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35" i="7" l="1"/>
  <c r="C172" i="7"/>
  <c r="D131" i="7"/>
  <c r="D157" i="7"/>
  <c r="C142" i="7"/>
  <c r="C131" i="7"/>
  <c r="D136" i="7"/>
  <c r="C165" i="7"/>
  <c r="C104" i="7"/>
  <c r="D138" i="7"/>
  <c r="C164" i="7"/>
  <c r="D60" i="7"/>
  <c r="D100" i="7"/>
  <c r="C78" i="7"/>
  <c r="E122" i="7"/>
  <c r="C149" i="7"/>
  <c r="E108" i="7"/>
  <c r="E58" i="7"/>
  <c r="C126" i="7"/>
  <c r="D152" i="7"/>
  <c r="C174" i="7"/>
  <c r="E158" i="7"/>
  <c r="D72" i="7"/>
  <c r="D89" i="7"/>
  <c r="E141" i="7"/>
  <c r="E59" i="7"/>
  <c r="D80" i="7"/>
  <c r="D151" i="7"/>
  <c r="C144" i="7"/>
  <c r="D103" i="7"/>
  <c r="C107" i="7"/>
  <c r="C132" i="7"/>
  <c r="C133" i="7"/>
  <c r="C103" i="7"/>
  <c r="E73" i="7"/>
  <c r="E72" i="7"/>
  <c r="E123" i="7"/>
  <c r="C64" i="7"/>
  <c r="E96" i="7"/>
  <c r="C152" i="7"/>
  <c r="D171" i="7"/>
  <c r="D67" i="7"/>
  <c r="E154" i="7"/>
  <c r="E143" i="7"/>
  <c r="C102" i="7"/>
  <c r="D102" i="7"/>
  <c r="E137" i="7"/>
  <c r="D108" i="7"/>
  <c r="D86" i="7"/>
  <c r="D170" i="7"/>
  <c r="D175" i="7"/>
  <c r="E112" i="7"/>
  <c r="D144" i="7"/>
  <c r="E99" i="7"/>
  <c r="E126" i="7"/>
  <c r="D128" i="7"/>
  <c r="D137" i="7"/>
  <c r="D160" i="7"/>
  <c r="E109" i="7"/>
  <c r="E101" i="7"/>
  <c r="E66" i="7"/>
  <c r="D147" i="7"/>
  <c r="D134" i="7"/>
  <c r="C110" i="7"/>
  <c r="E71" i="7"/>
  <c r="C108" i="7"/>
  <c r="C145" i="7"/>
  <c r="E127" i="7"/>
  <c r="C58" i="7"/>
  <c r="D73" i="7"/>
  <c r="E80" i="7"/>
  <c r="D74" i="7"/>
  <c r="E146" i="7"/>
  <c r="D121" i="7"/>
  <c r="E172" i="7"/>
  <c r="C106" i="7"/>
  <c r="C97" i="7"/>
  <c r="E102" i="7"/>
  <c r="E70" i="7"/>
  <c r="C171" i="7"/>
  <c r="E147" i="7"/>
  <c r="C74" i="7"/>
  <c r="C79" i="7"/>
  <c r="E57" i="7"/>
  <c r="E94" i="7"/>
  <c r="C109" i="7"/>
  <c r="E115" i="7"/>
  <c r="C92" i="7"/>
  <c r="E166" i="7"/>
  <c r="E124" i="7"/>
  <c r="C111" i="7"/>
  <c r="E68" i="7"/>
  <c r="E132" i="7"/>
  <c r="C98" i="7"/>
  <c r="D66" i="7"/>
  <c r="E106" i="7"/>
  <c r="E74" i="7"/>
  <c r="D95" i="7"/>
  <c r="D61" i="7"/>
  <c r="E162" i="7"/>
  <c r="C119" i="7"/>
  <c r="E111" i="7"/>
  <c r="C85" i="7"/>
  <c r="D84" i="7"/>
  <c r="D149" i="7"/>
  <c r="D161" i="7"/>
  <c r="E117" i="7"/>
  <c r="D99" i="7"/>
  <c r="E121" i="7"/>
  <c r="E65" i="7"/>
  <c r="E93" i="7"/>
  <c r="C135" i="7"/>
  <c r="D101" i="7"/>
  <c r="C87" i="7"/>
  <c r="D112" i="7"/>
  <c r="D90" i="7"/>
  <c r="D155" i="7"/>
  <c r="C66" i="7"/>
  <c r="C99" i="7"/>
  <c r="D140" i="7"/>
  <c r="D78" i="7"/>
  <c r="C75" i="7"/>
  <c r="E82" i="7"/>
  <c r="D135" i="7"/>
  <c r="C101" i="7"/>
  <c r="C155" i="7"/>
  <c r="C61" i="7"/>
  <c r="C140" i="7"/>
  <c r="D114" i="7"/>
  <c r="C73" i="7"/>
  <c r="D154" i="7"/>
  <c r="C91" i="7"/>
  <c r="E157" i="7"/>
  <c r="E118" i="7"/>
  <c r="D58" i="7"/>
  <c r="E152" i="7"/>
  <c r="D145" i="7"/>
  <c r="E156" i="7"/>
  <c r="C100" i="7"/>
  <c r="E85" i="7"/>
  <c r="C156" i="7"/>
  <c r="E100" i="7"/>
  <c r="E138" i="7"/>
  <c r="C170" i="7"/>
  <c r="D130" i="7"/>
  <c r="D70" i="7"/>
  <c r="D159" i="7"/>
  <c r="C88" i="7"/>
  <c r="E113" i="7"/>
  <c r="E116" i="7"/>
  <c r="E61" i="7"/>
  <c r="E131" i="7"/>
  <c r="E75" i="7"/>
  <c r="E150" i="7"/>
  <c r="E103" i="7"/>
  <c r="C70" i="7"/>
  <c r="E159" i="7"/>
  <c r="D143" i="7"/>
  <c r="D94" i="7"/>
  <c r="E120" i="7"/>
  <c r="D110" i="7"/>
  <c r="D148" i="7"/>
  <c r="E139" i="7"/>
  <c r="D71" i="7"/>
  <c r="E119" i="7"/>
  <c r="D87" i="7"/>
  <c r="E110" i="7"/>
  <c r="D77" i="7"/>
  <c r="E88" i="7"/>
  <c r="E168" i="7"/>
  <c r="D57" i="7"/>
  <c r="C123" i="7"/>
  <c r="D124" i="7"/>
  <c r="E81" i="7"/>
  <c r="C159" i="7"/>
  <c r="D75" i="7"/>
  <c r="E125" i="7"/>
  <c r="D83" i="7"/>
  <c r="E155" i="7"/>
  <c r="E173" i="7"/>
  <c r="C162" i="7"/>
  <c r="C60" i="7"/>
  <c r="D173" i="7"/>
  <c r="D166" i="7"/>
  <c r="D111" i="7"/>
  <c r="D158" i="7"/>
  <c r="C157" i="7"/>
  <c r="C84" i="7"/>
  <c r="C105" i="7"/>
  <c r="D123" i="7"/>
  <c r="E104" i="7"/>
  <c r="E76" i="7"/>
  <c r="D165" i="7"/>
  <c r="E167" i="7"/>
  <c r="E92" i="7"/>
  <c r="E130" i="7"/>
  <c r="E142" i="7"/>
  <c r="D139" i="7"/>
  <c r="C122" i="7"/>
  <c r="E163" i="7"/>
  <c r="E83" i="7"/>
  <c r="E171" i="7"/>
  <c r="E77" i="7"/>
  <c r="D118" i="7"/>
  <c r="E145" i="7"/>
  <c r="E86" i="7"/>
  <c r="C82" i="7"/>
  <c r="C95" i="7"/>
  <c r="D92" i="7"/>
  <c r="E95" i="7"/>
  <c r="E148" i="7"/>
  <c r="E144" i="7"/>
  <c r="C83" i="7"/>
  <c r="C136" i="7"/>
  <c r="E149" i="7"/>
  <c r="C69" i="7"/>
  <c r="E170" i="7"/>
  <c r="E140" i="7"/>
  <c r="E63" i="7"/>
  <c r="D163" i="7"/>
  <c r="D164" i="7"/>
  <c r="C89" i="7"/>
  <c r="C166" i="7"/>
  <c r="D88" i="7"/>
  <c r="C134" i="7"/>
  <c r="D63" i="7"/>
  <c r="D168" i="7"/>
  <c r="D174" i="7"/>
  <c r="G128" i="7"/>
  <c r="G62" i="7"/>
  <c r="H109" i="7"/>
  <c r="G156" i="7"/>
  <c r="F122" i="7"/>
  <c r="H119" i="7"/>
  <c r="C76" i="7"/>
  <c r="C167" i="7"/>
  <c r="D127" i="7"/>
  <c r="C116" i="7"/>
  <c r="C118" i="7"/>
  <c r="C143" i="7"/>
  <c r="C151" i="7"/>
  <c r="C59" i="7"/>
  <c r="C147" i="7"/>
  <c r="E133" i="7"/>
  <c r="C168" i="7"/>
  <c r="D150" i="7"/>
  <c r="E60" i="7"/>
  <c r="C96" i="7"/>
  <c r="C63" i="7"/>
  <c r="C173" i="7"/>
  <c r="D85" i="7"/>
  <c r="D120" i="7"/>
  <c r="D76" i="7"/>
  <c r="E105" i="7"/>
  <c r="D141" i="7"/>
  <c r="C124" i="7"/>
  <c r="D69" i="7"/>
  <c r="D142" i="7"/>
  <c r="E134" i="7"/>
  <c r="E161" i="7"/>
  <c r="E89" i="7"/>
  <c r="C114" i="7"/>
  <c r="G107" i="7"/>
  <c r="F108" i="7"/>
  <c r="H148" i="7"/>
  <c r="D153" i="7"/>
  <c r="C120" i="7"/>
  <c r="D117" i="7"/>
  <c r="D167" i="7"/>
  <c r="C93" i="7"/>
  <c r="D65" i="7"/>
  <c r="C130" i="7"/>
  <c r="D113" i="7"/>
  <c r="D129" i="7"/>
  <c r="E91" i="7"/>
  <c r="D169" i="7"/>
  <c r="C65" i="7"/>
  <c r="C137" i="7"/>
  <c r="D98" i="7"/>
  <c r="C77" i="7"/>
  <c r="C125" i="7"/>
  <c r="C121" i="7"/>
  <c r="E98" i="7"/>
  <c r="E175" i="7"/>
  <c r="C127" i="7"/>
  <c r="C139" i="7"/>
  <c r="C81" i="7"/>
  <c r="D96" i="7"/>
  <c r="D106" i="7"/>
  <c r="C112" i="7"/>
  <c r="D104" i="7"/>
  <c r="E136" i="7"/>
  <c r="D105" i="7"/>
  <c r="D146" i="7"/>
  <c r="G118" i="7"/>
  <c r="H106" i="7"/>
  <c r="D97" i="7"/>
  <c r="C150" i="7"/>
  <c r="C148" i="7"/>
  <c r="E174" i="7"/>
  <c r="E78" i="7"/>
  <c r="E169" i="7"/>
  <c r="E62" i="7"/>
  <c r="E67" i="7"/>
  <c r="D59" i="7"/>
  <c r="D64" i="7"/>
  <c r="C86" i="7"/>
  <c r="D122" i="7"/>
  <c r="E164" i="7"/>
  <c r="D79" i="7"/>
  <c r="D81" i="7"/>
  <c r="E151" i="7"/>
  <c r="C161" i="7"/>
  <c r="E69" i="7"/>
  <c r="C169" i="7"/>
  <c r="D109" i="7"/>
  <c r="C163" i="7"/>
  <c r="E165" i="7"/>
  <c r="D119" i="7"/>
  <c r="D156" i="7"/>
  <c r="C115" i="7"/>
  <c r="E97" i="7"/>
  <c r="E114" i="7"/>
  <c r="C72" i="7"/>
  <c r="D116" i="7"/>
  <c r="H112" i="7"/>
  <c r="G160" i="7"/>
  <c r="C90" i="7"/>
  <c r="D115" i="7"/>
  <c r="C175" i="7"/>
  <c r="D91" i="7"/>
  <c r="E84" i="7"/>
  <c r="F60" i="7"/>
  <c r="F78" i="7"/>
  <c r="G75" i="7"/>
  <c r="G92" i="7"/>
  <c r="C117" i="7"/>
  <c r="D172" i="7"/>
  <c r="C129" i="7"/>
  <c r="E153" i="7"/>
  <c r="C128" i="7"/>
  <c r="C160" i="7"/>
  <c r="H58" i="7"/>
  <c r="F79" i="7"/>
  <c r="H151" i="7"/>
  <c r="F89" i="7"/>
  <c r="F82" i="7"/>
  <c r="F170" i="7"/>
  <c r="G65" i="7"/>
  <c r="F102" i="7"/>
  <c r="F113" i="7"/>
  <c r="G105" i="7"/>
  <c r="H84" i="7"/>
  <c r="G130" i="7"/>
  <c r="F72" i="7"/>
  <c r="H130" i="7"/>
  <c r="H114" i="7"/>
  <c r="F162" i="7"/>
  <c r="G88" i="7"/>
  <c r="H153" i="7"/>
  <c r="H147" i="7"/>
  <c r="G140" i="7"/>
  <c r="G143" i="7"/>
  <c r="H71" i="7"/>
  <c r="F143" i="7"/>
  <c r="G73" i="7"/>
  <c r="G139" i="7"/>
  <c r="F93" i="7"/>
  <c r="H116" i="7"/>
  <c r="H145" i="7"/>
  <c r="H82" i="7"/>
  <c r="G94" i="7"/>
  <c r="G121" i="7"/>
  <c r="G103" i="7"/>
  <c r="H131" i="7"/>
  <c r="H156" i="7"/>
  <c r="H123" i="7"/>
  <c r="F133" i="7"/>
  <c r="C141" i="7"/>
  <c r="E128" i="7"/>
  <c r="E90" i="7"/>
  <c r="G106" i="7"/>
  <c r="F156" i="7"/>
  <c r="C94" i="7"/>
  <c r="C62" i="7"/>
  <c r="C57" i="7"/>
  <c r="D125" i="7"/>
  <c r="G109" i="7"/>
  <c r="F163" i="7"/>
  <c r="F76" i="7"/>
  <c r="H115" i="7"/>
  <c r="H113" i="7"/>
  <c r="F129" i="7"/>
  <c r="F152" i="7"/>
  <c r="H81" i="7"/>
  <c r="G67" i="7"/>
  <c r="G122" i="7"/>
  <c r="F62" i="7"/>
  <c r="G120" i="7"/>
  <c r="F125" i="7"/>
  <c r="H102" i="7"/>
  <c r="F59" i="7"/>
  <c r="G64" i="7"/>
  <c r="F58" i="7"/>
  <c r="F150" i="7"/>
  <c r="H152" i="7"/>
  <c r="G63" i="7"/>
  <c r="F110" i="7"/>
  <c r="F63" i="7"/>
  <c r="G93" i="7"/>
  <c r="F121" i="7"/>
  <c r="G90" i="7"/>
  <c r="F132" i="7"/>
  <c r="C146" i="7"/>
  <c r="C138" i="7"/>
  <c r="E79" i="7"/>
  <c r="F164" i="7"/>
  <c r="C158" i="7"/>
  <c r="C154" i="7"/>
  <c r="D62" i="7"/>
  <c r="D68" i="7"/>
  <c r="D133" i="7"/>
  <c r="C67" i="7"/>
  <c r="D162" i="7"/>
  <c r="G146" i="7"/>
  <c r="H142" i="7"/>
  <c r="G165" i="7"/>
  <c r="H104" i="7"/>
  <c r="F112" i="7"/>
  <c r="G125" i="7"/>
  <c r="H134" i="7"/>
  <c r="F124" i="7"/>
  <c r="H159" i="7"/>
  <c r="H93" i="7"/>
  <c r="H57" i="7"/>
  <c r="H184" i="7" s="1"/>
  <c r="G145" i="7"/>
  <c r="H97" i="7"/>
  <c r="F71" i="7"/>
  <c r="H144" i="7"/>
  <c r="H174" i="7"/>
  <c r="G100" i="7"/>
  <c r="H61" i="7"/>
  <c r="F127" i="7"/>
  <c r="G74" i="7"/>
  <c r="G60" i="7"/>
  <c r="H149" i="7"/>
  <c r="F141" i="7"/>
  <c r="G108" i="7"/>
  <c r="D107" i="7"/>
  <c r="D132" i="7"/>
  <c r="C80" i="7"/>
  <c r="C68" i="7"/>
  <c r="D93" i="7"/>
  <c r="E129" i="7"/>
  <c r="D126" i="7"/>
  <c r="D82" i="7"/>
  <c r="C71" i="7"/>
  <c r="E107" i="7"/>
  <c r="G96" i="7"/>
  <c r="H96" i="7"/>
  <c r="E64" i="7"/>
  <c r="E87" i="7"/>
  <c r="C153" i="7"/>
  <c r="C113" i="7"/>
  <c r="E160" i="7"/>
  <c r="H107" i="7"/>
  <c r="G61" i="7"/>
  <c r="H117" i="7"/>
  <c r="H66" i="7"/>
  <c r="H67" i="7"/>
  <c r="G153" i="7"/>
  <c r="H68" i="7"/>
  <c r="F100" i="7"/>
  <c r="F81" i="7"/>
  <c r="F148" i="7"/>
  <c r="F69" i="7"/>
  <c r="G126" i="7"/>
  <c r="G71" i="7"/>
  <c r="H122" i="7"/>
  <c r="G116" i="7"/>
  <c r="H92" i="7"/>
  <c r="H88" i="7"/>
  <c r="F65" i="7"/>
  <c r="H100" i="7"/>
  <c r="G95" i="7"/>
  <c r="H69" i="7"/>
  <c r="F57" i="7"/>
  <c r="F184" i="7" s="1"/>
  <c r="F158" i="7"/>
  <c r="G129" i="7"/>
  <c r="H163" i="7"/>
  <c r="G98" i="7"/>
  <c r="G69" i="7"/>
  <c r="G137" i="7"/>
  <c r="F126" i="7"/>
  <c r="F95" i="7"/>
  <c r="G151" i="7"/>
  <c r="F75" i="7"/>
  <c r="H125" i="7"/>
  <c r="H73" i="7"/>
  <c r="F160" i="7"/>
  <c r="H137" i="7"/>
  <c r="H101" i="7"/>
  <c r="H89" i="7"/>
  <c r="F73" i="7"/>
  <c r="F103" i="7"/>
  <c r="G91" i="7"/>
  <c r="F153" i="7"/>
  <c r="H78" i="7"/>
  <c r="G83" i="7"/>
  <c r="F87" i="7"/>
  <c r="G82" i="7"/>
  <c r="H103" i="7"/>
  <c r="H77" i="7"/>
  <c r="H80" i="7"/>
  <c r="H59" i="7"/>
  <c r="H85" i="7"/>
  <c r="H74" i="7"/>
  <c r="F174" i="7"/>
  <c r="G127" i="7"/>
  <c r="F137" i="7"/>
  <c r="H118" i="7"/>
  <c r="H164" i="7"/>
  <c r="F114" i="7"/>
  <c r="H120" i="7"/>
  <c r="F61" i="7"/>
  <c r="H143" i="7"/>
  <c r="F68" i="7"/>
  <c r="H79" i="7"/>
  <c r="G89" i="7"/>
  <c r="G131" i="7"/>
  <c r="G81" i="7"/>
  <c r="H126" i="7"/>
  <c r="G58" i="7"/>
  <c r="F118" i="7"/>
  <c r="G86" i="7"/>
  <c r="F142" i="7"/>
  <c r="F165" i="7"/>
  <c r="F80" i="7"/>
  <c r="H65" i="7"/>
  <c r="G136" i="7"/>
  <c r="G99" i="7"/>
  <c r="H105" i="7"/>
  <c r="G104" i="7"/>
  <c r="F88" i="7"/>
  <c r="F91" i="7"/>
  <c r="F173" i="7"/>
  <c r="H62" i="7"/>
  <c r="G172" i="7"/>
  <c r="G158" i="7"/>
  <c r="H99" i="7"/>
  <c r="F140" i="7"/>
  <c r="H135" i="7"/>
  <c r="G155" i="7"/>
  <c r="H158" i="7"/>
  <c r="H173" i="7"/>
  <c r="G70" i="7"/>
  <c r="G78" i="7"/>
  <c r="F77" i="7"/>
  <c r="G157" i="7"/>
  <c r="H70" i="7"/>
  <c r="G110" i="7"/>
  <c r="G77" i="7"/>
  <c r="H124" i="7"/>
  <c r="G112" i="7"/>
  <c r="G159" i="7"/>
  <c r="G168" i="7"/>
  <c r="F155" i="7"/>
  <c r="H98" i="7"/>
  <c r="F128" i="7"/>
  <c r="G173" i="7"/>
  <c r="H132" i="7"/>
  <c r="G161" i="7"/>
  <c r="F120" i="7"/>
  <c r="F115" i="7"/>
  <c r="F167" i="7"/>
  <c r="H172" i="7"/>
  <c r="G150" i="7"/>
  <c r="G166" i="7"/>
  <c r="G185" i="7" s="1"/>
  <c r="H111" i="7"/>
  <c r="F107" i="7"/>
  <c r="H170" i="7"/>
  <c r="G66" i="7"/>
  <c r="G97" i="7"/>
  <c r="G144" i="7"/>
  <c r="H121" i="7"/>
  <c r="H154" i="7"/>
  <c r="F105" i="7"/>
  <c r="G170" i="7"/>
  <c r="H141" i="7"/>
  <c r="F94" i="7"/>
  <c r="H167" i="7"/>
  <c r="G124" i="7"/>
  <c r="G115" i="7"/>
  <c r="F135" i="7"/>
  <c r="G149" i="7"/>
  <c r="H90" i="7"/>
  <c r="F134" i="7"/>
  <c r="G152" i="7"/>
  <c r="H72" i="7"/>
  <c r="F136" i="7"/>
  <c r="F90" i="7"/>
  <c r="F159" i="7"/>
  <c r="H86" i="7"/>
  <c r="F166" i="7"/>
  <c r="F185" i="7" s="1"/>
  <c r="G80" i="7"/>
  <c r="H110" i="7"/>
  <c r="G138" i="7"/>
  <c r="H75" i="7"/>
  <c r="F85" i="7"/>
  <c r="F144" i="7"/>
  <c r="G68" i="7"/>
  <c r="G163" i="7"/>
  <c r="H168" i="7"/>
  <c r="G79" i="7"/>
  <c r="F98" i="7"/>
  <c r="G119" i="7"/>
  <c r="H128" i="7"/>
  <c r="F86" i="7"/>
  <c r="H171" i="7"/>
  <c r="F64" i="7"/>
  <c r="H166" i="7"/>
  <c r="H185" i="7" s="1"/>
  <c r="F111" i="7"/>
  <c r="F138" i="7"/>
  <c r="G113" i="7"/>
  <c r="F83" i="7"/>
  <c r="F172" i="7"/>
  <c r="F154" i="7"/>
  <c r="F119" i="7"/>
  <c r="F66" i="7"/>
  <c r="F161" i="7"/>
  <c r="H140" i="7"/>
  <c r="F101" i="7"/>
  <c r="G135" i="7"/>
  <c r="H64" i="7"/>
  <c r="H133" i="7"/>
  <c r="H129" i="7"/>
  <c r="F149" i="7"/>
  <c r="F70" i="7"/>
  <c r="G171" i="7"/>
  <c r="G123" i="7"/>
  <c r="H127" i="7"/>
  <c r="F92" i="7"/>
  <c r="F117" i="7"/>
  <c r="F139" i="7"/>
  <c r="F146" i="7"/>
  <c r="G87" i="7"/>
  <c r="H83" i="7"/>
  <c r="G102" i="7"/>
  <c r="F109" i="7"/>
  <c r="F123" i="7"/>
  <c r="G84" i="7"/>
  <c r="H63" i="7"/>
  <c r="H87" i="7"/>
  <c r="F130" i="7"/>
  <c r="G101" i="7"/>
  <c r="H165" i="7"/>
  <c r="G147" i="7"/>
  <c r="F99" i="7"/>
  <c r="H146" i="7"/>
  <c r="H60" i="7"/>
  <c r="H160" i="7"/>
  <c r="F96" i="7"/>
  <c r="H76" i="7"/>
  <c r="H91" i="7"/>
  <c r="G154" i="7"/>
  <c r="H155" i="7"/>
  <c r="F169" i="7"/>
  <c r="F116" i="7"/>
  <c r="F171" i="7"/>
  <c r="G132" i="7"/>
  <c r="F131" i="7"/>
  <c r="F84" i="7"/>
  <c r="F157" i="7"/>
  <c r="F67" i="7"/>
  <c r="H108" i="7"/>
  <c r="H175" i="7"/>
  <c r="G57" i="7"/>
  <c r="G184" i="7" s="1"/>
  <c r="F74" i="7"/>
  <c r="H138" i="7"/>
  <c r="G85" i="7"/>
  <c r="H161" i="7"/>
  <c r="H150" i="7"/>
  <c r="H139" i="7"/>
  <c r="G59" i="7"/>
  <c r="H157" i="7"/>
  <c r="F97" i="7"/>
  <c r="G72" i="7"/>
  <c r="G111" i="7"/>
  <c r="G167" i="7"/>
  <c r="G76" i="7"/>
  <c r="H94" i="7"/>
  <c r="G162" i="7"/>
  <c r="G174" i="7"/>
  <c r="G141" i="7"/>
  <c r="H95" i="7"/>
  <c r="G142" i="7"/>
  <c r="G164" i="7"/>
  <c r="F145" i="7"/>
  <c r="F106" i="7"/>
  <c r="G148" i="7"/>
  <c r="F151" i="7"/>
  <c r="F147" i="7"/>
  <c r="G133" i="7"/>
  <c r="H136" i="7"/>
  <c r="F175" i="7"/>
  <c r="G117" i="7"/>
  <c r="H169" i="7"/>
  <c r="G134" i="7"/>
  <c r="G114" i="7"/>
  <c r="F104" i="7"/>
  <c r="G175" i="7"/>
  <c r="H162" i="7"/>
  <c r="G169" i="7"/>
  <c r="F168" i="7"/>
  <c r="H208" i="7"/>
  <c r="T33" i="7"/>
  <c r="N39" i="7"/>
  <c r="G38" i="7"/>
  <c r="E33" i="7"/>
  <c r="G212" i="7"/>
  <c r="C33" i="7"/>
  <c r="O32" i="7"/>
  <c r="D33" i="7"/>
  <c r="L33" i="7"/>
  <c r="J33" i="7"/>
  <c r="H32" i="7"/>
  <c r="H33" i="7"/>
  <c r="T38" i="7"/>
  <c r="J39" i="7"/>
  <c r="G211" i="7"/>
  <c r="R33" i="7"/>
  <c r="K39" i="7"/>
  <c r="Q38" i="7"/>
  <c r="F32" i="7"/>
  <c r="C32" i="7"/>
  <c r="D39" i="7"/>
  <c r="L32" i="7"/>
  <c r="O33" i="7"/>
  <c r="O38" i="7"/>
  <c r="S32" i="7"/>
  <c r="R38" i="7"/>
  <c r="R32" i="7"/>
  <c r="D38" i="7"/>
  <c r="F212" i="7"/>
  <c r="N33" i="7"/>
  <c r="G33" i="7"/>
  <c r="F207" i="7"/>
  <c r="S38" i="7"/>
  <c r="N32" i="7"/>
  <c r="F33" i="7"/>
  <c r="E38" i="7"/>
  <c r="D32" i="7"/>
  <c r="L39" i="7"/>
  <c r="K33" i="7"/>
  <c r="M38" i="7"/>
  <c r="I32" i="7"/>
  <c r="N38" i="7"/>
  <c r="T32" i="7"/>
  <c r="C38" i="7"/>
  <c r="F208" i="7"/>
  <c r="I39" i="7"/>
  <c r="H211" i="7"/>
  <c r="H39" i="7"/>
  <c r="P38" i="7"/>
  <c r="Q33" i="7"/>
  <c r="G208" i="7"/>
  <c r="E39" i="7"/>
  <c r="G207" i="7"/>
  <c r="J32" i="7"/>
  <c r="J38" i="7"/>
  <c r="G32" i="7"/>
  <c r="K38" i="7"/>
  <c r="S39" i="7"/>
  <c r="P33" i="7"/>
  <c r="M33" i="7"/>
  <c r="C39" i="7"/>
  <c r="P39" i="7"/>
  <c r="S33" i="7"/>
  <c r="I33" i="7"/>
  <c r="G39" i="7"/>
  <c r="M39" i="7"/>
  <c r="P32" i="7"/>
  <c r="I38" i="7"/>
  <c r="T39" i="7"/>
  <c r="H207" i="7"/>
  <c r="F211" i="7"/>
  <c r="Q32" i="7"/>
  <c r="O39" i="7"/>
  <c r="F38" i="7"/>
  <c r="R39" i="7"/>
  <c r="K32" i="7"/>
  <c r="M32" i="7"/>
  <c r="E32" i="7"/>
  <c r="F39" i="7"/>
  <c r="H38" i="7"/>
  <c r="Q39" i="7"/>
  <c r="L38" i="7"/>
  <c r="H212" i="7"/>
  <c r="F187" i="7" l="1"/>
  <c r="M10" i="12" s="1"/>
  <c r="F186" i="7"/>
  <c r="M12" i="12" s="1"/>
  <c r="F42" i="7"/>
  <c r="K43" i="7"/>
  <c r="P43" i="7"/>
  <c r="L43" i="7"/>
  <c r="S42" i="7"/>
  <c r="H42" i="7"/>
  <c r="H43" i="7"/>
  <c r="R42" i="7"/>
  <c r="N43" i="7"/>
  <c r="R43" i="7"/>
  <c r="I43" i="7"/>
  <c r="F43" i="7"/>
  <c r="D43" i="7"/>
  <c r="L42" i="7"/>
  <c r="K42" i="7"/>
  <c r="T42" i="7"/>
  <c r="E43" i="7"/>
  <c r="G43" i="7"/>
  <c r="J42" i="7"/>
  <c r="G42" i="7"/>
  <c r="J43" i="7"/>
  <c r="Q42" i="7"/>
  <c r="E42" i="7"/>
  <c r="C43" i="7"/>
  <c r="S43" i="7"/>
  <c r="C42" i="7"/>
  <c r="U38" i="7"/>
  <c r="P42" i="7"/>
  <c r="I42" i="7"/>
  <c r="O42" i="7"/>
  <c r="M42" i="7"/>
  <c r="N42" i="7"/>
  <c r="Q43" i="7"/>
  <c r="O43" i="7"/>
  <c r="M43" i="7"/>
  <c r="D42" i="7"/>
  <c r="T43" i="7"/>
  <c r="U39" i="7"/>
  <c r="G187" i="7"/>
  <c r="N10" i="12" s="1"/>
  <c r="G186" i="7"/>
  <c r="N12" i="12" s="1"/>
  <c r="H187" i="7"/>
  <c r="O10" i="12" s="1"/>
  <c r="H186" i="7"/>
  <c r="O12" i="12" s="1"/>
  <c r="G209" i="7"/>
  <c r="G213" i="7"/>
  <c r="F209" i="7"/>
  <c r="F213" i="7"/>
  <c r="H209" i="7"/>
  <c r="H213" i="7"/>
  <c r="F215" i="7" l="1"/>
  <c r="M34" i="12" s="1"/>
  <c r="G215" i="7"/>
  <c r="N34" i="12" s="1"/>
  <c r="H215" i="7"/>
  <c r="O34" i="12" s="1"/>
</calcChain>
</file>

<file path=xl/sharedStrings.xml><?xml version="1.0" encoding="utf-8"?>
<sst xmlns="http://schemas.openxmlformats.org/spreadsheetml/2006/main" count="9309" uniqueCount="218">
  <si>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</si>
  <si>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</si>
  <si>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</si>
  <si>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</si>
  <si>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</si>
  <si>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</si>
  <si>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</si>
  <si>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</si>
  <si>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</si>
  <si>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</si>
  <si>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</si>
  <si>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</si>
  <si>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</si>
  <si>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</si>
  <si>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</si>
  <si>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</si>
  <si>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</si>
  <si>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</si>
  <si>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</si>
  <si>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</si>
  <si>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</si>
  <si>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</si>
  <si>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</si>
  <si>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</si>
  <si>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</si>
  <si>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</si>
  <si>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</si>
  <si>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</si>
  <si>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</si>
  <si>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</si>
  <si>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</si>
  <si>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</si>
  <si>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</si>
  <si>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</si>
  <si>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</si>
  <si>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</si>
  <si>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</si>
  <si>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</si>
  <si>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</si>
  <si>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</si>
  <si>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</si>
  <si>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</si>
  <si>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</si>
  <si>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</si>
  <si>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</si>
  <si>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</si>
  <si>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</si>
  <si>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</si>
  <si>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</si>
  <si>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</si>
  <si>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</si>
  <si>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</si>
  <si>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</si>
  <si>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</si>
  <si>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</si>
  <si>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</si>
  <si>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</si>
  <si>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</si>
  <si>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</si>
  <si>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</si>
  <si>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</si>
  <si>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</si>
  <si>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</si>
  <si>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</si>
  <si>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</si>
  <si>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</si>
  <si>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</si>
  <si>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</si>
  <si>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</si>
  <si>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</si>
  <si>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</si>
  <si>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</si>
  <si>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</si>
  <si>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</si>
  <si>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</si>
  <si>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</si>
  <si>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</si>
  <si>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</si>
  <si>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</si>
  <si>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</si>
  <si>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</si>
  <si>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</si>
  <si>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</si>
  <si>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</si>
  <si>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</si>
  <si>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</si>
  <si>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</si>
  <si>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</si>
  <si>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</si>
  <si>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</si>
  <si>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</si>
  <si>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</si>
  <si>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</si>
  <si>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</si>
  <si>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</si>
  <si>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</si>
  <si>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</si>
  <si>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</si>
  <si>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</si>
  <si>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</si>
  <si>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</si>
  <si>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</si>
  <si>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</si>
  <si>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</si>
  <si>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</si>
  <si>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</si>
  <si>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</si>
  <si>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</si>
  <si>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</si>
  <si>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</si>
  <si>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</si>
  <si>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</si>
  <si>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</si>
  <si>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</si>
  <si>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</si>
  <si>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</si>
  <si>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</si>
  <si>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</si>
  <si>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</si>
  <si>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</si>
  <si>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</si>
  <si>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</si>
  <si>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</si>
  <si>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</si>
  <si>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</si>
  <si>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</si>
  <si>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</si>
  <si>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</si>
  <si>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</si>
  <si>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</si>
  <si>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</si>
  <si>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</si>
  <si>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</si>
  <si>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</si>
  <si>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</si>
  <si>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</si>
  <si>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</si>
  <si>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</si>
  <si>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</si>
  <si>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</si>
  <si>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</si>
  <si>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</si>
  <si>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</si>
  <si>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</si>
  <si>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</si>
  <si>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</si>
  <si>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</si>
  <si>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</si>
  <si>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</si>
  <si>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</si>
  <si>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</si>
  <si>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</si>
  <si>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</si>
  <si>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</si>
  <si>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</si>
  <si>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</si>
  <si>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</si>
  <si>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</si>
  <si>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</si>
  <si>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</si>
  <si>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</si>
  <si>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</si>
  <si>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</si>
  <si>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</si>
  <si>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</si>
  <si>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</si>
  <si>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</si>
  <si>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</si>
  <si>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</si>
  <si>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</si>
  <si>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</si>
  <si>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</si>
  <si>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</si>
  <si>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</si>
  <si>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</si>
  <si>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</si>
  <si>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</si>
  <si>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</si>
  <si>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</si>
  <si>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</si>
  <si>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</si>
  <si>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</si>
  <si>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</si>
  <si>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</si>
  <si>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</si>
  <si>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</si>
  <si>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</si>
  <si>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</si>
  <si>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</si>
  <si>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</si>
  <si>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</si>
  <si>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</si>
  <si>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</si>
  <si>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</si>
  <si>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</si>
  <si>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</si>
  <si>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</si>
  <si>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</si>
  <si>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</si>
  <si>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</si>
  <si>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</si>
  <si>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</si>
  <si>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GRIM1500</t>
  </si>
  <si>
    <t>GRIM_output_1.xls</t>
  </si>
  <si>
    <t>All pregnancy, childbirth and the puerperium (ICD-10 O00–O99), 1907–2016</t>
  </si>
  <si>
    <t>Final</t>
  </si>
  <si>
    <t>Final Recast</t>
  </si>
  <si>
    <t>Preliminary Rebased</t>
  </si>
  <si>
    <t>—</t>
  </si>
  <si>
    <t>All pregnancy, childbirth and the puerperium</t>
  </si>
  <si>
    <t>O00–O99</t>
  </si>
  <si>
    <t>640–689</t>
  </si>
  <si>
    <t>630–678</t>
  </si>
  <si>
    <t>630–676</t>
  </si>
  <si>
    <t>None.</t>
  </si>
  <si>
    <t>The numbers for All pregnancy, childbirth and the puerperium (ICD-10 O00–O99) are too small to calculate a reliable comparability factor.</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</si>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</sst>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pregnancy, childbirth and the puerperium (ICD-10 O00–O99),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614</c:v>
                </c:pt>
                <c:pt idx="1">
                  <c:v>606</c:v>
                </c:pt>
                <c:pt idx="2">
                  <c:v>577</c:v>
                </c:pt>
                <c:pt idx="3">
                  <c:v>590</c:v>
                </c:pt>
                <c:pt idx="4">
                  <c:v>615</c:v>
                </c:pt>
                <c:pt idx="5">
                  <c:v>644</c:v>
                </c:pt>
                <c:pt idx="6">
                  <c:v>663</c:v>
                </c:pt>
                <c:pt idx="7">
                  <c:v>634</c:v>
                </c:pt>
                <c:pt idx="8">
                  <c:v>574</c:v>
                </c:pt>
                <c:pt idx="9">
                  <c:v>693</c:v>
                </c:pt>
                <c:pt idx="10">
                  <c:v>732</c:v>
                </c:pt>
                <c:pt idx="11">
                  <c:v>592</c:v>
                </c:pt>
                <c:pt idx="12">
                  <c:v>570</c:v>
                </c:pt>
                <c:pt idx="13">
                  <c:v>682</c:v>
                </c:pt>
                <c:pt idx="14">
                  <c:v>643</c:v>
                </c:pt>
                <c:pt idx="15">
                  <c:v>621</c:v>
                </c:pt>
                <c:pt idx="16">
                  <c:v>691</c:v>
                </c:pt>
                <c:pt idx="17">
                  <c:v>738</c:v>
                </c:pt>
                <c:pt idx="18">
                  <c:v>766</c:v>
                </c:pt>
                <c:pt idx="19">
                  <c:v>706</c:v>
                </c:pt>
                <c:pt idx="20">
                  <c:v>792</c:v>
                </c:pt>
                <c:pt idx="21">
                  <c:v>802</c:v>
                </c:pt>
                <c:pt idx="22">
                  <c:v>658</c:v>
                </c:pt>
                <c:pt idx="23">
                  <c:v>680</c:v>
                </c:pt>
                <c:pt idx="24">
                  <c:v>650</c:v>
                </c:pt>
                <c:pt idx="25">
                  <c:v>616</c:v>
                </c:pt>
                <c:pt idx="26">
                  <c:v>571</c:v>
                </c:pt>
                <c:pt idx="27">
                  <c:v>631</c:v>
                </c:pt>
                <c:pt idx="28">
                  <c:v>469</c:v>
                </c:pt>
                <c:pt idx="29">
                  <c:v>696</c:v>
                </c:pt>
                <c:pt idx="30">
                  <c:v>551</c:v>
                </c:pt>
                <c:pt idx="31">
                  <c:v>562</c:v>
                </c:pt>
                <c:pt idx="32">
                  <c:v>503</c:v>
                </c:pt>
                <c:pt idx="33">
                  <c:v>515</c:v>
                </c:pt>
                <c:pt idx="34">
                  <c:v>490</c:v>
                </c:pt>
                <c:pt idx="35">
                  <c:v>491</c:v>
                </c:pt>
                <c:pt idx="36">
                  <c:v>497</c:v>
                </c:pt>
                <c:pt idx="37">
                  <c:v>437</c:v>
                </c:pt>
                <c:pt idx="38">
                  <c:v>346</c:v>
                </c:pt>
                <c:pt idx="39">
                  <c:v>327</c:v>
                </c:pt>
                <c:pt idx="40">
                  <c:v>341</c:v>
                </c:pt>
                <c:pt idx="41">
                  <c:v>250</c:v>
                </c:pt>
                <c:pt idx="42">
                  <c:v>220</c:v>
                </c:pt>
                <c:pt idx="43">
                  <c:v>208</c:v>
                </c:pt>
                <c:pt idx="44">
                  <c:v>203</c:v>
                </c:pt>
                <c:pt idx="45">
                  <c:v>190</c:v>
                </c:pt>
                <c:pt idx="46">
                  <c:v>126</c:v>
                </c:pt>
                <c:pt idx="47">
                  <c:v>139</c:v>
                </c:pt>
                <c:pt idx="48">
                  <c:v>133</c:v>
                </c:pt>
                <c:pt idx="49">
                  <c:v>119</c:v>
                </c:pt>
                <c:pt idx="50">
                  <c:v>138</c:v>
                </c:pt>
                <c:pt idx="51">
                  <c:v>111</c:v>
                </c:pt>
                <c:pt idx="52">
                  <c:v>104</c:v>
                </c:pt>
                <c:pt idx="53">
                  <c:v>121</c:v>
                </c:pt>
                <c:pt idx="54">
                  <c:v>108</c:v>
                </c:pt>
                <c:pt idx="55">
                  <c:v>85</c:v>
                </c:pt>
                <c:pt idx="56">
                  <c:v>64</c:v>
                </c:pt>
                <c:pt idx="57">
                  <c:v>75</c:v>
                </c:pt>
                <c:pt idx="58">
                  <c:v>74</c:v>
                </c:pt>
                <c:pt idx="59">
                  <c:v>66</c:v>
                </c:pt>
                <c:pt idx="60">
                  <c:v>53</c:v>
                </c:pt>
                <c:pt idx="61">
                  <c:v>68</c:v>
                </c:pt>
                <c:pt idx="62">
                  <c:v>44</c:v>
                </c:pt>
                <c:pt idx="63">
                  <c:v>66</c:v>
                </c:pt>
                <c:pt idx="64">
                  <c:v>51</c:v>
                </c:pt>
                <c:pt idx="65">
                  <c:v>33</c:v>
                </c:pt>
                <c:pt idx="66">
                  <c:v>28</c:v>
                </c:pt>
                <c:pt idx="67">
                  <c:v>28</c:v>
                </c:pt>
                <c:pt idx="68">
                  <c:v>13</c:v>
                </c:pt>
                <c:pt idx="69">
                  <c:v>30</c:v>
                </c:pt>
                <c:pt idx="70">
                  <c:v>18</c:v>
                </c:pt>
                <c:pt idx="71">
                  <c:v>15</c:v>
                </c:pt>
                <c:pt idx="72">
                  <c:v>18</c:v>
                </c:pt>
                <c:pt idx="73">
                  <c:v>22</c:v>
                </c:pt>
                <c:pt idx="74">
                  <c:v>25</c:v>
                </c:pt>
                <c:pt idx="75">
                  <c:v>25</c:v>
                </c:pt>
                <c:pt idx="76">
                  <c:v>15</c:v>
                </c:pt>
                <c:pt idx="77">
                  <c:v>18</c:v>
                </c:pt>
                <c:pt idx="78">
                  <c:v>11</c:v>
                </c:pt>
                <c:pt idx="79">
                  <c:v>15</c:v>
                </c:pt>
                <c:pt idx="80">
                  <c:v>13</c:v>
                </c:pt>
                <c:pt idx="81">
                  <c:v>12</c:v>
                </c:pt>
                <c:pt idx="82">
                  <c:v>13</c:v>
                </c:pt>
                <c:pt idx="83">
                  <c:v>16</c:v>
                </c:pt>
                <c:pt idx="84">
                  <c:v>13</c:v>
                </c:pt>
                <c:pt idx="85">
                  <c:v>9</c:v>
                </c:pt>
                <c:pt idx="86">
                  <c:v>15</c:v>
                </c:pt>
                <c:pt idx="87">
                  <c:v>16</c:v>
                </c:pt>
                <c:pt idx="88">
                  <c:v>24</c:v>
                </c:pt>
                <c:pt idx="89">
                  <c:v>12</c:v>
                </c:pt>
                <c:pt idx="90">
                  <c:v>12</c:v>
                </c:pt>
                <c:pt idx="91">
                  <c:v>7</c:v>
                </c:pt>
                <c:pt idx="92">
                  <c:v>11</c:v>
                </c:pt>
                <c:pt idx="93">
                  <c:v>15</c:v>
                </c:pt>
                <c:pt idx="94">
                  <c:v>12</c:v>
                </c:pt>
                <c:pt idx="95">
                  <c:v>12</c:v>
                </c:pt>
                <c:pt idx="96">
                  <c:v>8</c:v>
                </c:pt>
                <c:pt idx="97">
                  <c:v>11</c:v>
                </c:pt>
                <c:pt idx="98">
                  <c:v>9</c:v>
                </c:pt>
                <c:pt idx="99">
                  <c:v>11</c:v>
                </c:pt>
                <c:pt idx="100">
                  <c:v>6</c:v>
                </c:pt>
                <c:pt idx="101">
                  <c:v>6</c:v>
                </c:pt>
                <c:pt idx="102">
                  <c:v>9</c:v>
                </c:pt>
                <c:pt idx="103">
                  <c:v>13</c:v>
                </c:pt>
                <c:pt idx="104">
                  <c:v>13</c:v>
                </c:pt>
                <c:pt idx="105">
                  <c:v>16</c:v>
                </c:pt>
                <c:pt idx="106">
                  <c:v>6</c:v>
                </c:pt>
                <c:pt idx="107">
                  <c:v>12</c:v>
                </c:pt>
                <c:pt idx="108">
                  <c:v>8</c:v>
                </c:pt>
                <c:pt idx="109">
                  <c:v>12</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1712"/>
        <c:axId val="148215680"/>
      </c:scatterChart>
      <c:valAx>
        <c:axId val="14781171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215680"/>
        <c:crosses val="autoZero"/>
        <c:crossBetween val="midCat"/>
        <c:minorUnit val="10"/>
      </c:valAx>
      <c:valAx>
        <c:axId val="14821568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171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pregnancy, childbirth and the puerperium (ICD-10 O00–O99),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29.793690000000002</c:v>
                </c:pt>
                <c:pt idx="1">
                  <c:v>28.440026</c:v>
                </c:pt>
                <c:pt idx="2">
                  <c:v>26.893197000000001</c:v>
                </c:pt>
                <c:pt idx="3">
                  <c:v>26.635000999999999</c:v>
                </c:pt>
                <c:pt idx="4">
                  <c:v>27.054223</c:v>
                </c:pt>
                <c:pt idx="5">
                  <c:v>27.592942000000001</c:v>
                </c:pt>
                <c:pt idx="6">
                  <c:v>27.731354</c:v>
                </c:pt>
                <c:pt idx="7">
                  <c:v>25.915002000000001</c:v>
                </c:pt>
                <c:pt idx="8">
                  <c:v>22.642251000000002</c:v>
                </c:pt>
                <c:pt idx="9">
                  <c:v>26.397518999999999</c:v>
                </c:pt>
                <c:pt idx="10">
                  <c:v>27.990523</c:v>
                </c:pt>
                <c:pt idx="11">
                  <c:v>22.088777</c:v>
                </c:pt>
                <c:pt idx="12">
                  <c:v>20.819861</c:v>
                </c:pt>
                <c:pt idx="13">
                  <c:v>24.114453000000001</c:v>
                </c:pt>
                <c:pt idx="14">
                  <c:v>22.200104</c:v>
                </c:pt>
                <c:pt idx="15">
                  <c:v>21.357545999999999</c:v>
                </c:pt>
                <c:pt idx="16">
                  <c:v>23.215012000000002</c:v>
                </c:pt>
                <c:pt idx="17">
                  <c:v>24.295203000000001</c:v>
                </c:pt>
                <c:pt idx="18">
                  <c:v>25.07892</c:v>
                </c:pt>
                <c:pt idx="19">
                  <c:v>22.751555</c:v>
                </c:pt>
                <c:pt idx="20">
                  <c:v>24.717693000000001</c:v>
                </c:pt>
                <c:pt idx="21">
                  <c:v>25.086655</c:v>
                </c:pt>
                <c:pt idx="22">
                  <c:v>20.135639999999999</c:v>
                </c:pt>
                <c:pt idx="23">
                  <c:v>20.618013999999999</c:v>
                </c:pt>
                <c:pt idx="24">
                  <c:v>19.496464</c:v>
                </c:pt>
                <c:pt idx="25">
                  <c:v>18.275327999999998</c:v>
                </c:pt>
                <c:pt idx="26">
                  <c:v>16.851375999999998</c:v>
                </c:pt>
                <c:pt idx="27">
                  <c:v>18.221171999999999</c:v>
                </c:pt>
                <c:pt idx="28">
                  <c:v>12.916482999999999</c:v>
                </c:pt>
                <c:pt idx="29">
                  <c:v>19.741458999999999</c:v>
                </c:pt>
                <c:pt idx="30">
                  <c:v>15.482146999999999</c:v>
                </c:pt>
                <c:pt idx="31">
                  <c:v>15.694015</c:v>
                </c:pt>
                <c:pt idx="32">
                  <c:v>13.916308000000001</c:v>
                </c:pt>
                <c:pt idx="33">
                  <c:v>13.970456</c:v>
                </c:pt>
                <c:pt idx="34">
                  <c:v>13.153721000000001</c:v>
                </c:pt>
                <c:pt idx="35">
                  <c:v>12.953739000000001</c:v>
                </c:pt>
                <c:pt idx="36">
                  <c:v>13.041812</c:v>
                </c:pt>
                <c:pt idx="37">
                  <c:v>11.336667</c:v>
                </c:pt>
                <c:pt idx="38">
                  <c:v>8.9391262000000005</c:v>
                </c:pt>
                <c:pt idx="39">
                  <c:v>8.3836852999999998</c:v>
                </c:pt>
                <c:pt idx="40">
                  <c:v>8.6618168000000004</c:v>
                </c:pt>
                <c:pt idx="41">
                  <c:v>6.3945188000000002</c:v>
                </c:pt>
                <c:pt idx="42">
                  <c:v>5.4814490999999999</c:v>
                </c:pt>
                <c:pt idx="43">
                  <c:v>5.0445849000000003</c:v>
                </c:pt>
                <c:pt idx="44">
                  <c:v>4.7847321999999997</c:v>
                </c:pt>
                <c:pt idx="45">
                  <c:v>4.4249554</c:v>
                </c:pt>
                <c:pt idx="46">
                  <c:v>2.9254855000000002</c:v>
                </c:pt>
                <c:pt idx="47">
                  <c:v>3.1971324000000001</c:v>
                </c:pt>
                <c:pt idx="48">
                  <c:v>3.0727250000000002</c:v>
                </c:pt>
                <c:pt idx="49">
                  <c:v>2.6881843999999999</c:v>
                </c:pt>
                <c:pt idx="50">
                  <c:v>3.0755159000000001</c:v>
                </c:pt>
                <c:pt idx="51">
                  <c:v>2.4488881</c:v>
                </c:pt>
                <c:pt idx="52">
                  <c:v>2.2676381000000001</c:v>
                </c:pt>
                <c:pt idx="53">
                  <c:v>2.6236616000000001</c:v>
                </c:pt>
                <c:pt idx="54">
                  <c:v>2.2987025999999999</c:v>
                </c:pt>
                <c:pt idx="55">
                  <c:v>1.7467796</c:v>
                </c:pt>
                <c:pt idx="56">
                  <c:v>1.3006814</c:v>
                </c:pt>
                <c:pt idx="57">
                  <c:v>1.5425367999999999</c:v>
                </c:pt>
                <c:pt idx="58">
                  <c:v>1.426363</c:v>
                </c:pt>
                <c:pt idx="59">
                  <c:v>1.3133766</c:v>
                </c:pt>
                <c:pt idx="60">
                  <c:v>1.0210973999999999</c:v>
                </c:pt>
                <c:pt idx="61">
                  <c:v>1.1835640000000001</c:v>
                </c:pt>
                <c:pt idx="62">
                  <c:v>0.79412090000000002</c:v>
                </c:pt>
                <c:pt idx="63">
                  <c:v>1.1707832</c:v>
                </c:pt>
                <c:pt idx="64">
                  <c:v>0.86902500000000005</c:v>
                </c:pt>
                <c:pt idx="65">
                  <c:v>0.56370880000000001</c:v>
                </c:pt>
                <c:pt idx="66">
                  <c:v>0.43543419999999999</c:v>
                </c:pt>
                <c:pt idx="67">
                  <c:v>0.40239550000000002</c:v>
                </c:pt>
                <c:pt idx="68">
                  <c:v>0.1816374</c:v>
                </c:pt>
                <c:pt idx="69">
                  <c:v>0.45133319999999999</c:v>
                </c:pt>
                <c:pt idx="70">
                  <c:v>0.2448485</c:v>
                </c:pt>
                <c:pt idx="71">
                  <c:v>0.2139113</c:v>
                </c:pt>
                <c:pt idx="72">
                  <c:v>0.23999029999999999</c:v>
                </c:pt>
                <c:pt idx="73">
                  <c:v>0.2950102</c:v>
                </c:pt>
                <c:pt idx="74">
                  <c:v>0.30674499999999999</c:v>
                </c:pt>
                <c:pt idx="75">
                  <c:v>0.28762179999999998</c:v>
                </c:pt>
                <c:pt idx="76">
                  <c:v>0.18426149999999999</c:v>
                </c:pt>
                <c:pt idx="77">
                  <c:v>0.21249750000000001</c:v>
                </c:pt>
                <c:pt idx="78">
                  <c:v>0.1206748</c:v>
                </c:pt>
                <c:pt idx="79">
                  <c:v>0.17482619999999999</c:v>
                </c:pt>
                <c:pt idx="80">
                  <c:v>0.14579030000000001</c:v>
                </c:pt>
                <c:pt idx="81">
                  <c:v>0.13546530000000001</c:v>
                </c:pt>
                <c:pt idx="82">
                  <c:v>0.13976730000000001</c:v>
                </c:pt>
                <c:pt idx="83">
                  <c:v>0.1691492</c:v>
                </c:pt>
                <c:pt idx="84">
                  <c:v>0.1375026</c:v>
                </c:pt>
                <c:pt idx="85">
                  <c:v>9.7546300000000002E-2</c:v>
                </c:pt>
                <c:pt idx="86">
                  <c:v>0.16403980000000001</c:v>
                </c:pt>
                <c:pt idx="87">
                  <c:v>0.16764080000000001</c:v>
                </c:pt>
                <c:pt idx="88">
                  <c:v>0.25107590000000002</c:v>
                </c:pt>
                <c:pt idx="89">
                  <c:v>0.1275299</c:v>
                </c:pt>
                <c:pt idx="90">
                  <c:v>0.12613170000000001</c:v>
                </c:pt>
                <c:pt idx="91">
                  <c:v>7.2209999999999996E-2</c:v>
                </c:pt>
                <c:pt idx="92">
                  <c:v>0.1152677</c:v>
                </c:pt>
                <c:pt idx="93">
                  <c:v>0.15505939999999999</c:v>
                </c:pt>
                <c:pt idx="94">
                  <c:v>0.12358</c:v>
                </c:pt>
                <c:pt idx="95">
                  <c:v>0.1235454</c:v>
                </c:pt>
                <c:pt idx="96">
                  <c:v>8.2167799999999999E-2</c:v>
                </c:pt>
                <c:pt idx="97">
                  <c:v>0.1146301</c:v>
                </c:pt>
                <c:pt idx="98">
                  <c:v>9.23596E-2</c:v>
                </c:pt>
                <c:pt idx="99">
                  <c:v>0.1114583</c:v>
                </c:pt>
                <c:pt idx="100">
                  <c:v>6.04863E-2</c:v>
                </c:pt>
                <c:pt idx="101">
                  <c:v>5.6939499999999997E-2</c:v>
                </c:pt>
                <c:pt idx="102">
                  <c:v>8.85962E-2</c:v>
                </c:pt>
                <c:pt idx="103">
                  <c:v>0.12388689999999999</c:v>
                </c:pt>
                <c:pt idx="104">
                  <c:v>0.1208438</c:v>
                </c:pt>
                <c:pt idx="105">
                  <c:v>0.14725199999999999</c:v>
                </c:pt>
                <c:pt idx="106">
                  <c:v>5.4244899999999999E-2</c:v>
                </c:pt>
                <c:pt idx="107">
                  <c:v>0.10292659999999999</c:v>
                </c:pt>
                <c:pt idx="108">
                  <c:v>7.2150699999999998E-2</c:v>
                </c:pt>
                <c:pt idx="109">
                  <c:v>0.106129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71808"/>
        <c:axId val="160237056"/>
      </c:scatterChart>
      <c:valAx>
        <c:axId val="1580718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7056"/>
        <c:crosses val="autoZero"/>
        <c:crossBetween val="midCat"/>
        <c:minorUnit val="10"/>
      </c:valAx>
      <c:valAx>
        <c:axId val="16023705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718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pregnancy, childbirth and the puerperium (ICD-10 O00–O99),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0.13887250000000001</c:v>
                </c:pt>
                <c:pt idx="4">
                  <c:v>0</c:v>
                </c:pt>
                <c:pt idx="5">
                  <c:v>0.33007690000000001</c:v>
                </c:pt>
                <c:pt idx="6">
                  <c:v>0.3321307</c:v>
                </c:pt>
                <c:pt idx="7">
                  <c:v>0.49625449999999999</c:v>
                </c:pt>
                <c:pt idx="8">
                  <c:v>0.1219421</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87008"/>
        <c:axId val="234867328"/>
      </c:barChart>
      <c:catAx>
        <c:axId val="21058700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7328"/>
        <c:crosses val="autoZero"/>
        <c:auto val="1"/>
        <c:lblAlgn val="ctr"/>
        <c:lblOffset val="100"/>
        <c:noMultiLvlLbl val="0"/>
      </c:catAx>
      <c:valAx>
        <c:axId val="2348673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8700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pregnancy, childbirth and the puerperium (ICD-10 O00–O99),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1</c:v>
                </c:pt>
                <c:pt idx="4">
                  <c:v>0</c:v>
                </c:pt>
                <c:pt idx="5">
                  <c:v>3</c:v>
                </c:pt>
                <c:pt idx="6">
                  <c:v>3</c:v>
                </c:pt>
                <c:pt idx="7">
                  <c:v>4</c:v>
                </c:pt>
                <c:pt idx="8">
                  <c:v>1</c:v>
                </c:pt>
                <c:pt idx="9">
                  <c:v>0</c:v>
                </c:pt>
                <c:pt idx="10">
                  <c:v>0</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73440"/>
        <c:axId val="234984192"/>
      </c:barChart>
      <c:catAx>
        <c:axId val="23497344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4192"/>
        <c:crosses val="autoZero"/>
        <c:auto val="0"/>
        <c:lblAlgn val="ctr"/>
        <c:lblOffset val="100"/>
        <c:tickLblSkip val="1"/>
        <c:noMultiLvlLbl val="0"/>
      </c:catAx>
      <c:valAx>
        <c:axId val="2349841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7344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pregnancy, childbirth and the puerperium (ICD-10 O00–O99),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216</v>
      </c>
      <c r="B2" s="280" t="s">
        <v>217</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pregnancy, childbirth and the puerperium (ICD-10 O00–O99), 1907–2016</v>
      </c>
    </row>
    <row r="2" spans="1:3" s="6" customFormat="1" ht="23.25">
      <c r="A2" s="217"/>
      <c r="B2" s="7" t="s">
        <v>39</v>
      </c>
    </row>
    <row r="4" spans="1:3" ht="21">
      <c r="A4" s="204"/>
      <c r="B4" s="29" t="s">
        <v>38</v>
      </c>
    </row>
    <row r="5" spans="1:3" ht="15.75">
      <c r="A5" s="203"/>
      <c r="B5" s="218" t="s">
        <v>29</v>
      </c>
    </row>
    <row r="6" spans="1:3" ht="30" customHeight="1">
      <c r="A6" s="203"/>
      <c r="B6" s="288" t="str">
        <f>Admin!$G$7</f>
        <v>Australian Institute of Health and Welfare (AIHW) 2018. GRIM (General Record of Incidence of Mortality) books 2016: All pregnancy, childbirth and the puerperium. Canberra: AIHW.</v>
      </c>
      <c r="C6" s="288"/>
    </row>
    <row r="7" spans="1:3" ht="15.75">
      <c r="A7" s="203"/>
      <c r="B7" s="218" t="s">
        <v>40</v>
      </c>
      <c r="C7" s="200"/>
    </row>
    <row r="8" spans="1:3" ht="120" customHeight="1">
      <c r="A8" s="203"/>
      <c r="B8" s="288" t="s">
        <v>191</v>
      </c>
      <c r="C8" s="288"/>
    </row>
    <row r="9" spans="1:3" ht="15.75">
      <c r="A9" s="203"/>
      <c r="B9" s="200" t="s">
        <v>183</v>
      </c>
      <c r="C9" s="199"/>
    </row>
    <row r="10" spans="1:3" ht="16.5" customHeight="1">
      <c r="A10" s="203"/>
      <c r="B10" s="200" t="s">
        <v>133</v>
      </c>
      <c r="C10" s="200"/>
    </row>
    <row r="11" spans="1:3" ht="45" customHeight="1">
      <c r="A11" s="203"/>
      <c r="B11" s="288" t="s">
        <v>195</v>
      </c>
      <c r="C11" s="288"/>
    </row>
    <row r="12" spans="1:3" ht="30" customHeight="1">
      <c r="A12" s="203"/>
      <c r="B12" s="288" t="s">
        <v>162</v>
      </c>
      <c r="C12" s="288"/>
    </row>
    <row r="13" spans="1:3" ht="30" customHeight="1">
      <c r="A13" s="203"/>
      <c r="B13" s="288" t="s">
        <v>163</v>
      </c>
      <c r="C13" s="288"/>
    </row>
    <row r="14" spans="1:3" ht="15.75">
      <c r="A14" s="203"/>
      <c r="B14" s="218" t="s">
        <v>185</v>
      </c>
    </row>
    <row r="15" spans="1:3" ht="30" customHeight="1">
      <c r="A15" s="203"/>
      <c r="B15" s="288" t="s">
        <v>198</v>
      </c>
      <c r="C15" s="288"/>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pregnancy, childbirth and the puerperium (O00–O99) are from the ICD-10 chapter All pregnancy, childbirth and the puerperium (O00–O99).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640–689</v>
      </c>
    </row>
    <row r="28" spans="1:3" ht="15.75">
      <c r="A28" s="203"/>
      <c r="B28" s="226" t="s">
        <v>109</v>
      </c>
      <c r="C28" s="3" t="str">
        <f>IF(ISBLANK(Admin!$C$18)," ",Admin!$C$18)</f>
        <v>630–678</v>
      </c>
    </row>
    <row r="29" spans="1:3" ht="15.75">
      <c r="A29" s="203"/>
      <c r="B29" s="227" t="s">
        <v>110</v>
      </c>
      <c r="C29" s="3" t="str">
        <f>IF(ISBLANK(Admin!$C$19)," ",Admin!$C$19)</f>
        <v>630–676</v>
      </c>
    </row>
    <row r="30" spans="1:3" ht="15.75">
      <c r="A30" s="203"/>
      <c r="B30" s="228" t="s">
        <v>111</v>
      </c>
      <c r="C30" s="3" t="str">
        <f>IF(ISBLANK(Admin!$C$20)," ",Admin!$C$20)</f>
        <v>O00–O99</v>
      </c>
    </row>
    <row r="31" spans="1:3" ht="15.75">
      <c r="A31" s="203"/>
      <c r="B31" s="218" t="s">
        <v>50</v>
      </c>
    </row>
    <row r="32" spans="1:3" ht="15.75">
      <c r="A32" s="203"/>
      <c r="B32" s="200" t="str">
        <f>Admin!$B$23</f>
        <v>None.</v>
      </c>
    </row>
    <row r="33" spans="1:3" ht="15.75">
      <c r="A33" s="203"/>
      <c r="B33" s="218" t="s">
        <v>57</v>
      </c>
      <c r="C33" s="229" t="s">
        <v>58</v>
      </c>
    </row>
    <row r="34" spans="1:3" ht="30">
      <c r="A34" s="203"/>
      <c r="B34" s="75" t="str">
        <f>Admin!$C$25</f>
        <v>—</v>
      </c>
      <c r="C34" s="74" t="str">
        <f>Admin!$B$25</f>
        <v>The numbers for All pregnancy, childbirth and the puerperium (ICD-10 O00–O99) are too small to calculate a reliable comparability factor.</v>
      </c>
    </row>
    <row r="35" spans="1:3" ht="15.75">
      <c r="A35" s="203"/>
      <c r="B35" s="200" t="s">
        <v>194</v>
      </c>
    </row>
    <row r="36" spans="1:3" ht="15.75">
      <c r="A36" s="203"/>
      <c r="B36" s="218" t="s">
        <v>37</v>
      </c>
    </row>
    <row r="37" spans="1:3" ht="15.75">
      <c r="A37" s="203"/>
      <c r="B37" s="231" t="s">
        <v>161</v>
      </c>
    </row>
    <row r="38" spans="1:3" ht="30" customHeight="1">
      <c r="A38" s="203"/>
      <c r="B38" s="288" t="s">
        <v>160</v>
      </c>
      <c r="C38" s="288"/>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7" t="s">
        <v>200</v>
      </c>
      <c r="C53" s="287"/>
    </row>
    <row r="54" spans="1:16" ht="15.75">
      <c r="A54" s="203"/>
      <c r="B54" s="236" t="s">
        <v>175</v>
      </c>
      <c r="C54" s="233"/>
    </row>
    <row r="55" spans="1:16" ht="15.75">
      <c r="A55" s="203"/>
      <c r="B55" s="236" t="s">
        <v>173</v>
      </c>
    </row>
    <row r="56" spans="1:16" ht="15.75">
      <c r="A56" s="203"/>
      <c r="B56" s="236" t="s">
        <v>174</v>
      </c>
    </row>
    <row r="57" spans="1:16" ht="45" customHeight="1">
      <c r="A57" s="203"/>
      <c r="B57" s="286" t="s">
        <v>201</v>
      </c>
      <c r="C57" s="286"/>
    </row>
    <row r="58" spans="1:16" ht="15.75">
      <c r="A58" s="203"/>
      <c r="B58" s="218" t="s">
        <v>48</v>
      </c>
    </row>
    <row r="59" spans="1:16" ht="45" customHeight="1">
      <c r="B59" s="288" t="s">
        <v>49</v>
      </c>
      <c r="C59" s="288"/>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pregnancy, childbirth and the puerperium (ICD-10 O00–O99),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pregnancy, childbirth and the puerperium (ICD-10 O00–O99),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All pregnancy, childbirth and the puerperium (ICD-10 O00–O99) in Australia, 1907–2016.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1907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1907</v>
      </c>
      <c r="D10" s="49"/>
      <c r="E10" s="52"/>
      <c r="F10" s="44"/>
      <c r="G10" s="87">
        <v>2016</v>
      </c>
      <c r="H10" s="44"/>
      <c r="I10" s="44"/>
      <c r="J10" s="306" t="s">
        <v>118</v>
      </c>
      <c r="K10" s="79"/>
      <c r="L10" s="297" t="str">
        <f>Admin!$C$191</f>
        <v>1907 – 2016</v>
      </c>
      <c r="M10" s="300" t="str">
        <f>Admin!F$187</f>
        <v>-</v>
      </c>
      <c r="N10" s="300">
        <f>Admin!G$187</f>
        <v>-5.0404557023068897E-2</v>
      </c>
      <c r="O10" s="300">
        <f>Admin!H$187</f>
        <v>-4.99204005319136E-2</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1907 – 2016</v>
      </c>
      <c r="M12" s="300" t="str">
        <f>Admin!F$186</f>
        <v>-</v>
      </c>
      <c r="N12" s="300">
        <f>Admin!G$186</f>
        <v>-0.99643786989795491</v>
      </c>
      <c r="O12" s="300">
        <f>Admin!H$186</f>
        <v>-0.99623435636158142</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All pregnancy, childbirth and the puerperium (ICD-10 O00–O99) in Australia, 1907–2016,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1907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1907</v>
      </c>
      <c r="D34" s="33"/>
      <c r="E34" s="87">
        <v>2016</v>
      </c>
      <c r="F34" s="33"/>
      <c r="G34" s="87" t="s">
        <v>6</v>
      </c>
      <c r="H34" s="33"/>
      <c r="I34" s="88" t="s">
        <v>23</v>
      </c>
      <c r="J34" s="71"/>
      <c r="K34" s="71"/>
      <c r="L34" s="313" t="str">
        <f>Admin!$C$219</f>
        <v>1907 – 2016</v>
      </c>
      <c r="M34" s="317">
        <f ca="1">Admin!F$215</f>
        <v>0</v>
      </c>
      <c r="N34" s="317">
        <f ca="1">Admin!G$215</f>
        <v>4.3225244708853054</v>
      </c>
      <c r="O34" s="317">
        <f ca="1">Admin!H$215</f>
        <v>2.1555227867827815</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208</v>
      </c>
      <c r="D14" s="100" t="s">
        <v>208</v>
      </c>
      <c r="E14" s="100" t="s">
        <v>208</v>
      </c>
      <c r="F14" s="100" t="s">
        <v>24</v>
      </c>
      <c r="G14" s="100" t="s">
        <v>208</v>
      </c>
      <c r="H14" s="100" t="s">
        <v>208</v>
      </c>
      <c r="I14" s="100" t="s">
        <v>208</v>
      </c>
      <c r="J14" s="100" t="s">
        <v>208</v>
      </c>
      <c r="K14" s="100" t="s">
        <v>24</v>
      </c>
      <c r="L14" s="100" t="s">
        <v>208</v>
      </c>
      <c r="M14" s="100" t="s">
        <v>208</v>
      </c>
      <c r="N14" s="99" t="s">
        <v>208</v>
      </c>
      <c r="O14" s="99" t="s">
        <v>208</v>
      </c>
      <c r="P14" s="99" t="s">
        <v>208</v>
      </c>
      <c r="R14" s="113">
        <v>1907</v>
      </c>
      <c r="S14" s="99">
        <v>614</v>
      </c>
      <c r="T14" s="100">
        <v>30.645892</v>
      </c>
      <c r="U14" s="100">
        <v>29.793690000000002</v>
      </c>
      <c r="V14" s="100" t="s">
        <v>24</v>
      </c>
      <c r="W14" s="100">
        <v>28.200043000000001</v>
      </c>
      <c r="X14" s="100">
        <v>30.096692999999998</v>
      </c>
      <c r="Y14" s="100">
        <v>26.986675999999999</v>
      </c>
      <c r="Z14" s="100">
        <v>31.473941</v>
      </c>
      <c r="AA14" s="100" t="s">
        <v>24</v>
      </c>
      <c r="AB14" s="100">
        <v>100</v>
      </c>
      <c r="AC14" s="100">
        <v>3.1705049999999999</v>
      </c>
      <c r="AD14" s="99">
        <v>26725</v>
      </c>
      <c r="AE14" s="99">
        <v>13.497094000000001</v>
      </c>
      <c r="AF14" s="99">
        <v>3.7868455999999999</v>
      </c>
      <c r="AH14" s="113">
        <v>1907</v>
      </c>
      <c r="AI14" s="99">
        <v>614</v>
      </c>
      <c r="AJ14" s="100">
        <v>14.680133</v>
      </c>
      <c r="AK14" s="100">
        <v>14.099741</v>
      </c>
      <c r="AL14" s="100" t="s">
        <v>24</v>
      </c>
      <c r="AM14" s="100">
        <v>13.350497000000001</v>
      </c>
      <c r="AN14" s="100">
        <v>14.288978999999999</v>
      </c>
      <c r="AO14" s="100">
        <v>12.829715</v>
      </c>
      <c r="AP14" s="100">
        <v>31.473941</v>
      </c>
      <c r="AQ14" s="100" t="s">
        <v>24</v>
      </c>
      <c r="AR14" s="100">
        <v>100</v>
      </c>
      <c r="AS14" s="100">
        <v>1.3552588000000001</v>
      </c>
      <c r="AT14" s="99">
        <v>26725</v>
      </c>
      <c r="AU14" s="99">
        <v>6.4679396000000002</v>
      </c>
      <c r="AV14" s="99">
        <v>1.6953373</v>
      </c>
      <c r="AW14" s="100" t="s">
        <v>208</v>
      </c>
      <c r="AY14" s="112">
        <v>1907</v>
      </c>
    </row>
    <row r="15" spans="1:51" s="91" customFormat="1">
      <c r="B15" s="113">
        <v>1908</v>
      </c>
      <c r="C15" s="99" t="s">
        <v>208</v>
      </c>
      <c r="D15" s="100" t="s">
        <v>208</v>
      </c>
      <c r="E15" s="100" t="s">
        <v>208</v>
      </c>
      <c r="F15" s="100" t="s">
        <v>24</v>
      </c>
      <c r="G15" s="100" t="s">
        <v>208</v>
      </c>
      <c r="H15" s="100" t="s">
        <v>208</v>
      </c>
      <c r="I15" s="100" t="s">
        <v>208</v>
      </c>
      <c r="J15" s="100" t="s">
        <v>208</v>
      </c>
      <c r="K15" s="100" t="s">
        <v>24</v>
      </c>
      <c r="L15" s="100" t="s">
        <v>208</v>
      </c>
      <c r="M15" s="100" t="s">
        <v>208</v>
      </c>
      <c r="N15" s="99" t="s">
        <v>208</v>
      </c>
      <c r="O15" s="99" t="s">
        <v>208</v>
      </c>
      <c r="P15" s="99" t="s">
        <v>208</v>
      </c>
      <c r="R15" s="113">
        <v>1908</v>
      </c>
      <c r="S15" s="99">
        <v>606</v>
      </c>
      <c r="T15" s="100">
        <v>29.732979</v>
      </c>
      <c r="U15" s="100">
        <v>28.440026</v>
      </c>
      <c r="V15" s="100" t="s">
        <v>24</v>
      </c>
      <c r="W15" s="100">
        <v>26.951322999999999</v>
      </c>
      <c r="X15" s="100">
        <v>28.904145</v>
      </c>
      <c r="Y15" s="100">
        <v>26.118455999999998</v>
      </c>
      <c r="Z15" s="100">
        <v>31.006601</v>
      </c>
      <c r="AA15" s="100" t="s">
        <v>24</v>
      </c>
      <c r="AB15" s="100">
        <v>100</v>
      </c>
      <c r="AC15" s="100">
        <v>3.0615337999999999</v>
      </c>
      <c r="AD15" s="99">
        <v>26660</v>
      </c>
      <c r="AE15" s="99">
        <v>13.240283</v>
      </c>
      <c r="AF15" s="99">
        <v>3.7801795999999999</v>
      </c>
      <c r="AH15" s="113">
        <v>1908</v>
      </c>
      <c r="AI15" s="99">
        <v>606</v>
      </c>
      <c r="AJ15" s="100">
        <v>14.256664000000001</v>
      </c>
      <c r="AK15" s="100">
        <v>13.520308999999999</v>
      </c>
      <c r="AL15" s="100" t="s">
        <v>24</v>
      </c>
      <c r="AM15" s="100">
        <v>12.817596999999999</v>
      </c>
      <c r="AN15" s="100">
        <v>13.782299999999999</v>
      </c>
      <c r="AO15" s="100">
        <v>12.469362</v>
      </c>
      <c r="AP15" s="100">
        <v>31.006601</v>
      </c>
      <c r="AQ15" s="100" t="s">
        <v>24</v>
      </c>
      <c r="AR15" s="100">
        <v>100</v>
      </c>
      <c r="AS15" s="100">
        <v>1.3053030999999999</v>
      </c>
      <c r="AT15" s="99">
        <v>26660</v>
      </c>
      <c r="AU15" s="99">
        <v>6.3508040000000001</v>
      </c>
      <c r="AV15" s="99">
        <v>1.6809054000000001</v>
      </c>
      <c r="AW15" s="100" t="s">
        <v>208</v>
      </c>
      <c r="AY15" s="112">
        <v>1908</v>
      </c>
    </row>
    <row r="16" spans="1:51" s="91" customFormat="1">
      <c r="B16" s="113">
        <v>1909</v>
      </c>
      <c r="C16" s="99" t="s">
        <v>208</v>
      </c>
      <c r="D16" s="100" t="s">
        <v>208</v>
      </c>
      <c r="E16" s="100" t="s">
        <v>208</v>
      </c>
      <c r="F16" s="100" t="s">
        <v>24</v>
      </c>
      <c r="G16" s="100" t="s">
        <v>208</v>
      </c>
      <c r="H16" s="100" t="s">
        <v>208</v>
      </c>
      <c r="I16" s="100" t="s">
        <v>208</v>
      </c>
      <c r="J16" s="100" t="s">
        <v>208</v>
      </c>
      <c r="K16" s="100" t="s">
        <v>24</v>
      </c>
      <c r="L16" s="100" t="s">
        <v>208</v>
      </c>
      <c r="M16" s="100" t="s">
        <v>208</v>
      </c>
      <c r="N16" s="99" t="s">
        <v>208</v>
      </c>
      <c r="O16" s="99" t="s">
        <v>208</v>
      </c>
      <c r="P16" s="99" t="s">
        <v>208</v>
      </c>
      <c r="R16" s="113">
        <v>1909</v>
      </c>
      <c r="S16" s="99">
        <v>577</v>
      </c>
      <c r="T16" s="100">
        <v>27.837406000000001</v>
      </c>
      <c r="U16" s="100">
        <v>26.893197000000001</v>
      </c>
      <c r="V16" s="100" t="s">
        <v>24</v>
      </c>
      <c r="W16" s="100">
        <v>25.463847999999999</v>
      </c>
      <c r="X16" s="100">
        <v>27.182780000000001</v>
      </c>
      <c r="Y16" s="100">
        <v>24.574604999999998</v>
      </c>
      <c r="Z16" s="100">
        <v>31.434142000000001</v>
      </c>
      <c r="AA16" s="100" t="s">
        <v>24</v>
      </c>
      <c r="AB16" s="100">
        <v>100</v>
      </c>
      <c r="AC16" s="100">
        <v>3.0925072</v>
      </c>
      <c r="AD16" s="99">
        <v>25137.5</v>
      </c>
      <c r="AE16" s="99">
        <v>12.279876</v>
      </c>
      <c r="AF16" s="99">
        <v>3.8076737</v>
      </c>
      <c r="AH16" s="113">
        <v>1909</v>
      </c>
      <c r="AI16" s="99">
        <v>577</v>
      </c>
      <c r="AJ16" s="100">
        <v>13.360303</v>
      </c>
      <c r="AK16" s="100">
        <v>12.812061999999999</v>
      </c>
      <c r="AL16" s="100" t="s">
        <v>24</v>
      </c>
      <c r="AM16" s="100">
        <v>12.134541</v>
      </c>
      <c r="AN16" s="100">
        <v>12.983264999999999</v>
      </c>
      <c r="AO16" s="100">
        <v>11.747591</v>
      </c>
      <c r="AP16" s="100">
        <v>31.434142000000001</v>
      </c>
      <c r="AQ16" s="100" t="s">
        <v>24</v>
      </c>
      <c r="AR16" s="100">
        <v>100</v>
      </c>
      <c r="AS16" s="100">
        <v>1.3062574</v>
      </c>
      <c r="AT16" s="99">
        <v>25137.5</v>
      </c>
      <c r="AU16" s="99">
        <v>5.8954674999999996</v>
      </c>
      <c r="AV16" s="99">
        <v>1.6848076999999999</v>
      </c>
      <c r="AW16" s="100" t="s">
        <v>208</v>
      </c>
      <c r="AY16" s="112">
        <v>1909</v>
      </c>
    </row>
    <row r="17" spans="2:51" s="91" customFormat="1">
      <c r="B17" s="113">
        <v>1910</v>
      </c>
      <c r="C17" s="99" t="s">
        <v>208</v>
      </c>
      <c r="D17" s="100" t="s">
        <v>208</v>
      </c>
      <c r="E17" s="100" t="s">
        <v>208</v>
      </c>
      <c r="F17" s="100" t="s">
        <v>24</v>
      </c>
      <c r="G17" s="100" t="s">
        <v>208</v>
      </c>
      <c r="H17" s="100" t="s">
        <v>208</v>
      </c>
      <c r="I17" s="100" t="s">
        <v>208</v>
      </c>
      <c r="J17" s="100" t="s">
        <v>208</v>
      </c>
      <c r="K17" s="100" t="s">
        <v>24</v>
      </c>
      <c r="L17" s="100" t="s">
        <v>208</v>
      </c>
      <c r="M17" s="100" t="s">
        <v>208</v>
      </c>
      <c r="N17" s="99" t="s">
        <v>208</v>
      </c>
      <c r="O17" s="99" t="s">
        <v>208</v>
      </c>
      <c r="P17" s="99" t="s">
        <v>208</v>
      </c>
      <c r="R17" s="113">
        <v>1910</v>
      </c>
      <c r="S17" s="99">
        <v>590</v>
      </c>
      <c r="T17" s="100">
        <v>27.997111</v>
      </c>
      <c r="U17" s="100">
        <v>26.635000999999999</v>
      </c>
      <c r="V17" s="100" t="s">
        <v>24</v>
      </c>
      <c r="W17" s="100">
        <v>25.230718</v>
      </c>
      <c r="X17" s="100">
        <v>27.106729000000001</v>
      </c>
      <c r="Y17" s="100">
        <v>24.466768999999999</v>
      </c>
      <c r="Z17" s="100">
        <v>31.008475000000001</v>
      </c>
      <c r="AA17" s="100" t="s">
        <v>24</v>
      </c>
      <c r="AB17" s="100">
        <v>100</v>
      </c>
      <c r="AC17" s="100">
        <v>3.0356040000000002</v>
      </c>
      <c r="AD17" s="99">
        <v>25955</v>
      </c>
      <c r="AE17" s="99">
        <v>12.475097999999999</v>
      </c>
      <c r="AF17" s="99">
        <v>3.7774705000000002</v>
      </c>
      <c r="AH17" s="113">
        <v>1910</v>
      </c>
      <c r="AI17" s="99">
        <v>590</v>
      </c>
      <c r="AJ17" s="100">
        <v>13.44918</v>
      </c>
      <c r="AK17" s="100">
        <v>12.750450000000001</v>
      </c>
      <c r="AL17" s="100" t="s">
        <v>24</v>
      </c>
      <c r="AM17" s="100">
        <v>12.081479</v>
      </c>
      <c r="AN17" s="100">
        <v>13.003316</v>
      </c>
      <c r="AO17" s="100">
        <v>11.745056999999999</v>
      </c>
      <c r="AP17" s="100">
        <v>31.008475000000001</v>
      </c>
      <c r="AQ17" s="100" t="s">
        <v>24</v>
      </c>
      <c r="AR17" s="100">
        <v>100</v>
      </c>
      <c r="AS17" s="100">
        <v>1.2941434999999999</v>
      </c>
      <c r="AT17" s="99">
        <v>25955</v>
      </c>
      <c r="AU17" s="99">
        <v>5.9944423999999996</v>
      </c>
      <c r="AV17" s="99">
        <v>1.6653727</v>
      </c>
      <c r="AW17" s="100" t="s">
        <v>208</v>
      </c>
      <c r="AY17" s="113">
        <v>1910</v>
      </c>
    </row>
    <row r="18" spans="2:51" s="91" customFormat="1">
      <c r="B18" s="113">
        <v>1911</v>
      </c>
      <c r="C18" s="99" t="s">
        <v>208</v>
      </c>
      <c r="D18" s="100" t="s">
        <v>208</v>
      </c>
      <c r="E18" s="100" t="s">
        <v>208</v>
      </c>
      <c r="F18" s="100" t="s">
        <v>24</v>
      </c>
      <c r="G18" s="100" t="s">
        <v>208</v>
      </c>
      <c r="H18" s="100" t="s">
        <v>208</v>
      </c>
      <c r="I18" s="100" t="s">
        <v>208</v>
      </c>
      <c r="J18" s="100" t="s">
        <v>208</v>
      </c>
      <c r="K18" s="100" t="s">
        <v>24</v>
      </c>
      <c r="L18" s="100" t="s">
        <v>208</v>
      </c>
      <c r="M18" s="100" t="s">
        <v>208</v>
      </c>
      <c r="N18" s="99" t="s">
        <v>208</v>
      </c>
      <c r="O18" s="99" t="s">
        <v>208</v>
      </c>
      <c r="P18" s="99" t="s">
        <v>208</v>
      </c>
      <c r="R18" s="113">
        <v>1911</v>
      </c>
      <c r="S18" s="99">
        <v>615</v>
      </c>
      <c r="T18" s="100">
        <v>28.711887000000001</v>
      </c>
      <c r="U18" s="100">
        <v>27.054223</v>
      </c>
      <c r="V18" s="100" t="s">
        <v>24</v>
      </c>
      <c r="W18" s="100">
        <v>25.638869</v>
      </c>
      <c r="X18" s="100">
        <v>27.656305</v>
      </c>
      <c r="Y18" s="100">
        <v>24.989958999999999</v>
      </c>
      <c r="Z18" s="100">
        <v>30.703251999999999</v>
      </c>
      <c r="AA18" s="100" t="s">
        <v>24</v>
      </c>
      <c r="AB18" s="100">
        <v>100</v>
      </c>
      <c r="AC18" s="100">
        <v>3.0328434999999998</v>
      </c>
      <c r="AD18" s="99">
        <v>27242.5</v>
      </c>
      <c r="AE18" s="99">
        <v>12.886457999999999</v>
      </c>
      <c r="AF18" s="99">
        <v>3.9632805000000002</v>
      </c>
      <c r="AH18" s="113">
        <v>1911</v>
      </c>
      <c r="AI18" s="99">
        <v>615</v>
      </c>
      <c r="AJ18" s="100">
        <v>13.804698</v>
      </c>
      <c r="AK18" s="100">
        <v>13.002697</v>
      </c>
      <c r="AL18" s="100" t="s">
        <v>24</v>
      </c>
      <c r="AM18" s="100">
        <v>12.324522999999999</v>
      </c>
      <c r="AN18" s="100">
        <v>13.314093</v>
      </c>
      <c r="AO18" s="100">
        <v>12.036227</v>
      </c>
      <c r="AP18" s="100">
        <v>30.703251999999999</v>
      </c>
      <c r="AQ18" s="100" t="s">
        <v>24</v>
      </c>
      <c r="AR18" s="100">
        <v>100</v>
      </c>
      <c r="AS18" s="100">
        <v>1.2847563</v>
      </c>
      <c r="AT18" s="99">
        <v>27242.5</v>
      </c>
      <c r="AU18" s="99">
        <v>6.1973662000000003</v>
      </c>
      <c r="AV18" s="99">
        <v>1.7375733</v>
      </c>
      <c r="AW18" s="100" t="s">
        <v>208</v>
      </c>
      <c r="AY18" s="113">
        <v>1911</v>
      </c>
    </row>
    <row r="19" spans="2:51" s="91" customFormat="1">
      <c r="B19" s="113">
        <v>1912</v>
      </c>
      <c r="C19" s="99" t="s">
        <v>208</v>
      </c>
      <c r="D19" s="100" t="s">
        <v>208</v>
      </c>
      <c r="E19" s="100" t="s">
        <v>208</v>
      </c>
      <c r="F19" s="100" t="s">
        <v>24</v>
      </c>
      <c r="G19" s="100" t="s">
        <v>208</v>
      </c>
      <c r="H19" s="100" t="s">
        <v>208</v>
      </c>
      <c r="I19" s="100" t="s">
        <v>208</v>
      </c>
      <c r="J19" s="100" t="s">
        <v>208</v>
      </c>
      <c r="K19" s="100" t="s">
        <v>24</v>
      </c>
      <c r="L19" s="100" t="s">
        <v>208</v>
      </c>
      <c r="M19" s="100" t="s">
        <v>208</v>
      </c>
      <c r="N19" s="99" t="s">
        <v>208</v>
      </c>
      <c r="O19" s="99" t="s">
        <v>208</v>
      </c>
      <c r="P19" s="99" t="s">
        <v>208</v>
      </c>
      <c r="R19" s="113">
        <v>1912</v>
      </c>
      <c r="S19" s="99">
        <v>644</v>
      </c>
      <c r="T19" s="100">
        <v>29.324805000000001</v>
      </c>
      <c r="U19" s="100">
        <v>27.592942000000001</v>
      </c>
      <c r="V19" s="100" t="s">
        <v>24</v>
      </c>
      <c r="W19" s="100">
        <v>26.154167000000001</v>
      </c>
      <c r="X19" s="100">
        <v>28.218181000000001</v>
      </c>
      <c r="Y19" s="100">
        <v>25.549965</v>
      </c>
      <c r="Z19" s="100">
        <v>30.714286000000001</v>
      </c>
      <c r="AA19" s="100" t="s">
        <v>24</v>
      </c>
      <c r="AB19" s="100">
        <v>100</v>
      </c>
      <c r="AC19" s="100">
        <v>2.9417138999999999</v>
      </c>
      <c r="AD19" s="99">
        <v>28520</v>
      </c>
      <c r="AE19" s="99">
        <v>13.159188</v>
      </c>
      <c r="AF19" s="99">
        <v>3.7057368999999998</v>
      </c>
      <c r="AH19" s="113">
        <v>1912</v>
      </c>
      <c r="AI19" s="99">
        <v>644</v>
      </c>
      <c r="AJ19" s="100">
        <v>14.138265000000001</v>
      </c>
      <c r="AK19" s="100">
        <v>13.318122000000001</v>
      </c>
      <c r="AL19" s="100" t="s">
        <v>24</v>
      </c>
      <c r="AM19" s="100">
        <v>12.626056999999999</v>
      </c>
      <c r="AN19" s="100">
        <v>13.64292</v>
      </c>
      <c r="AO19" s="100">
        <v>12.360231000000001</v>
      </c>
      <c r="AP19" s="100">
        <v>30.714286000000001</v>
      </c>
      <c r="AQ19" s="100" t="s">
        <v>24</v>
      </c>
      <c r="AR19" s="100">
        <v>100</v>
      </c>
      <c r="AS19" s="100">
        <v>1.2342603000000001</v>
      </c>
      <c r="AT19" s="99">
        <v>28520</v>
      </c>
      <c r="AU19" s="99">
        <v>6.3452552000000004</v>
      </c>
      <c r="AV19" s="99">
        <v>1.6097488</v>
      </c>
      <c r="AW19" s="100" t="s">
        <v>208</v>
      </c>
      <c r="AY19" s="113">
        <v>1912</v>
      </c>
    </row>
    <row r="20" spans="2:51" s="91" customFormat="1">
      <c r="B20" s="113">
        <v>1913</v>
      </c>
      <c r="C20" s="99" t="s">
        <v>208</v>
      </c>
      <c r="D20" s="100" t="s">
        <v>208</v>
      </c>
      <c r="E20" s="100" t="s">
        <v>208</v>
      </c>
      <c r="F20" s="100" t="s">
        <v>24</v>
      </c>
      <c r="G20" s="100" t="s">
        <v>208</v>
      </c>
      <c r="H20" s="100" t="s">
        <v>208</v>
      </c>
      <c r="I20" s="100" t="s">
        <v>208</v>
      </c>
      <c r="J20" s="100" t="s">
        <v>208</v>
      </c>
      <c r="K20" s="100" t="s">
        <v>24</v>
      </c>
      <c r="L20" s="100" t="s">
        <v>208</v>
      </c>
      <c r="M20" s="100" t="s">
        <v>208</v>
      </c>
      <c r="N20" s="99" t="s">
        <v>208</v>
      </c>
      <c r="O20" s="99" t="s">
        <v>208</v>
      </c>
      <c r="P20" s="99" t="s">
        <v>208</v>
      </c>
      <c r="R20" s="113">
        <v>1913</v>
      </c>
      <c r="S20" s="99">
        <v>663</v>
      </c>
      <c r="T20" s="100">
        <v>29.463837999999999</v>
      </c>
      <c r="U20" s="100">
        <v>27.731354</v>
      </c>
      <c r="V20" s="100" t="s">
        <v>24</v>
      </c>
      <c r="W20" s="100">
        <v>26.305429</v>
      </c>
      <c r="X20" s="100">
        <v>28.341719999999999</v>
      </c>
      <c r="Y20" s="100">
        <v>25.624043</v>
      </c>
      <c r="Z20" s="100">
        <v>30.961538000000001</v>
      </c>
      <c r="AA20" s="100" t="s">
        <v>24</v>
      </c>
      <c r="AB20" s="100">
        <v>100</v>
      </c>
      <c r="AC20" s="100">
        <v>3.0232557999999998</v>
      </c>
      <c r="AD20" s="99">
        <v>29197.5</v>
      </c>
      <c r="AE20" s="99">
        <v>13.148633999999999</v>
      </c>
      <c r="AF20" s="99">
        <v>3.7546534999999999</v>
      </c>
      <c r="AH20" s="113">
        <v>1913</v>
      </c>
      <c r="AI20" s="99">
        <v>663</v>
      </c>
      <c r="AJ20" s="100">
        <v>14.242675999999999</v>
      </c>
      <c r="AK20" s="100">
        <v>13.438164</v>
      </c>
      <c r="AL20" s="100" t="s">
        <v>24</v>
      </c>
      <c r="AM20" s="100">
        <v>12.750203000000001</v>
      </c>
      <c r="AN20" s="100">
        <v>13.757077000000001</v>
      </c>
      <c r="AO20" s="100">
        <v>12.44598</v>
      </c>
      <c r="AP20" s="100">
        <v>30.961538000000001</v>
      </c>
      <c r="AQ20" s="100" t="s">
        <v>24</v>
      </c>
      <c r="AR20" s="100">
        <v>100</v>
      </c>
      <c r="AS20" s="100">
        <v>1.2801946</v>
      </c>
      <c r="AT20" s="99">
        <v>29197.5</v>
      </c>
      <c r="AU20" s="99">
        <v>6.3561601999999997</v>
      </c>
      <c r="AV20" s="99">
        <v>1.6450037</v>
      </c>
      <c r="AW20" s="100" t="s">
        <v>208</v>
      </c>
      <c r="AY20" s="113">
        <v>1913</v>
      </c>
    </row>
    <row r="21" spans="2:51" s="91" customFormat="1">
      <c r="B21" s="113">
        <v>1914</v>
      </c>
      <c r="C21" s="99" t="s">
        <v>208</v>
      </c>
      <c r="D21" s="100" t="s">
        <v>208</v>
      </c>
      <c r="E21" s="100" t="s">
        <v>208</v>
      </c>
      <c r="F21" s="100" t="s">
        <v>24</v>
      </c>
      <c r="G21" s="100" t="s">
        <v>208</v>
      </c>
      <c r="H21" s="100" t="s">
        <v>208</v>
      </c>
      <c r="I21" s="100" t="s">
        <v>208</v>
      </c>
      <c r="J21" s="100" t="s">
        <v>208</v>
      </c>
      <c r="K21" s="100" t="s">
        <v>24</v>
      </c>
      <c r="L21" s="100" t="s">
        <v>208</v>
      </c>
      <c r="M21" s="100" t="s">
        <v>208</v>
      </c>
      <c r="N21" s="99" t="s">
        <v>208</v>
      </c>
      <c r="O21" s="99" t="s">
        <v>208</v>
      </c>
      <c r="P21" s="99" t="s">
        <v>208</v>
      </c>
      <c r="R21" s="113">
        <v>1914</v>
      </c>
      <c r="S21" s="99">
        <v>634</v>
      </c>
      <c r="T21" s="100">
        <v>27.513313</v>
      </c>
      <c r="U21" s="100">
        <v>25.915002000000001</v>
      </c>
      <c r="V21" s="100" t="s">
        <v>24</v>
      </c>
      <c r="W21" s="100">
        <v>24.573224</v>
      </c>
      <c r="X21" s="100">
        <v>26.467748</v>
      </c>
      <c r="Y21" s="100">
        <v>23.934846</v>
      </c>
      <c r="Z21" s="100">
        <v>31.009464000000001</v>
      </c>
      <c r="AA21" s="100" t="s">
        <v>24</v>
      </c>
      <c r="AB21" s="100">
        <v>100</v>
      </c>
      <c r="AC21" s="100">
        <v>2.8969613999999999</v>
      </c>
      <c r="AD21" s="99">
        <v>27890</v>
      </c>
      <c r="AE21" s="99">
        <v>12.265601999999999</v>
      </c>
      <c r="AF21" s="99">
        <v>3.6746080999999999</v>
      </c>
      <c r="AH21" s="113">
        <v>1914</v>
      </c>
      <c r="AI21" s="99">
        <v>634</v>
      </c>
      <c r="AJ21" s="100">
        <v>13.333239000000001</v>
      </c>
      <c r="AK21" s="100">
        <v>12.609835</v>
      </c>
      <c r="AL21" s="100" t="s">
        <v>24</v>
      </c>
      <c r="AM21" s="100">
        <v>11.960483999999999</v>
      </c>
      <c r="AN21" s="100">
        <v>12.900660999999999</v>
      </c>
      <c r="AO21" s="100">
        <v>11.675541000000001</v>
      </c>
      <c r="AP21" s="100">
        <v>31.009464000000001</v>
      </c>
      <c r="AQ21" s="100" t="s">
        <v>24</v>
      </c>
      <c r="AR21" s="100">
        <v>100</v>
      </c>
      <c r="AS21" s="100">
        <v>1.2258313999999999</v>
      </c>
      <c r="AT21" s="99">
        <v>27890</v>
      </c>
      <c r="AU21" s="99">
        <v>5.9435861000000001</v>
      </c>
      <c r="AV21" s="99">
        <v>1.5859567000000001</v>
      </c>
      <c r="AW21" s="100" t="s">
        <v>208</v>
      </c>
      <c r="AY21" s="113">
        <v>1914</v>
      </c>
    </row>
    <row r="22" spans="2:51" s="91" customFormat="1">
      <c r="B22" s="113">
        <v>1915</v>
      </c>
      <c r="C22" s="99" t="s">
        <v>208</v>
      </c>
      <c r="D22" s="100" t="s">
        <v>208</v>
      </c>
      <c r="E22" s="100" t="s">
        <v>208</v>
      </c>
      <c r="F22" s="100" t="s">
        <v>24</v>
      </c>
      <c r="G22" s="100" t="s">
        <v>208</v>
      </c>
      <c r="H22" s="100" t="s">
        <v>208</v>
      </c>
      <c r="I22" s="100" t="s">
        <v>208</v>
      </c>
      <c r="J22" s="100" t="s">
        <v>208</v>
      </c>
      <c r="K22" s="100" t="s">
        <v>24</v>
      </c>
      <c r="L22" s="100" t="s">
        <v>208</v>
      </c>
      <c r="M22" s="100" t="s">
        <v>208</v>
      </c>
      <c r="N22" s="99" t="s">
        <v>208</v>
      </c>
      <c r="O22" s="99" t="s">
        <v>208</v>
      </c>
      <c r="P22" s="99" t="s">
        <v>208</v>
      </c>
      <c r="R22" s="113">
        <v>1915</v>
      </c>
      <c r="S22" s="99">
        <v>574</v>
      </c>
      <c r="T22" s="100">
        <v>24.337895</v>
      </c>
      <c r="U22" s="100">
        <v>22.642251000000002</v>
      </c>
      <c r="V22" s="100" t="s">
        <v>24</v>
      </c>
      <c r="W22" s="100">
        <v>21.524139999999999</v>
      </c>
      <c r="X22" s="100">
        <v>23.295182</v>
      </c>
      <c r="Y22" s="100">
        <v>21.269992999999999</v>
      </c>
      <c r="Z22" s="100">
        <v>30.548780000000001</v>
      </c>
      <c r="AA22" s="100" t="s">
        <v>24</v>
      </c>
      <c r="AB22" s="100">
        <v>100</v>
      </c>
      <c r="AC22" s="100">
        <v>2.5939985999999999</v>
      </c>
      <c r="AD22" s="99">
        <v>25515</v>
      </c>
      <c r="AE22" s="99">
        <v>10.964269</v>
      </c>
      <c r="AF22" s="99">
        <v>3.3803768999999999</v>
      </c>
      <c r="AH22" s="113">
        <v>1915</v>
      </c>
      <c r="AI22" s="99">
        <v>574</v>
      </c>
      <c r="AJ22" s="100">
        <v>11.822758</v>
      </c>
      <c r="AK22" s="100">
        <v>11.065403999999999</v>
      </c>
      <c r="AL22" s="100" t="s">
        <v>24</v>
      </c>
      <c r="AM22" s="100">
        <v>10.522009000000001</v>
      </c>
      <c r="AN22" s="100">
        <v>11.405054</v>
      </c>
      <c r="AO22" s="100">
        <v>10.423037000000001</v>
      </c>
      <c r="AP22" s="100">
        <v>30.548780000000001</v>
      </c>
      <c r="AQ22" s="100" t="s">
        <v>24</v>
      </c>
      <c r="AR22" s="100">
        <v>100</v>
      </c>
      <c r="AS22" s="100">
        <v>1.0874919000000001</v>
      </c>
      <c r="AT22" s="99">
        <v>25515</v>
      </c>
      <c r="AU22" s="99">
        <v>5.3252421999999999</v>
      </c>
      <c r="AV22" s="99">
        <v>1.4563543000000001</v>
      </c>
      <c r="AW22" s="100" t="s">
        <v>208</v>
      </c>
      <c r="AY22" s="113">
        <v>1915</v>
      </c>
    </row>
    <row r="23" spans="2:51" s="91" customFormat="1">
      <c r="B23" s="113">
        <v>1916</v>
      </c>
      <c r="C23" s="99" t="s">
        <v>208</v>
      </c>
      <c r="D23" s="100" t="s">
        <v>208</v>
      </c>
      <c r="E23" s="100" t="s">
        <v>208</v>
      </c>
      <c r="F23" s="100" t="s">
        <v>24</v>
      </c>
      <c r="G23" s="100" t="s">
        <v>208</v>
      </c>
      <c r="H23" s="100" t="s">
        <v>208</v>
      </c>
      <c r="I23" s="100" t="s">
        <v>208</v>
      </c>
      <c r="J23" s="100" t="s">
        <v>208</v>
      </c>
      <c r="K23" s="100" t="s">
        <v>24</v>
      </c>
      <c r="L23" s="100" t="s">
        <v>208</v>
      </c>
      <c r="M23" s="100" t="s">
        <v>208</v>
      </c>
      <c r="N23" s="99" t="s">
        <v>208</v>
      </c>
      <c r="O23" s="99" t="s">
        <v>208</v>
      </c>
      <c r="P23" s="99" t="s">
        <v>208</v>
      </c>
      <c r="R23" s="113">
        <v>1916</v>
      </c>
      <c r="S23" s="99">
        <v>693</v>
      </c>
      <c r="T23" s="100">
        <v>28.724377</v>
      </c>
      <c r="U23" s="100">
        <v>26.397518999999999</v>
      </c>
      <c r="V23" s="100" t="s">
        <v>24</v>
      </c>
      <c r="W23" s="100">
        <v>25.107673999999999</v>
      </c>
      <c r="X23" s="100">
        <v>27.337213999999999</v>
      </c>
      <c r="Y23" s="100">
        <v>24.991347999999999</v>
      </c>
      <c r="Z23" s="100">
        <v>30.284993</v>
      </c>
      <c r="AA23" s="100" t="s">
        <v>24</v>
      </c>
      <c r="AB23" s="100">
        <v>100</v>
      </c>
      <c r="AC23" s="100">
        <v>2.9897752</v>
      </c>
      <c r="AD23" s="99">
        <v>30987.5</v>
      </c>
      <c r="AE23" s="99">
        <v>13.017931000000001</v>
      </c>
      <c r="AF23" s="99">
        <v>3.8829872000000001</v>
      </c>
      <c r="AH23" s="113">
        <v>1916</v>
      </c>
      <c r="AI23" s="99">
        <v>693</v>
      </c>
      <c r="AJ23" s="100">
        <v>13.985725</v>
      </c>
      <c r="AK23" s="100">
        <v>12.964090000000001</v>
      </c>
      <c r="AL23" s="100" t="s">
        <v>24</v>
      </c>
      <c r="AM23" s="100">
        <v>12.334851</v>
      </c>
      <c r="AN23" s="100">
        <v>13.449624999999999</v>
      </c>
      <c r="AO23" s="100">
        <v>12.308365999999999</v>
      </c>
      <c r="AP23" s="100">
        <v>30.284993</v>
      </c>
      <c r="AQ23" s="100" t="s">
        <v>24</v>
      </c>
      <c r="AR23" s="100">
        <v>100</v>
      </c>
      <c r="AS23" s="100">
        <v>1.2786686</v>
      </c>
      <c r="AT23" s="99">
        <v>30987.5</v>
      </c>
      <c r="AU23" s="99">
        <v>6.3366406</v>
      </c>
      <c r="AV23" s="99">
        <v>1.7229732</v>
      </c>
      <c r="AW23" s="100" t="s">
        <v>208</v>
      </c>
      <c r="AY23" s="113">
        <v>1916</v>
      </c>
    </row>
    <row r="24" spans="2:51" s="91" customFormat="1">
      <c r="B24" s="113">
        <v>1917</v>
      </c>
      <c r="C24" s="99" t="s">
        <v>208</v>
      </c>
      <c r="D24" s="100" t="s">
        <v>208</v>
      </c>
      <c r="E24" s="100" t="s">
        <v>208</v>
      </c>
      <c r="F24" s="100" t="s">
        <v>24</v>
      </c>
      <c r="G24" s="100" t="s">
        <v>208</v>
      </c>
      <c r="H24" s="100" t="s">
        <v>208</v>
      </c>
      <c r="I24" s="100" t="s">
        <v>208</v>
      </c>
      <c r="J24" s="100" t="s">
        <v>208</v>
      </c>
      <c r="K24" s="100" t="s">
        <v>24</v>
      </c>
      <c r="L24" s="100" t="s">
        <v>208</v>
      </c>
      <c r="M24" s="100" t="s">
        <v>208</v>
      </c>
      <c r="N24" s="99" t="s">
        <v>208</v>
      </c>
      <c r="O24" s="99" t="s">
        <v>208</v>
      </c>
      <c r="P24" s="99" t="s">
        <v>208</v>
      </c>
      <c r="R24" s="113">
        <v>1917</v>
      </c>
      <c r="S24" s="99">
        <v>732</v>
      </c>
      <c r="T24" s="100">
        <v>29.675177999999999</v>
      </c>
      <c r="U24" s="100">
        <v>27.990523</v>
      </c>
      <c r="V24" s="100" t="s">
        <v>24</v>
      </c>
      <c r="W24" s="100">
        <v>26.571232999999999</v>
      </c>
      <c r="X24" s="100">
        <v>28.545404000000001</v>
      </c>
      <c r="Y24" s="100">
        <v>25.887443999999999</v>
      </c>
      <c r="Z24" s="100">
        <v>31.290984000000002</v>
      </c>
      <c r="AA24" s="100" t="s">
        <v>24</v>
      </c>
      <c r="AB24" s="100">
        <v>100</v>
      </c>
      <c r="AC24" s="100">
        <v>3.5847209000000002</v>
      </c>
      <c r="AD24" s="99">
        <v>31995</v>
      </c>
      <c r="AE24" s="99">
        <v>13.146993</v>
      </c>
      <c r="AF24" s="99">
        <v>4.9790302999999998</v>
      </c>
      <c r="AH24" s="113">
        <v>1917</v>
      </c>
      <c r="AI24" s="99">
        <v>732</v>
      </c>
      <c r="AJ24" s="100">
        <v>14.480535</v>
      </c>
      <c r="AK24" s="100">
        <v>13.768395</v>
      </c>
      <c r="AL24" s="100" t="s">
        <v>24</v>
      </c>
      <c r="AM24" s="100">
        <v>13.074935</v>
      </c>
      <c r="AN24" s="100">
        <v>14.067677</v>
      </c>
      <c r="AO24" s="100">
        <v>12.772123000000001</v>
      </c>
      <c r="AP24" s="100">
        <v>31.290984000000002</v>
      </c>
      <c r="AQ24" s="100" t="s">
        <v>24</v>
      </c>
      <c r="AR24" s="100">
        <v>100</v>
      </c>
      <c r="AS24" s="100">
        <v>1.5240792000000001</v>
      </c>
      <c r="AT24" s="99">
        <v>31995</v>
      </c>
      <c r="AU24" s="99">
        <v>6.4129962000000003</v>
      </c>
      <c r="AV24" s="99">
        <v>2.1675287000000001</v>
      </c>
      <c r="AW24" s="100" t="s">
        <v>208</v>
      </c>
      <c r="AY24" s="113">
        <v>1917</v>
      </c>
    </row>
    <row r="25" spans="2:51" s="91" customFormat="1">
      <c r="B25" s="114">
        <v>1918</v>
      </c>
      <c r="C25" s="99" t="s">
        <v>208</v>
      </c>
      <c r="D25" s="100" t="s">
        <v>208</v>
      </c>
      <c r="E25" s="100" t="s">
        <v>208</v>
      </c>
      <c r="F25" s="100" t="s">
        <v>24</v>
      </c>
      <c r="G25" s="100" t="s">
        <v>208</v>
      </c>
      <c r="H25" s="100" t="s">
        <v>208</v>
      </c>
      <c r="I25" s="100" t="s">
        <v>208</v>
      </c>
      <c r="J25" s="100" t="s">
        <v>208</v>
      </c>
      <c r="K25" s="100" t="s">
        <v>24</v>
      </c>
      <c r="L25" s="100" t="s">
        <v>208</v>
      </c>
      <c r="M25" s="100" t="s">
        <v>208</v>
      </c>
      <c r="N25" s="99" t="s">
        <v>208</v>
      </c>
      <c r="O25" s="99" t="s">
        <v>208</v>
      </c>
      <c r="P25" s="99" t="s">
        <v>208</v>
      </c>
      <c r="R25" s="114">
        <v>1918</v>
      </c>
      <c r="S25" s="99">
        <v>592</v>
      </c>
      <c r="T25" s="100">
        <v>23.484318999999999</v>
      </c>
      <c r="U25" s="100">
        <v>22.088777</v>
      </c>
      <c r="V25" s="100" t="s">
        <v>24</v>
      </c>
      <c r="W25" s="100">
        <v>20.921831000000001</v>
      </c>
      <c r="X25" s="100">
        <v>22.543564</v>
      </c>
      <c r="Y25" s="100">
        <v>20.368143</v>
      </c>
      <c r="Z25" s="100">
        <v>31.216215999999999</v>
      </c>
      <c r="AA25" s="100" t="s">
        <v>24</v>
      </c>
      <c r="AB25" s="100">
        <v>100</v>
      </c>
      <c r="AC25" s="100">
        <v>2.7326440000000001</v>
      </c>
      <c r="AD25" s="99">
        <v>25920</v>
      </c>
      <c r="AE25" s="99">
        <v>10.422605000000001</v>
      </c>
      <c r="AF25" s="99">
        <v>3.8437298000000002</v>
      </c>
      <c r="AH25" s="114">
        <v>1918</v>
      </c>
      <c r="AI25" s="99">
        <v>592</v>
      </c>
      <c r="AJ25" s="100">
        <v>11.483836999999999</v>
      </c>
      <c r="AK25" s="100">
        <v>10.901629</v>
      </c>
      <c r="AL25" s="100" t="s">
        <v>24</v>
      </c>
      <c r="AM25" s="100">
        <v>10.329514</v>
      </c>
      <c r="AN25" s="100">
        <v>11.145557999999999</v>
      </c>
      <c r="AO25" s="100">
        <v>10.082488</v>
      </c>
      <c r="AP25" s="100">
        <v>31.216215999999999</v>
      </c>
      <c r="AQ25" s="100" t="s">
        <v>24</v>
      </c>
      <c r="AR25" s="100">
        <v>100</v>
      </c>
      <c r="AS25" s="100">
        <v>1.1781329</v>
      </c>
      <c r="AT25" s="99">
        <v>25920</v>
      </c>
      <c r="AU25" s="99">
        <v>5.0943740000000002</v>
      </c>
      <c r="AV25" s="99">
        <v>1.7005503</v>
      </c>
      <c r="AW25" s="100" t="s">
        <v>208</v>
      </c>
      <c r="AY25" s="114">
        <v>1918</v>
      </c>
    </row>
    <row r="26" spans="2:51" s="91" customFormat="1">
      <c r="B26" s="114">
        <v>1919</v>
      </c>
      <c r="C26" s="99" t="s">
        <v>208</v>
      </c>
      <c r="D26" s="100" t="s">
        <v>208</v>
      </c>
      <c r="E26" s="100" t="s">
        <v>208</v>
      </c>
      <c r="F26" s="100" t="s">
        <v>24</v>
      </c>
      <c r="G26" s="100" t="s">
        <v>208</v>
      </c>
      <c r="H26" s="100" t="s">
        <v>208</v>
      </c>
      <c r="I26" s="100" t="s">
        <v>208</v>
      </c>
      <c r="J26" s="100" t="s">
        <v>208</v>
      </c>
      <c r="K26" s="100" t="s">
        <v>24</v>
      </c>
      <c r="L26" s="100" t="s">
        <v>208</v>
      </c>
      <c r="M26" s="100" t="s">
        <v>208</v>
      </c>
      <c r="N26" s="99" t="s">
        <v>208</v>
      </c>
      <c r="O26" s="99" t="s">
        <v>208</v>
      </c>
      <c r="P26" s="99" t="s">
        <v>208</v>
      </c>
      <c r="R26" s="114">
        <v>1919</v>
      </c>
      <c r="S26" s="99">
        <v>570</v>
      </c>
      <c r="T26" s="100">
        <v>22.136317999999999</v>
      </c>
      <c r="U26" s="100">
        <v>20.819861</v>
      </c>
      <c r="V26" s="100" t="s">
        <v>24</v>
      </c>
      <c r="W26" s="100">
        <v>19.738219000000001</v>
      </c>
      <c r="X26" s="100">
        <v>21.27197</v>
      </c>
      <c r="Y26" s="100">
        <v>19.236772999999999</v>
      </c>
      <c r="Z26" s="100">
        <v>31.201754000000001</v>
      </c>
      <c r="AA26" s="100" t="s">
        <v>24</v>
      </c>
      <c r="AB26" s="100">
        <v>100</v>
      </c>
      <c r="AC26" s="100">
        <v>2.0142766000000001</v>
      </c>
      <c r="AD26" s="99">
        <v>24965</v>
      </c>
      <c r="AE26" s="99">
        <v>9.8280893000000003</v>
      </c>
      <c r="AF26" s="99">
        <v>2.7049428999999998</v>
      </c>
      <c r="AH26" s="114">
        <v>1919</v>
      </c>
      <c r="AI26" s="99">
        <v>570</v>
      </c>
      <c r="AJ26" s="100">
        <v>10.846645000000001</v>
      </c>
      <c r="AK26" s="100">
        <v>10.307448000000001</v>
      </c>
      <c r="AL26" s="100" t="s">
        <v>24</v>
      </c>
      <c r="AM26" s="100">
        <v>9.7762624000000002</v>
      </c>
      <c r="AN26" s="100">
        <v>10.551314</v>
      </c>
      <c r="AO26" s="100">
        <v>9.5546316999999998</v>
      </c>
      <c r="AP26" s="100">
        <v>31.201754000000001</v>
      </c>
      <c r="AQ26" s="100" t="s">
        <v>24</v>
      </c>
      <c r="AR26" s="100">
        <v>100</v>
      </c>
      <c r="AS26" s="100">
        <v>0.86455329999999997</v>
      </c>
      <c r="AT26" s="99">
        <v>24965</v>
      </c>
      <c r="AU26" s="99">
        <v>4.8131389999999996</v>
      </c>
      <c r="AV26" s="99">
        <v>1.1705819</v>
      </c>
      <c r="AW26" s="100" t="s">
        <v>208</v>
      </c>
      <c r="AY26" s="114">
        <v>1919</v>
      </c>
    </row>
    <row r="27" spans="2:51" s="91" customFormat="1">
      <c r="B27" s="114">
        <v>1920</v>
      </c>
      <c r="C27" s="99" t="s">
        <v>208</v>
      </c>
      <c r="D27" s="100" t="s">
        <v>208</v>
      </c>
      <c r="E27" s="100" t="s">
        <v>208</v>
      </c>
      <c r="F27" s="100" t="s">
        <v>24</v>
      </c>
      <c r="G27" s="100" t="s">
        <v>208</v>
      </c>
      <c r="H27" s="100" t="s">
        <v>208</v>
      </c>
      <c r="I27" s="100" t="s">
        <v>208</v>
      </c>
      <c r="J27" s="100" t="s">
        <v>208</v>
      </c>
      <c r="K27" s="100" t="s">
        <v>24</v>
      </c>
      <c r="L27" s="100" t="s">
        <v>208</v>
      </c>
      <c r="M27" s="100" t="s">
        <v>208</v>
      </c>
      <c r="N27" s="99" t="s">
        <v>208</v>
      </c>
      <c r="O27" s="99" t="s">
        <v>208</v>
      </c>
      <c r="P27" s="99" t="s">
        <v>208</v>
      </c>
      <c r="R27" s="114">
        <v>1920</v>
      </c>
      <c r="S27" s="99">
        <v>682</v>
      </c>
      <c r="T27" s="100">
        <v>25.940663000000001</v>
      </c>
      <c r="U27" s="100">
        <v>24.114453000000001</v>
      </c>
      <c r="V27" s="100" t="s">
        <v>24</v>
      </c>
      <c r="W27" s="100">
        <v>22.88776</v>
      </c>
      <c r="X27" s="100">
        <v>24.810855</v>
      </c>
      <c r="Y27" s="100">
        <v>22.547212999999999</v>
      </c>
      <c r="Z27" s="100">
        <v>30.828446</v>
      </c>
      <c r="AA27" s="100" t="s">
        <v>24</v>
      </c>
      <c r="AB27" s="100">
        <v>100</v>
      </c>
      <c r="AC27" s="100">
        <v>2.8139957</v>
      </c>
      <c r="AD27" s="99">
        <v>30125</v>
      </c>
      <c r="AE27" s="99">
        <v>11.615873000000001</v>
      </c>
      <c r="AF27" s="99">
        <v>3.7796688000000001</v>
      </c>
      <c r="AH27" s="114">
        <v>1920</v>
      </c>
      <c r="AI27" s="99">
        <v>682</v>
      </c>
      <c r="AJ27" s="100">
        <v>12.735545999999999</v>
      </c>
      <c r="AK27" s="100">
        <v>11.991224000000001</v>
      </c>
      <c r="AL27" s="100" t="s">
        <v>24</v>
      </c>
      <c r="AM27" s="100">
        <v>11.386528999999999</v>
      </c>
      <c r="AN27" s="100">
        <v>12.360541</v>
      </c>
      <c r="AO27" s="100">
        <v>11.249254000000001</v>
      </c>
      <c r="AP27" s="100">
        <v>30.828446</v>
      </c>
      <c r="AQ27" s="100" t="s">
        <v>24</v>
      </c>
      <c r="AR27" s="100">
        <v>100</v>
      </c>
      <c r="AS27" s="100">
        <v>1.2116043999999999</v>
      </c>
      <c r="AT27" s="99">
        <v>30125</v>
      </c>
      <c r="AU27" s="99">
        <v>5.6993160999999999</v>
      </c>
      <c r="AV27" s="99">
        <v>1.6576401999999999</v>
      </c>
      <c r="AW27" s="100" t="s">
        <v>208</v>
      </c>
      <c r="AY27" s="114">
        <v>1920</v>
      </c>
    </row>
    <row r="28" spans="2:51">
      <c r="B28" s="115">
        <v>1921</v>
      </c>
      <c r="C28" s="99" t="s">
        <v>208</v>
      </c>
      <c r="D28" s="100" t="s">
        <v>208</v>
      </c>
      <c r="E28" s="100" t="s">
        <v>208</v>
      </c>
      <c r="F28" s="100" t="s">
        <v>24</v>
      </c>
      <c r="G28" s="100" t="s">
        <v>208</v>
      </c>
      <c r="H28" s="100" t="s">
        <v>208</v>
      </c>
      <c r="I28" s="100" t="s">
        <v>208</v>
      </c>
      <c r="J28" s="100" t="s">
        <v>208</v>
      </c>
      <c r="K28" s="100" t="s">
        <v>24</v>
      </c>
      <c r="L28" s="100" t="s">
        <v>208</v>
      </c>
      <c r="M28" s="100" t="s">
        <v>208</v>
      </c>
      <c r="N28" s="99" t="s">
        <v>208</v>
      </c>
      <c r="O28" s="99" t="s">
        <v>208</v>
      </c>
      <c r="P28" s="99" t="s">
        <v>208</v>
      </c>
      <c r="R28" s="115">
        <v>1921</v>
      </c>
      <c r="S28" s="99">
        <v>643</v>
      </c>
      <c r="T28" s="100">
        <v>23.963923999999999</v>
      </c>
      <c r="U28" s="100">
        <v>22.200104</v>
      </c>
      <c r="V28" s="100" t="s">
        <v>24</v>
      </c>
      <c r="W28" s="100">
        <v>21.074214999999999</v>
      </c>
      <c r="X28" s="100">
        <v>22.909997000000001</v>
      </c>
      <c r="Y28" s="100">
        <v>20.873985999999999</v>
      </c>
      <c r="Z28" s="100">
        <v>30.657076</v>
      </c>
      <c r="AA28" s="100" t="s">
        <v>24</v>
      </c>
      <c r="AB28" s="100">
        <v>100</v>
      </c>
      <c r="AC28" s="100">
        <v>2.7450478</v>
      </c>
      <c r="AD28" s="99">
        <v>28512.5</v>
      </c>
      <c r="AE28" s="99">
        <v>10.772849000000001</v>
      </c>
      <c r="AF28" s="99">
        <v>3.7451523</v>
      </c>
      <c r="AH28" s="115">
        <v>1921</v>
      </c>
      <c r="AI28" s="99">
        <v>643</v>
      </c>
      <c r="AJ28" s="100">
        <v>11.787134999999999</v>
      </c>
      <c r="AK28" s="100">
        <v>11.07752</v>
      </c>
      <c r="AL28" s="100" t="s">
        <v>24</v>
      </c>
      <c r="AM28" s="100">
        <v>10.521184999999999</v>
      </c>
      <c r="AN28" s="100">
        <v>11.453156999999999</v>
      </c>
      <c r="AO28" s="100">
        <v>10.451784</v>
      </c>
      <c r="AP28" s="100">
        <v>30.657076</v>
      </c>
      <c r="AQ28" s="100" t="s">
        <v>24</v>
      </c>
      <c r="AR28" s="100">
        <v>100</v>
      </c>
      <c r="AS28" s="100">
        <v>1.1890672</v>
      </c>
      <c r="AT28" s="99">
        <v>28512.5</v>
      </c>
      <c r="AU28" s="99">
        <v>5.2951936999999996</v>
      </c>
      <c r="AV28" s="99">
        <v>1.6462395999999999</v>
      </c>
      <c r="AW28" s="100" t="s">
        <v>208</v>
      </c>
      <c r="AY28" s="115">
        <v>1921</v>
      </c>
    </row>
    <row r="29" spans="2:51">
      <c r="B29" s="116">
        <v>1922</v>
      </c>
      <c r="C29" s="99" t="s">
        <v>208</v>
      </c>
      <c r="D29" s="100" t="s">
        <v>208</v>
      </c>
      <c r="E29" s="100" t="s">
        <v>208</v>
      </c>
      <c r="F29" s="100" t="s">
        <v>24</v>
      </c>
      <c r="G29" s="100" t="s">
        <v>208</v>
      </c>
      <c r="H29" s="100" t="s">
        <v>208</v>
      </c>
      <c r="I29" s="100" t="s">
        <v>208</v>
      </c>
      <c r="J29" s="100" t="s">
        <v>208</v>
      </c>
      <c r="K29" s="100" t="s">
        <v>24</v>
      </c>
      <c r="L29" s="100" t="s">
        <v>208</v>
      </c>
      <c r="M29" s="100" t="s">
        <v>208</v>
      </c>
      <c r="N29" s="99" t="s">
        <v>208</v>
      </c>
      <c r="O29" s="99" t="s">
        <v>208</v>
      </c>
      <c r="P29" s="99" t="s">
        <v>208</v>
      </c>
      <c r="R29" s="116">
        <v>1922</v>
      </c>
      <c r="S29" s="99">
        <v>621</v>
      </c>
      <c r="T29" s="100">
        <v>22.677475999999999</v>
      </c>
      <c r="U29" s="100">
        <v>21.357545999999999</v>
      </c>
      <c r="V29" s="100" t="s">
        <v>24</v>
      </c>
      <c r="W29" s="100">
        <v>20.292967000000001</v>
      </c>
      <c r="X29" s="100">
        <v>21.843184999999998</v>
      </c>
      <c r="Y29" s="100">
        <v>19.756903999999999</v>
      </c>
      <c r="Z29" s="100">
        <v>31.443548</v>
      </c>
      <c r="AA29" s="100" t="s">
        <v>24</v>
      </c>
      <c r="AB29" s="100">
        <v>100</v>
      </c>
      <c r="AC29" s="100">
        <v>2.8142844</v>
      </c>
      <c r="AD29" s="99">
        <v>27005</v>
      </c>
      <c r="AE29" s="99">
        <v>9.9988892000000007</v>
      </c>
      <c r="AF29" s="99">
        <v>4.1864971999999998</v>
      </c>
      <c r="AH29" s="116">
        <v>1922</v>
      </c>
      <c r="AI29" s="99">
        <v>621</v>
      </c>
      <c r="AJ29" s="100">
        <v>11.149213</v>
      </c>
      <c r="AK29" s="100">
        <v>10.643337000000001</v>
      </c>
      <c r="AL29" s="100" t="s">
        <v>24</v>
      </c>
      <c r="AM29" s="100">
        <v>10.116652999999999</v>
      </c>
      <c r="AN29" s="100">
        <v>10.904135999999999</v>
      </c>
      <c r="AO29" s="100">
        <v>9.8763432000000009</v>
      </c>
      <c r="AP29" s="100">
        <v>31.443548</v>
      </c>
      <c r="AQ29" s="100" t="s">
        <v>24</v>
      </c>
      <c r="AR29" s="100">
        <v>100</v>
      </c>
      <c r="AS29" s="100">
        <v>1.2102668000000001</v>
      </c>
      <c r="AT29" s="99">
        <v>27005</v>
      </c>
      <c r="AU29" s="99">
        <v>4.9121435</v>
      </c>
      <c r="AV29" s="99">
        <v>1.7959632000000001</v>
      </c>
      <c r="AW29" s="100" t="s">
        <v>208</v>
      </c>
      <c r="AY29" s="116">
        <v>1922</v>
      </c>
    </row>
    <row r="30" spans="2:51">
      <c r="B30" s="116">
        <v>1923</v>
      </c>
      <c r="C30" s="99" t="s">
        <v>208</v>
      </c>
      <c r="D30" s="100" t="s">
        <v>208</v>
      </c>
      <c r="E30" s="100" t="s">
        <v>208</v>
      </c>
      <c r="F30" s="100" t="s">
        <v>24</v>
      </c>
      <c r="G30" s="100" t="s">
        <v>208</v>
      </c>
      <c r="H30" s="100" t="s">
        <v>208</v>
      </c>
      <c r="I30" s="100" t="s">
        <v>208</v>
      </c>
      <c r="J30" s="100" t="s">
        <v>208</v>
      </c>
      <c r="K30" s="100" t="s">
        <v>24</v>
      </c>
      <c r="L30" s="100" t="s">
        <v>208</v>
      </c>
      <c r="M30" s="100" t="s">
        <v>208</v>
      </c>
      <c r="N30" s="99" t="s">
        <v>208</v>
      </c>
      <c r="O30" s="99" t="s">
        <v>208</v>
      </c>
      <c r="P30" s="99" t="s">
        <v>208</v>
      </c>
      <c r="R30" s="116">
        <v>1923</v>
      </c>
      <c r="S30" s="99">
        <v>691</v>
      </c>
      <c r="T30" s="100">
        <v>24.726258000000001</v>
      </c>
      <c r="U30" s="100">
        <v>23.215012000000002</v>
      </c>
      <c r="V30" s="100" t="s">
        <v>24</v>
      </c>
      <c r="W30" s="100">
        <v>22.038433000000001</v>
      </c>
      <c r="X30" s="100">
        <v>23.870227</v>
      </c>
      <c r="Y30" s="100">
        <v>21.664885000000002</v>
      </c>
      <c r="Z30" s="100">
        <v>31.096236999999999</v>
      </c>
      <c r="AA30" s="100" t="s">
        <v>24</v>
      </c>
      <c r="AB30" s="100">
        <v>100</v>
      </c>
      <c r="AC30" s="100">
        <v>2.8073454</v>
      </c>
      <c r="AD30" s="99">
        <v>30337.5</v>
      </c>
      <c r="AE30" s="99">
        <v>11.007002</v>
      </c>
      <c r="AF30" s="99">
        <v>4.1893221</v>
      </c>
      <c r="AH30" s="116">
        <v>1923</v>
      </c>
      <c r="AI30" s="99">
        <v>691</v>
      </c>
      <c r="AJ30" s="100">
        <v>12.13686</v>
      </c>
      <c r="AK30" s="100">
        <v>11.559196</v>
      </c>
      <c r="AL30" s="100" t="s">
        <v>24</v>
      </c>
      <c r="AM30" s="100">
        <v>10.976526</v>
      </c>
      <c r="AN30" s="100">
        <v>11.902260999999999</v>
      </c>
      <c r="AO30" s="100">
        <v>10.814888</v>
      </c>
      <c r="AP30" s="100">
        <v>31.096236999999999</v>
      </c>
      <c r="AQ30" s="100" t="s">
        <v>24</v>
      </c>
      <c r="AR30" s="100">
        <v>100</v>
      </c>
      <c r="AS30" s="100">
        <v>1.2287503</v>
      </c>
      <c r="AT30" s="99">
        <v>30337.5</v>
      </c>
      <c r="AU30" s="99">
        <v>5.398612</v>
      </c>
      <c r="AV30" s="99">
        <v>1.8490104000000001</v>
      </c>
      <c r="AW30" s="100" t="s">
        <v>208</v>
      </c>
      <c r="AY30" s="116">
        <v>1923</v>
      </c>
    </row>
    <row r="31" spans="2:51">
      <c r="B31" s="116">
        <v>1924</v>
      </c>
      <c r="C31" s="99" t="s">
        <v>208</v>
      </c>
      <c r="D31" s="100" t="s">
        <v>208</v>
      </c>
      <c r="E31" s="100" t="s">
        <v>208</v>
      </c>
      <c r="F31" s="100" t="s">
        <v>24</v>
      </c>
      <c r="G31" s="100" t="s">
        <v>208</v>
      </c>
      <c r="H31" s="100" t="s">
        <v>208</v>
      </c>
      <c r="I31" s="100" t="s">
        <v>208</v>
      </c>
      <c r="J31" s="100" t="s">
        <v>208</v>
      </c>
      <c r="K31" s="100" t="s">
        <v>24</v>
      </c>
      <c r="L31" s="100" t="s">
        <v>208</v>
      </c>
      <c r="M31" s="100" t="s">
        <v>208</v>
      </c>
      <c r="N31" s="99" t="s">
        <v>208</v>
      </c>
      <c r="O31" s="99" t="s">
        <v>208</v>
      </c>
      <c r="P31" s="99" t="s">
        <v>208</v>
      </c>
      <c r="R31" s="116">
        <v>1924</v>
      </c>
      <c r="S31" s="99">
        <v>738</v>
      </c>
      <c r="T31" s="100">
        <v>25.897462999999998</v>
      </c>
      <c r="U31" s="100">
        <v>24.295203000000001</v>
      </c>
      <c r="V31" s="100" t="s">
        <v>24</v>
      </c>
      <c r="W31" s="100">
        <v>23.085919000000001</v>
      </c>
      <c r="X31" s="100">
        <v>25.129916000000001</v>
      </c>
      <c r="Y31" s="100">
        <v>22.809381999999999</v>
      </c>
      <c r="Z31" s="100">
        <v>30.853659</v>
      </c>
      <c r="AA31" s="100" t="s">
        <v>24</v>
      </c>
      <c r="AB31" s="100">
        <v>100</v>
      </c>
      <c r="AC31" s="100">
        <v>3.0908405999999999</v>
      </c>
      <c r="AD31" s="99">
        <v>32580</v>
      </c>
      <c r="AE31" s="99">
        <v>11.591419</v>
      </c>
      <c r="AF31" s="99">
        <v>4.6396873000000003</v>
      </c>
      <c r="AH31" s="116">
        <v>1924</v>
      </c>
      <c r="AI31" s="99">
        <v>738</v>
      </c>
      <c r="AJ31" s="100">
        <v>12.699615</v>
      </c>
      <c r="AK31" s="100">
        <v>12.090616000000001</v>
      </c>
      <c r="AL31" s="100" t="s">
        <v>24</v>
      </c>
      <c r="AM31" s="100">
        <v>11.490206000000001</v>
      </c>
      <c r="AN31" s="100">
        <v>12.519272000000001</v>
      </c>
      <c r="AO31" s="100">
        <v>11.369273</v>
      </c>
      <c r="AP31" s="100">
        <v>30.853659</v>
      </c>
      <c r="AQ31" s="100" t="s">
        <v>24</v>
      </c>
      <c r="AR31" s="100">
        <v>100</v>
      </c>
      <c r="AS31" s="100">
        <v>1.3423063</v>
      </c>
      <c r="AT31" s="99">
        <v>32580</v>
      </c>
      <c r="AU31" s="99">
        <v>5.6798172999999998</v>
      </c>
      <c r="AV31" s="99">
        <v>2.0529332999999998</v>
      </c>
      <c r="AW31" s="100" t="s">
        <v>208</v>
      </c>
      <c r="AY31" s="116">
        <v>1924</v>
      </c>
    </row>
    <row r="32" spans="2:51">
      <c r="B32" s="116">
        <v>1925</v>
      </c>
      <c r="C32" s="99" t="s">
        <v>208</v>
      </c>
      <c r="D32" s="100" t="s">
        <v>208</v>
      </c>
      <c r="E32" s="100" t="s">
        <v>208</v>
      </c>
      <c r="F32" s="100" t="s">
        <v>24</v>
      </c>
      <c r="G32" s="100" t="s">
        <v>208</v>
      </c>
      <c r="H32" s="100" t="s">
        <v>208</v>
      </c>
      <c r="I32" s="100" t="s">
        <v>208</v>
      </c>
      <c r="J32" s="100" t="s">
        <v>208</v>
      </c>
      <c r="K32" s="100" t="s">
        <v>24</v>
      </c>
      <c r="L32" s="100" t="s">
        <v>208</v>
      </c>
      <c r="M32" s="100" t="s">
        <v>208</v>
      </c>
      <c r="N32" s="99" t="s">
        <v>208</v>
      </c>
      <c r="O32" s="99" t="s">
        <v>208</v>
      </c>
      <c r="P32" s="99" t="s">
        <v>208</v>
      </c>
      <c r="R32" s="116">
        <v>1925</v>
      </c>
      <c r="S32" s="99">
        <v>766</v>
      </c>
      <c r="T32" s="100">
        <v>26.340222000000001</v>
      </c>
      <c r="U32" s="100">
        <v>25.07892</v>
      </c>
      <c r="V32" s="100" t="s">
        <v>24</v>
      </c>
      <c r="W32" s="100">
        <v>23.811204</v>
      </c>
      <c r="X32" s="100">
        <v>25.706416999999998</v>
      </c>
      <c r="Y32" s="100">
        <v>23.364332000000001</v>
      </c>
      <c r="Z32" s="100">
        <v>31.370757000000001</v>
      </c>
      <c r="AA32" s="100" t="s">
        <v>24</v>
      </c>
      <c r="AB32" s="100">
        <v>100</v>
      </c>
      <c r="AC32" s="100">
        <v>3.2687548</v>
      </c>
      <c r="AD32" s="99">
        <v>33420</v>
      </c>
      <c r="AE32" s="99">
        <v>11.653938999999999</v>
      </c>
      <c r="AF32" s="99">
        <v>5.0348006999999999</v>
      </c>
      <c r="AH32" s="116">
        <v>1925</v>
      </c>
      <c r="AI32" s="99">
        <v>766</v>
      </c>
      <c r="AJ32" s="100">
        <v>12.897360000000001</v>
      </c>
      <c r="AK32" s="100">
        <v>12.412644999999999</v>
      </c>
      <c r="AL32" s="100" t="s">
        <v>24</v>
      </c>
      <c r="AM32" s="100">
        <v>11.784383</v>
      </c>
      <c r="AN32" s="100">
        <v>12.730975000000001</v>
      </c>
      <c r="AO32" s="100">
        <v>11.570425999999999</v>
      </c>
      <c r="AP32" s="100">
        <v>31.370757000000001</v>
      </c>
      <c r="AQ32" s="100" t="s">
        <v>24</v>
      </c>
      <c r="AR32" s="100">
        <v>100</v>
      </c>
      <c r="AS32" s="100">
        <v>1.4037531000000001</v>
      </c>
      <c r="AT32" s="99">
        <v>33420</v>
      </c>
      <c r="AU32" s="99">
        <v>5.7016121999999996</v>
      </c>
      <c r="AV32" s="99">
        <v>2.1906674000000002</v>
      </c>
      <c r="AW32" s="100" t="s">
        <v>208</v>
      </c>
      <c r="AY32" s="116">
        <v>1925</v>
      </c>
    </row>
    <row r="33" spans="2:51">
      <c r="B33" s="116">
        <v>1926</v>
      </c>
      <c r="C33" s="99" t="s">
        <v>208</v>
      </c>
      <c r="D33" s="100" t="s">
        <v>208</v>
      </c>
      <c r="E33" s="100" t="s">
        <v>208</v>
      </c>
      <c r="F33" s="100" t="s">
        <v>24</v>
      </c>
      <c r="G33" s="100" t="s">
        <v>208</v>
      </c>
      <c r="H33" s="100" t="s">
        <v>208</v>
      </c>
      <c r="I33" s="100" t="s">
        <v>208</v>
      </c>
      <c r="J33" s="100" t="s">
        <v>208</v>
      </c>
      <c r="K33" s="100" t="s">
        <v>24</v>
      </c>
      <c r="L33" s="100" t="s">
        <v>208</v>
      </c>
      <c r="M33" s="100" t="s">
        <v>208</v>
      </c>
      <c r="N33" s="99" t="s">
        <v>208</v>
      </c>
      <c r="O33" s="99" t="s">
        <v>208</v>
      </c>
      <c r="P33" s="99" t="s">
        <v>208</v>
      </c>
      <c r="R33" s="116">
        <v>1926</v>
      </c>
      <c r="S33" s="99">
        <v>706</v>
      </c>
      <c r="T33" s="100">
        <v>23.812736000000001</v>
      </c>
      <c r="U33" s="100">
        <v>22.751555</v>
      </c>
      <c r="V33" s="100" t="s">
        <v>24</v>
      </c>
      <c r="W33" s="100">
        <v>21.644082999999998</v>
      </c>
      <c r="X33" s="100">
        <v>23.360880999999999</v>
      </c>
      <c r="Y33" s="100">
        <v>21.323416000000002</v>
      </c>
      <c r="Z33" s="100">
        <v>31.366855999999999</v>
      </c>
      <c r="AA33" s="100" t="s">
        <v>24</v>
      </c>
      <c r="AB33" s="100">
        <v>100</v>
      </c>
      <c r="AC33" s="100">
        <v>2.8740076999999999</v>
      </c>
      <c r="AD33" s="99">
        <v>30805</v>
      </c>
      <c r="AE33" s="99">
        <v>10.537388</v>
      </c>
      <c r="AF33" s="99">
        <v>4.5547123999999997</v>
      </c>
      <c r="AH33" s="116">
        <v>1926</v>
      </c>
      <c r="AI33" s="99">
        <v>706</v>
      </c>
      <c r="AJ33" s="100">
        <v>11.657282</v>
      </c>
      <c r="AK33" s="100">
        <v>11.230053</v>
      </c>
      <c r="AL33" s="100" t="s">
        <v>24</v>
      </c>
      <c r="AM33" s="100">
        <v>10.680673000000001</v>
      </c>
      <c r="AN33" s="100">
        <v>11.531459</v>
      </c>
      <c r="AO33" s="100">
        <v>10.519747000000001</v>
      </c>
      <c r="AP33" s="100">
        <v>31.366855999999999</v>
      </c>
      <c r="AQ33" s="100" t="s">
        <v>24</v>
      </c>
      <c r="AR33" s="100">
        <v>100</v>
      </c>
      <c r="AS33" s="100">
        <v>1.2396404000000001</v>
      </c>
      <c r="AT33" s="99">
        <v>30805</v>
      </c>
      <c r="AU33" s="99">
        <v>5.1542683</v>
      </c>
      <c r="AV33" s="99">
        <v>1.9709901999999999</v>
      </c>
      <c r="AW33" s="100" t="s">
        <v>208</v>
      </c>
      <c r="AY33" s="116">
        <v>1926</v>
      </c>
    </row>
    <row r="34" spans="2:51">
      <c r="B34" s="116">
        <v>1927</v>
      </c>
      <c r="C34" s="99" t="s">
        <v>208</v>
      </c>
      <c r="D34" s="100" t="s">
        <v>208</v>
      </c>
      <c r="E34" s="100" t="s">
        <v>208</v>
      </c>
      <c r="F34" s="100" t="s">
        <v>24</v>
      </c>
      <c r="G34" s="100" t="s">
        <v>208</v>
      </c>
      <c r="H34" s="100" t="s">
        <v>208</v>
      </c>
      <c r="I34" s="100" t="s">
        <v>208</v>
      </c>
      <c r="J34" s="100" t="s">
        <v>208</v>
      </c>
      <c r="K34" s="100" t="s">
        <v>24</v>
      </c>
      <c r="L34" s="100" t="s">
        <v>208</v>
      </c>
      <c r="M34" s="100" t="s">
        <v>208</v>
      </c>
      <c r="N34" s="99" t="s">
        <v>208</v>
      </c>
      <c r="O34" s="99" t="s">
        <v>208</v>
      </c>
      <c r="P34" s="99" t="s">
        <v>208</v>
      </c>
      <c r="R34" s="116">
        <v>1927</v>
      </c>
      <c r="S34" s="99">
        <v>792</v>
      </c>
      <c r="T34" s="100">
        <v>26.193075</v>
      </c>
      <c r="U34" s="100">
        <v>24.717693000000001</v>
      </c>
      <c r="V34" s="100" t="s">
        <v>24</v>
      </c>
      <c r="W34" s="100">
        <v>23.513885999999999</v>
      </c>
      <c r="X34" s="100">
        <v>25.676955</v>
      </c>
      <c r="Y34" s="100">
        <v>23.487103000000001</v>
      </c>
      <c r="Z34" s="100">
        <v>30.599747000000001</v>
      </c>
      <c r="AA34" s="100" t="s">
        <v>24</v>
      </c>
      <c r="AB34" s="100">
        <v>100</v>
      </c>
      <c r="AC34" s="100">
        <v>3.1151667999999999</v>
      </c>
      <c r="AD34" s="99">
        <v>35165</v>
      </c>
      <c r="AE34" s="99">
        <v>11.796377</v>
      </c>
      <c r="AF34" s="99">
        <v>5.0391567999999998</v>
      </c>
      <c r="AH34" s="116">
        <v>1927</v>
      </c>
      <c r="AI34" s="99">
        <v>792</v>
      </c>
      <c r="AJ34" s="100">
        <v>12.810352</v>
      </c>
      <c r="AK34" s="100">
        <v>12.162352</v>
      </c>
      <c r="AL34" s="100" t="s">
        <v>24</v>
      </c>
      <c r="AM34" s="100">
        <v>11.564870000000001</v>
      </c>
      <c r="AN34" s="100">
        <v>12.625662</v>
      </c>
      <c r="AO34" s="100">
        <v>11.534336</v>
      </c>
      <c r="AP34" s="100">
        <v>30.599747000000001</v>
      </c>
      <c r="AQ34" s="100" t="s">
        <v>24</v>
      </c>
      <c r="AR34" s="100">
        <v>100</v>
      </c>
      <c r="AS34" s="100">
        <v>1.3589100999999999</v>
      </c>
      <c r="AT34" s="99">
        <v>35165</v>
      </c>
      <c r="AU34" s="99">
        <v>5.7643760999999998</v>
      </c>
      <c r="AV34" s="99">
        <v>2.2106480999999998</v>
      </c>
      <c r="AW34" s="100" t="s">
        <v>208</v>
      </c>
      <c r="AY34" s="116">
        <v>1927</v>
      </c>
    </row>
    <row r="35" spans="2:51">
      <c r="B35" s="116">
        <v>1928</v>
      </c>
      <c r="C35" s="99" t="s">
        <v>208</v>
      </c>
      <c r="D35" s="100" t="s">
        <v>208</v>
      </c>
      <c r="E35" s="100" t="s">
        <v>208</v>
      </c>
      <c r="F35" s="100" t="s">
        <v>24</v>
      </c>
      <c r="G35" s="100" t="s">
        <v>208</v>
      </c>
      <c r="H35" s="100" t="s">
        <v>208</v>
      </c>
      <c r="I35" s="100" t="s">
        <v>208</v>
      </c>
      <c r="J35" s="100" t="s">
        <v>208</v>
      </c>
      <c r="K35" s="100" t="s">
        <v>24</v>
      </c>
      <c r="L35" s="100" t="s">
        <v>208</v>
      </c>
      <c r="M35" s="100" t="s">
        <v>208</v>
      </c>
      <c r="N35" s="99" t="s">
        <v>208</v>
      </c>
      <c r="O35" s="99" t="s">
        <v>208</v>
      </c>
      <c r="P35" s="99" t="s">
        <v>208</v>
      </c>
      <c r="R35" s="116">
        <v>1928</v>
      </c>
      <c r="S35" s="99">
        <v>802</v>
      </c>
      <c r="T35" s="100">
        <v>26.032198999999999</v>
      </c>
      <c r="U35" s="100">
        <v>25.086655</v>
      </c>
      <c r="V35" s="100" t="s">
        <v>24</v>
      </c>
      <c r="W35" s="100">
        <v>23.813305</v>
      </c>
      <c r="X35" s="100">
        <v>25.568083999999999</v>
      </c>
      <c r="Y35" s="100">
        <v>23.268968000000001</v>
      </c>
      <c r="Z35" s="100">
        <v>31.776807999999999</v>
      </c>
      <c r="AA35" s="100" t="s">
        <v>24</v>
      </c>
      <c r="AB35" s="100">
        <v>100</v>
      </c>
      <c r="AC35" s="100">
        <v>3.0572180000000002</v>
      </c>
      <c r="AD35" s="99">
        <v>34665</v>
      </c>
      <c r="AE35" s="99">
        <v>11.415352</v>
      </c>
      <c r="AF35" s="99">
        <v>4.8473534999999996</v>
      </c>
      <c r="AH35" s="116">
        <v>1928</v>
      </c>
      <c r="AI35" s="99">
        <v>802</v>
      </c>
      <c r="AJ35" s="100">
        <v>12.725714999999999</v>
      </c>
      <c r="AK35" s="100">
        <v>12.317421</v>
      </c>
      <c r="AL35" s="100" t="s">
        <v>24</v>
      </c>
      <c r="AM35" s="100">
        <v>11.686776</v>
      </c>
      <c r="AN35" s="100">
        <v>12.544109000000001</v>
      </c>
      <c r="AO35" s="100">
        <v>11.398759999999999</v>
      </c>
      <c r="AP35" s="100">
        <v>31.776807999999999</v>
      </c>
      <c r="AQ35" s="100" t="s">
        <v>24</v>
      </c>
      <c r="AR35" s="100">
        <v>100</v>
      </c>
      <c r="AS35" s="100">
        <v>1.3506686000000001</v>
      </c>
      <c r="AT35" s="99">
        <v>34665</v>
      </c>
      <c r="AU35" s="99">
        <v>5.5755714000000003</v>
      </c>
      <c r="AV35" s="99">
        <v>2.1565078</v>
      </c>
      <c r="AW35" s="100" t="s">
        <v>208</v>
      </c>
      <c r="AY35" s="116">
        <v>1928</v>
      </c>
    </row>
    <row r="36" spans="2:51">
      <c r="B36" s="116">
        <v>1929</v>
      </c>
      <c r="C36" s="99" t="s">
        <v>208</v>
      </c>
      <c r="D36" s="100" t="s">
        <v>208</v>
      </c>
      <c r="E36" s="100" t="s">
        <v>208</v>
      </c>
      <c r="F36" s="100" t="s">
        <v>24</v>
      </c>
      <c r="G36" s="100" t="s">
        <v>208</v>
      </c>
      <c r="H36" s="100" t="s">
        <v>208</v>
      </c>
      <c r="I36" s="100" t="s">
        <v>208</v>
      </c>
      <c r="J36" s="100" t="s">
        <v>208</v>
      </c>
      <c r="K36" s="100" t="s">
        <v>24</v>
      </c>
      <c r="L36" s="100" t="s">
        <v>208</v>
      </c>
      <c r="M36" s="100" t="s">
        <v>208</v>
      </c>
      <c r="N36" s="99" t="s">
        <v>208</v>
      </c>
      <c r="O36" s="99" t="s">
        <v>208</v>
      </c>
      <c r="P36" s="99" t="s">
        <v>208</v>
      </c>
      <c r="R36" s="116">
        <v>1929</v>
      </c>
      <c r="S36" s="99">
        <v>658</v>
      </c>
      <c r="T36" s="100">
        <v>21.031770999999999</v>
      </c>
      <c r="U36" s="100">
        <v>20.135639999999999</v>
      </c>
      <c r="V36" s="100" t="s">
        <v>24</v>
      </c>
      <c r="W36" s="100">
        <v>19.150953000000001</v>
      </c>
      <c r="X36" s="100">
        <v>20.708189999999998</v>
      </c>
      <c r="Y36" s="100">
        <v>18.938644</v>
      </c>
      <c r="Z36" s="100">
        <v>31.223403999999999</v>
      </c>
      <c r="AA36" s="100" t="s">
        <v>24</v>
      </c>
      <c r="AB36" s="100">
        <v>100</v>
      </c>
      <c r="AC36" s="100">
        <v>2.5173112999999998</v>
      </c>
      <c r="AD36" s="99">
        <v>28805</v>
      </c>
      <c r="AE36" s="99">
        <v>9.3440814999999997</v>
      </c>
      <c r="AF36" s="99">
        <v>4.2805821000000002</v>
      </c>
      <c r="AH36" s="116">
        <v>1929</v>
      </c>
      <c r="AI36" s="99">
        <v>658</v>
      </c>
      <c r="AJ36" s="100">
        <v>10.291059000000001</v>
      </c>
      <c r="AK36" s="100">
        <v>9.8785380000000007</v>
      </c>
      <c r="AL36" s="100" t="s">
        <v>24</v>
      </c>
      <c r="AM36" s="100">
        <v>9.3904928999999999</v>
      </c>
      <c r="AN36" s="100">
        <v>10.147897</v>
      </c>
      <c r="AO36" s="100">
        <v>9.2654060000000005</v>
      </c>
      <c r="AP36" s="100">
        <v>31.223403999999999</v>
      </c>
      <c r="AQ36" s="100" t="s">
        <v>24</v>
      </c>
      <c r="AR36" s="100">
        <v>100</v>
      </c>
      <c r="AS36" s="100">
        <v>1.0812231999999999</v>
      </c>
      <c r="AT36" s="99">
        <v>28805</v>
      </c>
      <c r="AU36" s="99">
        <v>4.5684513999999998</v>
      </c>
      <c r="AV36" s="99">
        <v>1.8349968000000001</v>
      </c>
      <c r="AW36" s="100" t="s">
        <v>208</v>
      </c>
      <c r="AY36" s="116">
        <v>1929</v>
      </c>
    </row>
    <row r="37" spans="2:51">
      <c r="B37" s="116">
        <v>1930</v>
      </c>
      <c r="C37" s="99" t="s">
        <v>208</v>
      </c>
      <c r="D37" s="100" t="s">
        <v>208</v>
      </c>
      <c r="E37" s="100" t="s">
        <v>208</v>
      </c>
      <c r="F37" s="100" t="s">
        <v>24</v>
      </c>
      <c r="G37" s="100" t="s">
        <v>208</v>
      </c>
      <c r="H37" s="100" t="s">
        <v>208</v>
      </c>
      <c r="I37" s="100" t="s">
        <v>208</v>
      </c>
      <c r="J37" s="100" t="s">
        <v>208</v>
      </c>
      <c r="K37" s="100" t="s">
        <v>24</v>
      </c>
      <c r="L37" s="100" t="s">
        <v>208</v>
      </c>
      <c r="M37" s="100" t="s">
        <v>208</v>
      </c>
      <c r="N37" s="99" t="s">
        <v>208</v>
      </c>
      <c r="O37" s="99" t="s">
        <v>208</v>
      </c>
      <c r="P37" s="99" t="s">
        <v>208</v>
      </c>
      <c r="R37" s="116">
        <v>1930</v>
      </c>
      <c r="S37" s="99">
        <v>680</v>
      </c>
      <c r="T37" s="100">
        <v>21.468713000000001</v>
      </c>
      <c r="U37" s="100">
        <v>20.618013999999999</v>
      </c>
      <c r="V37" s="100" t="s">
        <v>24</v>
      </c>
      <c r="W37" s="100">
        <v>19.586352999999999</v>
      </c>
      <c r="X37" s="100">
        <v>21.158591000000001</v>
      </c>
      <c r="Y37" s="100">
        <v>19.302503000000002</v>
      </c>
      <c r="Z37" s="100">
        <v>31.352941000000001</v>
      </c>
      <c r="AA37" s="100" t="s">
        <v>24</v>
      </c>
      <c r="AB37" s="100">
        <v>100</v>
      </c>
      <c r="AC37" s="100">
        <v>2.8118927</v>
      </c>
      <c r="AD37" s="99">
        <v>29680</v>
      </c>
      <c r="AE37" s="99">
        <v>9.5158705000000001</v>
      </c>
      <c r="AF37" s="99">
        <v>4.7828925</v>
      </c>
      <c r="AH37" s="116">
        <v>1930</v>
      </c>
      <c r="AI37" s="99">
        <v>680</v>
      </c>
      <c r="AJ37" s="100">
        <v>10.521917999999999</v>
      </c>
      <c r="AK37" s="100">
        <v>10.12796</v>
      </c>
      <c r="AL37" s="100" t="s">
        <v>24</v>
      </c>
      <c r="AM37" s="100">
        <v>9.6164533999999993</v>
      </c>
      <c r="AN37" s="100">
        <v>10.379829000000001</v>
      </c>
      <c r="AO37" s="100">
        <v>9.4536826000000005</v>
      </c>
      <c r="AP37" s="100">
        <v>31.352941000000001</v>
      </c>
      <c r="AQ37" s="100" t="s">
        <v>24</v>
      </c>
      <c r="AR37" s="100">
        <v>100</v>
      </c>
      <c r="AS37" s="100">
        <v>1.2289675</v>
      </c>
      <c r="AT37" s="99">
        <v>29680</v>
      </c>
      <c r="AU37" s="99">
        <v>4.6601454000000002</v>
      </c>
      <c r="AV37" s="99">
        <v>2.0930998999999999</v>
      </c>
      <c r="AW37" s="100" t="s">
        <v>208</v>
      </c>
      <c r="AY37" s="116">
        <v>1930</v>
      </c>
    </row>
    <row r="38" spans="2:51">
      <c r="B38" s="117">
        <v>1931</v>
      </c>
      <c r="C38" s="99" t="s">
        <v>208</v>
      </c>
      <c r="D38" s="100" t="s">
        <v>208</v>
      </c>
      <c r="E38" s="100" t="s">
        <v>208</v>
      </c>
      <c r="F38" s="100" t="s">
        <v>24</v>
      </c>
      <c r="G38" s="100" t="s">
        <v>208</v>
      </c>
      <c r="H38" s="100" t="s">
        <v>208</v>
      </c>
      <c r="I38" s="100" t="s">
        <v>208</v>
      </c>
      <c r="J38" s="100" t="s">
        <v>208</v>
      </c>
      <c r="K38" s="100" t="s">
        <v>24</v>
      </c>
      <c r="L38" s="100" t="s">
        <v>208</v>
      </c>
      <c r="M38" s="100" t="s">
        <v>208</v>
      </c>
      <c r="N38" s="99" t="s">
        <v>208</v>
      </c>
      <c r="O38" s="99" t="s">
        <v>208</v>
      </c>
      <c r="P38" s="99" t="s">
        <v>208</v>
      </c>
      <c r="R38" s="117">
        <v>1931</v>
      </c>
      <c r="S38" s="99">
        <v>650</v>
      </c>
      <c r="T38" s="100">
        <v>20.278912999999999</v>
      </c>
      <c r="U38" s="100">
        <v>19.496464</v>
      </c>
      <c r="V38" s="100" t="s">
        <v>24</v>
      </c>
      <c r="W38" s="100">
        <v>18.53302</v>
      </c>
      <c r="X38" s="100">
        <v>20.076754999999999</v>
      </c>
      <c r="Y38" s="100">
        <v>18.3001</v>
      </c>
      <c r="Z38" s="100">
        <v>31.123076999999999</v>
      </c>
      <c r="AA38" s="100" t="s">
        <v>24</v>
      </c>
      <c r="AB38" s="100">
        <v>100</v>
      </c>
      <c r="AC38" s="100">
        <v>2.6247779000000002</v>
      </c>
      <c r="AD38" s="99">
        <v>28520</v>
      </c>
      <c r="AE38" s="99">
        <v>9.0450668000000007</v>
      </c>
      <c r="AF38" s="99">
        <v>4.9692255000000003</v>
      </c>
      <c r="AH38" s="117">
        <v>1931</v>
      </c>
      <c r="AI38" s="99">
        <v>650</v>
      </c>
      <c r="AJ38" s="100">
        <v>9.9593962999999999</v>
      </c>
      <c r="AK38" s="100">
        <v>9.5864984999999994</v>
      </c>
      <c r="AL38" s="100" t="s">
        <v>24</v>
      </c>
      <c r="AM38" s="100">
        <v>9.1088863999999994</v>
      </c>
      <c r="AN38" s="100">
        <v>9.8594288999999993</v>
      </c>
      <c r="AO38" s="100">
        <v>8.9733798999999994</v>
      </c>
      <c r="AP38" s="100">
        <v>31.123076999999999</v>
      </c>
      <c r="AQ38" s="100" t="s">
        <v>24</v>
      </c>
      <c r="AR38" s="100">
        <v>100</v>
      </c>
      <c r="AS38" s="100">
        <v>1.1492221</v>
      </c>
      <c r="AT38" s="99">
        <v>28520</v>
      </c>
      <c r="AU38" s="99">
        <v>4.4386342000000001</v>
      </c>
      <c r="AV38" s="99">
        <v>2.1610931</v>
      </c>
      <c r="AW38" s="100" t="s">
        <v>208</v>
      </c>
      <c r="AY38" s="117">
        <v>1931</v>
      </c>
    </row>
    <row r="39" spans="2:51">
      <c r="B39" s="117">
        <v>1932</v>
      </c>
      <c r="C39" s="99" t="s">
        <v>208</v>
      </c>
      <c r="D39" s="100" t="s">
        <v>208</v>
      </c>
      <c r="E39" s="100" t="s">
        <v>208</v>
      </c>
      <c r="F39" s="100" t="s">
        <v>24</v>
      </c>
      <c r="G39" s="100" t="s">
        <v>208</v>
      </c>
      <c r="H39" s="100" t="s">
        <v>208</v>
      </c>
      <c r="I39" s="100" t="s">
        <v>208</v>
      </c>
      <c r="J39" s="100" t="s">
        <v>208</v>
      </c>
      <c r="K39" s="100" t="s">
        <v>24</v>
      </c>
      <c r="L39" s="100" t="s">
        <v>208</v>
      </c>
      <c r="M39" s="100" t="s">
        <v>208</v>
      </c>
      <c r="N39" s="99" t="s">
        <v>208</v>
      </c>
      <c r="O39" s="99" t="s">
        <v>208</v>
      </c>
      <c r="P39" s="99" t="s">
        <v>208</v>
      </c>
      <c r="R39" s="117">
        <v>1932</v>
      </c>
      <c r="S39" s="99">
        <v>616</v>
      </c>
      <c r="T39" s="100">
        <v>19.049385999999998</v>
      </c>
      <c r="U39" s="100">
        <v>18.275327999999998</v>
      </c>
      <c r="V39" s="100" t="s">
        <v>24</v>
      </c>
      <c r="W39" s="100">
        <v>17.356656000000001</v>
      </c>
      <c r="X39" s="100">
        <v>18.767424999999999</v>
      </c>
      <c r="Y39" s="100">
        <v>17.150069999999999</v>
      </c>
      <c r="Z39" s="100">
        <v>31.128247000000002</v>
      </c>
      <c r="AA39" s="100" t="s">
        <v>24</v>
      </c>
      <c r="AB39" s="100">
        <v>100</v>
      </c>
      <c r="AC39" s="100">
        <v>2.4741936999999998</v>
      </c>
      <c r="AD39" s="99">
        <v>27025</v>
      </c>
      <c r="AE39" s="99">
        <v>8.5051141000000001</v>
      </c>
      <c r="AF39" s="99">
        <v>4.8272936</v>
      </c>
      <c r="AH39" s="117">
        <v>1932</v>
      </c>
      <c r="AI39" s="99">
        <v>616</v>
      </c>
      <c r="AJ39" s="100">
        <v>9.3662571000000003</v>
      </c>
      <c r="AK39" s="100">
        <v>9.0034805999999996</v>
      </c>
      <c r="AL39" s="100" t="s">
        <v>24</v>
      </c>
      <c r="AM39" s="100">
        <v>8.5480187000000001</v>
      </c>
      <c r="AN39" s="100">
        <v>9.2336971000000005</v>
      </c>
      <c r="AO39" s="100">
        <v>8.4275818000000005</v>
      </c>
      <c r="AP39" s="100">
        <v>31.128247000000002</v>
      </c>
      <c r="AQ39" s="100" t="s">
        <v>24</v>
      </c>
      <c r="AR39" s="100">
        <v>100</v>
      </c>
      <c r="AS39" s="100">
        <v>1.0853287</v>
      </c>
      <c r="AT39" s="99">
        <v>27025</v>
      </c>
      <c r="AU39" s="99">
        <v>4.1778101000000003</v>
      </c>
      <c r="AV39" s="99">
        <v>2.1082727999999999</v>
      </c>
      <c r="AW39" s="100" t="s">
        <v>208</v>
      </c>
      <c r="AY39" s="117">
        <v>1932</v>
      </c>
    </row>
    <row r="40" spans="2:51">
      <c r="B40" s="117">
        <v>1933</v>
      </c>
      <c r="C40" s="99" t="s">
        <v>208</v>
      </c>
      <c r="D40" s="100" t="s">
        <v>208</v>
      </c>
      <c r="E40" s="100" t="s">
        <v>208</v>
      </c>
      <c r="F40" s="100" t="s">
        <v>24</v>
      </c>
      <c r="G40" s="100" t="s">
        <v>208</v>
      </c>
      <c r="H40" s="100" t="s">
        <v>208</v>
      </c>
      <c r="I40" s="100" t="s">
        <v>208</v>
      </c>
      <c r="J40" s="100" t="s">
        <v>208</v>
      </c>
      <c r="K40" s="100" t="s">
        <v>24</v>
      </c>
      <c r="L40" s="100" t="s">
        <v>208</v>
      </c>
      <c r="M40" s="100" t="s">
        <v>208</v>
      </c>
      <c r="N40" s="99" t="s">
        <v>208</v>
      </c>
      <c r="O40" s="99" t="s">
        <v>208</v>
      </c>
      <c r="P40" s="99" t="s">
        <v>208</v>
      </c>
      <c r="R40" s="117">
        <v>1933</v>
      </c>
      <c r="S40" s="99">
        <v>571</v>
      </c>
      <c r="T40" s="100">
        <v>17.500843</v>
      </c>
      <c r="U40" s="100">
        <v>16.851375999999998</v>
      </c>
      <c r="V40" s="100" t="s">
        <v>24</v>
      </c>
      <c r="W40" s="100">
        <v>15.983978</v>
      </c>
      <c r="X40" s="100">
        <v>17.283165</v>
      </c>
      <c r="Y40" s="100">
        <v>15.624733000000001</v>
      </c>
      <c r="Z40" s="100">
        <v>31.282837000000001</v>
      </c>
      <c r="AA40" s="100" t="s">
        <v>24</v>
      </c>
      <c r="AB40" s="100">
        <v>100</v>
      </c>
      <c r="AC40" s="100">
        <v>2.2074457999999999</v>
      </c>
      <c r="AD40" s="99">
        <v>24962.5</v>
      </c>
      <c r="AE40" s="99">
        <v>7.7949349999999997</v>
      </c>
      <c r="AF40" s="99">
        <v>4.4753508000000002</v>
      </c>
      <c r="AH40" s="117">
        <v>1933</v>
      </c>
      <c r="AI40" s="99">
        <v>571</v>
      </c>
      <c r="AJ40" s="100">
        <v>8.6126278000000003</v>
      </c>
      <c r="AK40" s="100">
        <v>8.2950686000000005</v>
      </c>
      <c r="AL40" s="100" t="s">
        <v>24</v>
      </c>
      <c r="AM40" s="100">
        <v>7.8663657000000002</v>
      </c>
      <c r="AN40" s="100">
        <v>8.4979168999999999</v>
      </c>
      <c r="AO40" s="100">
        <v>7.6765043000000004</v>
      </c>
      <c r="AP40" s="100">
        <v>31.282837000000001</v>
      </c>
      <c r="AQ40" s="100" t="s">
        <v>24</v>
      </c>
      <c r="AR40" s="100">
        <v>100</v>
      </c>
      <c r="AS40" s="100">
        <v>0.9658812</v>
      </c>
      <c r="AT40" s="99">
        <v>24962.5</v>
      </c>
      <c r="AU40" s="99">
        <v>3.8318367000000002</v>
      </c>
      <c r="AV40" s="99">
        <v>1.9613389000000001</v>
      </c>
      <c r="AW40" s="100" t="s">
        <v>208</v>
      </c>
      <c r="AY40" s="117">
        <v>1933</v>
      </c>
    </row>
    <row r="41" spans="2:51">
      <c r="B41" s="117">
        <v>1934</v>
      </c>
      <c r="C41" s="99" t="s">
        <v>208</v>
      </c>
      <c r="D41" s="100" t="s">
        <v>208</v>
      </c>
      <c r="E41" s="100" t="s">
        <v>208</v>
      </c>
      <c r="F41" s="100" t="s">
        <v>24</v>
      </c>
      <c r="G41" s="100" t="s">
        <v>208</v>
      </c>
      <c r="H41" s="100" t="s">
        <v>208</v>
      </c>
      <c r="I41" s="100" t="s">
        <v>208</v>
      </c>
      <c r="J41" s="100" t="s">
        <v>208</v>
      </c>
      <c r="K41" s="100" t="s">
        <v>24</v>
      </c>
      <c r="L41" s="100" t="s">
        <v>208</v>
      </c>
      <c r="M41" s="100" t="s">
        <v>208</v>
      </c>
      <c r="N41" s="99" t="s">
        <v>208</v>
      </c>
      <c r="O41" s="99" t="s">
        <v>208</v>
      </c>
      <c r="P41" s="99" t="s">
        <v>208</v>
      </c>
      <c r="R41" s="117">
        <v>1934</v>
      </c>
      <c r="S41" s="99">
        <v>631</v>
      </c>
      <c r="T41" s="100">
        <v>19.185162999999999</v>
      </c>
      <c r="U41" s="100">
        <v>18.221171999999999</v>
      </c>
      <c r="V41" s="100" t="s">
        <v>24</v>
      </c>
      <c r="W41" s="100">
        <v>17.348728999999999</v>
      </c>
      <c r="X41" s="100">
        <v>18.93479</v>
      </c>
      <c r="Y41" s="100">
        <v>17.392654</v>
      </c>
      <c r="Z41" s="100">
        <v>30.416005999999999</v>
      </c>
      <c r="AA41" s="100" t="s">
        <v>24</v>
      </c>
      <c r="AB41" s="100">
        <v>100</v>
      </c>
      <c r="AC41" s="100">
        <v>2.2814375999999998</v>
      </c>
      <c r="AD41" s="99">
        <v>28132.5</v>
      </c>
      <c r="AE41" s="99">
        <v>8.7224444000000005</v>
      </c>
      <c r="AF41" s="99">
        <v>4.7334813999999996</v>
      </c>
      <c r="AH41" s="117">
        <v>1934</v>
      </c>
      <c r="AI41" s="99">
        <v>631</v>
      </c>
      <c r="AJ41" s="100">
        <v>9.4497858000000008</v>
      </c>
      <c r="AK41" s="100">
        <v>8.9460932999999994</v>
      </c>
      <c r="AL41" s="100" t="s">
        <v>24</v>
      </c>
      <c r="AM41" s="100">
        <v>8.5166085000000002</v>
      </c>
      <c r="AN41" s="100">
        <v>9.2872955000000008</v>
      </c>
      <c r="AO41" s="100">
        <v>8.5258596000000004</v>
      </c>
      <c r="AP41" s="100">
        <v>30.416005999999999</v>
      </c>
      <c r="AQ41" s="100" t="s">
        <v>24</v>
      </c>
      <c r="AR41" s="100">
        <v>100</v>
      </c>
      <c r="AS41" s="100">
        <v>1.0141434</v>
      </c>
      <c r="AT41" s="99">
        <v>28132.5</v>
      </c>
      <c r="AU41" s="99">
        <v>4.2911728</v>
      </c>
      <c r="AV41" s="99">
        <v>2.0874337000000001</v>
      </c>
      <c r="AW41" s="100" t="s">
        <v>208</v>
      </c>
      <c r="AY41" s="117">
        <v>1934</v>
      </c>
    </row>
    <row r="42" spans="2:51">
      <c r="B42" s="117">
        <v>1935</v>
      </c>
      <c r="C42" s="99" t="s">
        <v>208</v>
      </c>
      <c r="D42" s="100" t="s">
        <v>208</v>
      </c>
      <c r="E42" s="100" t="s">
        <v>208</v>
      </c>
      <c r="F42" s="100" t="s">
        <v>24</v>
      </c>
      <c r="G42" s="100" t="s">
        <v>208</v>
      </c>
      <c r="H42" s="100" t="s">
        <v>208</v>
      </c>
      <c r="I42" s="100" t="s">
        <v>208</v>
      </c>
      <c r="J42" s="100" t="s">
        <v>208</v>
      </c>
      <c r="K42" s="100" t="s">
        <v>24</v>
      </c>
      <c r="L42" s="100" t="s">
        <v>208</v>
      </c>
      <c r="M42" s="100" t="s">
        <v>208</v>
      </c>
      <c r="N42" s="99" t="s">
        <v>208</v>
      </c>
      <c r="O42" s="99" t="s">
        <v>208</v>
      </c>
      <c r="P42" s="99" t="s">
        <v>208</v>
      </c>
      <c r="R42" s="117">
        <v>1935</v>
      </c>
      <c r="S42" s="99">
        <v>469</v>
      </c>
      <c r="T42" s="100">
        <v>14.143973000000001</v>
      </c>
      <c r="U42" s="100">
        <v>12.916482999999999</v>
      </c>
      <c r="V42" s="100" t="s">
        <v>24</v>
      </c>
      <c r="W42" s="100">
        <v>12.342314</v>
      </c>
      <c r="X42" s="100">
        <v>13.915438999999999</v>
      </c>
      <c r="Y42" s="100">
        <v>12.820508</v>
      </c>
      <c r="Z42" s="100">
        <v>28.150320000000001</v>
      </c>
      <c r="AA42" s="100" t="s">
        <v>24</v>
      </c>
      <c r="AB42" s="100">
        <v>100</v>
      </c>
      <c r="AC42" s="100">
        <v>1.6805216999999999</v>
      </c>
      <c r="AD42" s="99">
        <v>21972.5</v>
      </c>
      <c r="AE42" s="99">
        <v>6.7647240000000002</v>
      </c>
      <c r="AF42" s="99">
        <v>3.8491184000000001</v>
      </c>
      <c r="AH42" s="117">
        <v>1935</v>
      </c>
      <c r="AI42" s="99">
        <v>469</v>
      </c>
      <c r="AJ42" s="100">
        <v>6.9727335000000004</v>
      </c>
      <c r="AK42" s="100">
        <v>6.3063083000000004</v>
      </c>
      <c r="AL42" s="100" t="s">
        <v>24</v>
      </c>
      <c r="AM42" s="100">
        <v>6.0269393000000004</v>
      </c>
      <c r="AN42" s="100">
        <v>6.7945783999999998</v>
      </c>
      <c r="AO42" s="100">
        <v>6.2609140999999999</v>
      </c>
      <c r="AP42" s="100">
        <v>28.150320000000001</v>
      </c>
      <c r="AQ42" s="100" t="s">
        <v>24</v>
      </c>
      <c r="AR42" s="100">
        <v>100</v>
      </c>
      <c r="AS42" s="100">
        <v>0.73743300000000001</v>
      </c>
      <c r="AT42" s="99">
        <v>21972.5</v>
      </c>
      <c r="AU42" s="99">
        <v>3.3305292</v>
      </c>
      <c r="AV42" s="99">
        <v>1.6713827999999999</v>
      </c>
      <c r="AW42" s="100" t="s">
        <v>208</v>
      </c>
      <c r="AY42" s="117">
        <v>1935</v>
      </c>
    </row>
    <row r="43" spans="2:51">
      <c r="B43" s="117">
        <v>1936</v>
      </c>
      <c r="C43" s="99" t="s">
        <v>208</v>
      </c>
      <c r="D43" s="100" t="s">
        <v>208</v>
      </c>
      <c r="E43" s="100" t="s">
        <v>208</v>
      </c>
      <c r="F43" s="100" t="s">
        <v>24</v>
      </c>
      <c r="G43" s="100" t="s">
        <v>208</v>
      </c>
      <c r="H43" s="100" t="s">
        <v>208</v>
      </c>
      <c r="I43" s="100" t="s">
        <v>208</v>
      </c>
      <c r="J43" s="100" t="s">
        <v>208</v>
      </c>
      <c r="K43" s="100" t="s">
        <v>24</v>
      </c>
      <c r="L43" s="100" t="s">
        <v>208</v>
      </c>
      <c r="M43" s="100" t="s">
        <v>208</v>
      </c>
      <c r="N43" s="99" t="s">
        <v>208</v>
      </c>
      <c r="O43" s="99" t="s">
        <v>208</v>
      </c>
      <c r="P43" s="99" t="s">
        <v>208</v>
      </c>
      <c r="R43" s="117">
        <v>1936</v>
      </c>
      <c r="S43" s="99">
        <v>696</v>
      </c>
      <c r="T43" s="100">
        <v>20.809663</v>
      </c>
      <c r="U43" s="100">
        <v>19.741458999999999</v>
      </c>
      <c r="V43" s="100" t="s">
        <v>24</v>
      </c>
      <c r="W43" s="100">
        <v>18.780463999999998</v>
      </c>
      <c r="X43" s="100">
        <v>20.492211999999999</v>
      </c>
      <c r="Y43" s="100">
        <v>18.748517</v>
      </c>
      <c r="Z43" s="100">
        <v>30.402298999999999</v>
      </c>
      <c r="AA43" s="100" t="s">
        <v>24</v>
      </c>
      <c r="AB43" s="100">
        <v>100</v>
      </c>
      <c r="AC43" s="100">
        <v>2.4610162</v>
      </c>
      <c r="AD43" s="99">
        <v>31040</v>
      </c>
      <c r="AE43" s="99">
        <v>9.4833643999999993</v>
      </c>
      <c r="AF43" s="99">
        <v>5.2650103000000001</v>
      </c>
      <c r="AH43" s="117">
        <v>1936</v>
      </c>
      <c r="AI43" s="99">
        <v>696</v>
      </c>
      <c r="AJ43" s="100">
        <v>10.267910000000001</v>
      </c>
      <c r="AK43" s="100">
        <v>9.6717174000000004</v>
      </c>
      <c r="AL43" s="100" t="s">
        <v>24</v>
      </c>
      <c r="AM43" s="100">
        <v>9.2023101999999994</v>
      </c>
      <c r="AN43" s="100">
        <v>10.035214</v>
      </c>
      <c r="AO43" s="100">
        <v>9.1852689999999999</v>
      </c>
      <c r="AP43" s="100">
        <v>30.402298999999999</v>
      </c>
      <c r="AQ43" s="100" t="s">
        <v>24</v>
      </c>
      <c r="AR43" s="100">
        <v>100</v>
      </c>
      <c r="AS43" s="100">
        <v>1.0886567</v>
      </c>
      <c r="AT43" s="99">
        <v>31040</v>
      </c>
      <c r="AU43" s="99">
        <v>4.6731505000000002</v>
      </c>
      <c r="AV43" s="99">
        <v>2.3126210999999999</v>
      </c>
      <c r="AW43" s="100" t="s">
        <v>208</v>
      </c>
      <c r="AY43" s="117">
        <v>1936</v>
      </c>
    </row>
    <row r="44" spans="2:51">
      <c r="B44" s="117">
        <v>1937</v>
      </c>
      <c r="C44" s="99" t="s">
        <v>208</v>
      </c>
      <c r="D44" s="100" t="s">
        <v>208</v>
      </c>
      <c r="E44" s="100" t="s">
        <v>208</v>
      </c>
      <c r="F44" s="100" t="s">
        <v>24</v>
      </c>
      <c r="G44" s="100" t="s">
        <v>208</v>
      </c>
      <c r="H44" s="100" t="s">
        <v>208</v>
      </c>
      <c r="I44" s="100" t="s">
        <v>208</v>
      </c>
      <c r="J44" s="100" t="s">
        <v>208</v>
      </c>
      <c r="K44" s="100" t="s">
        <v>24</v>
      </c>
      <c r="L44" s="100" t="s">
        <v>208</v>
      </c>
      <c r="M44" s="100" t="s">
        <v>208</v>
      </c>
      <c r="N44" s="99" t="s">
        <v>208</v>
      </c>
      <c r="O44" s="99" t="s">
        <v>208</v>
      </c>
      <c r="P44" s="99" t="s">
        <v>208</v>
      </c>
      <c r="R44" s="117">
        <v>1937</v>
      </c>
      <c r="S44" s="99">
        <v>551</v>
      </c>
      <c r="T44" s="100">
        <v>16.322541000000001</v>
      </c>
      <c r="U44" s="100">
        <v>15.482146999999999</v>
      </c>
      <c r="V44" s="100" t="s">
        <v>24</v>
      </c>
      <c r="W44" s="100">
        <v>14.695971</v>
      </c>
      <c r="X44" s="100">
        <v>16.081427999999999</v>
      </c>
      <c r="Y44" s="100">
        <v>14.656632</v>
      </c>
      <c r="Z44" s="100">
        <v>30.258621000000002</v>
      </c>
      <c r="AA44" s="100" t="s">
        <v>24</v>
      </c>
      <c r="AB44" s="100">
        <v>100</v>
      </c>
      <c r="AC44" s="100">
        <v>1.9504425000000001</v>
      </c>
      <c r="AD44" s="99">
        <v>24652.5</v>
      </c>
      <c r="AE44" s="99">
        <v>7.4695491000000001</v>
      </c>
      <c r="AF44" s="99">
        <v>4.4325276999999996</v>
      </c>
      <c r="AH44" s="117">
        <v>1937</v>
      </c>
      <c r="AI44" s="99">
        <v>551</v>
      </c>
      <c r="AJ44" s="100">
        <v>8.0607407999999996</v>
      </c>
      <c r="AK44" s="100">
        <v>7.5741795999999999</v>
      </c>
      <c r="AL44" s="100" t="s">
        <v>24</v>
      </c>
      <c r="AM44" s="100">
        <v>7.1911006000000004</v>
      </c>
      <c r="AN44" s="100">
        <v>7.8660646999999999</v>
      </c>
      <c r="AO44" s="100">
        <v>7.1747297000000003</v>
      </c>
      <c r="AP44" s="100">
        <v>30.258621000000002</v>
      </c>
      <c r="AQ44" s="100" t="s">
        <v>24</v>
      </c>
      <c r="AR44" s="100">
        <v>100</v>
      </c>
      <c r="AS44" s="100">
        <v>0.85431650000000003</v>
      </c>
      <c r="AT44" s="99">
        <v>24652.5</v>
      </c>
      <c r="AU44" s="99">
        <v>3.6834359000000001</v>
      </c>
      <c r="AV44" s="99">
        <v>1.9049404000000001</v>
      </c>
      <c r="AW44" s="100" t="s">
        <v>208</v>
      </c>
      <c r="AY44" s="117">
        <v>1937</v>
      </c>
    </row>
    <row r="45" spans="2:51">
      <c r="B45" s="117">
        <v>1938</v>
      </c>
      <c r="C45" s="99" t="s">
        <v>208</v>
      </c>
      <c r="D45" s="100" t="s">
        <v>208</v>
      </c>
      <c r="E45" s="100" t="s">
        <v>208</v>
      </c>
      <c r="F45" s="100" t="s">
        <v>24</v>
      </c>
      <c r="G45" s="100" t="s">
        <v>208</v>
      </c>
      <c r="H45" s="100" t="s">
        <v>208</v>
      </c>
      <c r="I45" s="100" t="s">
        <v>208</v>
      </c>
      <c r="J45" s="100" t="s">
        <v>208</v>
      </c>
      <c r="K45" s="100" t="s">
        <v>24</v>
      </c>
      <c r="L45" s="100" t="s">
        <v>208</v>
      </c>
      <c r="M45" s="100" t="s">
        <v>208</v>
      </c>
      <c r="N45" s="99" t="s">
        <v>208</v>
      </c>
      <c r="O45" s="99" t="s">
        <v>208</v>
      </c>
      <c r="P45" s="99" t="s">
        <v>208</v>
      </c>
      <c r="R45" s="117">
        <v>1938</v>
      </c>
      <c r="S45" s="99">
        <v>562</v>
      </c>
      <c r="T45" s="100">
        <v>16.488675000000001</v>
      </c>
      <c r="U45" s="100">
        <v>15.694015</v>
      </c>
      <c r="V45" s="100" t="s">
        <v>24</v>
      </c>
      <c r="W45" s="100">
        <v>14.897031999999999</v>
      </c>
      <c r="X45" s="100">
        <v>16.232026000000001</v>
      </c>
      <c r="Y45" s="100">
        <v>14.76055</v>
      </c>
      <c r="Z45" s="100">
        <v>30.542705000000002</v>
      </c>
      <c r="AA45" s="100" t="s">
        <v>24</v>
      </c>
      <c r="AB45" s="100">
        <v>100</v>
      </c>
      <c r="AC45" s="100">
        <v>1.9112396</v>
      </c>
      <c r="AD45" s="99">
        <v>24985</v>
      </c>
      <c r="AE45" s="99">
        <v>7.5045805000000003</v>
      </c>
      <c r="AF45" s="99">
        <v>4.4614478000000002</v>
      </c>
      <c r="AH45" s="117">
        <v>1938</v>
      </c>
      <c r="AI45" s="99">
        <v>562</v>
      </c>
      <c r="AJ45" s="100">
        <v>8.1465805000000007</v>
      </c>
      <c r="AK45" s="100">
        <v>7.6728056000000002</v>
      </c>
      <c r="AL45" s="100" t="s">
        <v>24</v>
      </c>
      <c r="AM45" s="100">
        <v>7.2849843999999999</v>
      </c>
      <c r="AN45" s="100">
        <v>7.935702</v>
      </c>
      <c r="AO45" s="100">
        <v>7.2228439</v>
      </c>
      <c r="AP45" s="100">
        <v>30.542705000000002</v>
      </c>
      <c r="AQ45" s="100" t="s">
        <v>24</v>
      </c>
      <c r="AR45" s="100">
        <v>100</v>
      </c>
      <c r="AS45" s="100">
        <v>0.84573600000000004</v>
      </c>
      <c r="AT45" s="99">
        <v>24985</v>
      </c>
      <c r="AU45" s="99">
        <v>3.7021396000000002</v>
      </c>
      <c r="AV45" s="99">
        <v>1.9131483</v>
      </c>
      <c r="AW45" s="100" t="s">
        <v>208</v>
      </c>
      <c r="AY45" s="117">
        <v>1938</v>
      </c>
    </row>
    <row r="46" spans="2:51">
      <c r="B46" s="117">
        <v>1939</v>
      </c>
      <c r="C46" s="99" t="s">
        <v>208</v>
      </c>
      <c r="D46" s="100" t="s">
        <v>208</v>
      </c>
      <c r="E46" s="100" t="s">
        <v>208</v>
      </c>
      <c r="F46" s="100" t="s">
        <v>24</v>
      </c>
      <c r="G46" s="100" t="s">
        <v>208</v>
      </c>
      <c r="H46" s="100" t="s">
        <v>208</v>
      </c>
      <c r="I46" s="100" t="s">
        <v>208</v>
      </c>
      <c r="J46" s="100" t="s">
        <v>208</v>
      </c>
      <c r="K46" s="100" t="s">
        <v>24</v>
      </c>
      <c r="L46" s="100" t="s">
        <v>208</v>
      </c>
      <c r="M46" s="100" t="s">
        <v>208</v>
      </c>
      <c r="N46" s="99" t="s">
        <v>208</v>
      </c>
      <c r="O46" s="99" t="s">
        <v>208</v>
      </c>
      <c r="P46" s="99" t="s">
        <v>208</v>
      </c>
      <c r="R46" s="117">
        <v>1939</v>
      </c>
      <c r="S46" s="99">
        <v>503</v>
      </c>
      <c r="T46" s="100">
        <v>14.598328</v>
      </c>
      <c r="U46" s="100">
        <v>13.916308000000001</v>
      </c>
      <c r="V46" s="100" t="s">
        <v>24</v>
      </c>
      <c r="W46" s="100">
        <v>13.230304</v>
      </c>
      <c r="X46" s="100">
        <v>14.369515</v>
      </c>
      <c r="Y46" s="100">
        <v>13.035826999999999</v>
      </c>
      <c r="Z46" s="100">
        <v>30.770378000000001</v>
      </c>
      <c r="AA46" s="100" t="s">
        <v>24</v>
      </c>
      <c r="AB46" s="100">
        <v>100</v>
      </c>
      <c r="AC46" s="100">
        <v>1.6595183</v>
      </c>
      <c r="AD46" s="99">
        <v>22247.5</v>
      </c>
      <c r="AE46" s="99">
        <v>6.6155698999999997</v>
      </c>
      <c r="AF46" s="99">
        <v>4.0140915000000001</v>
      </c>
      <c r="AH46" s="117">
        <v>1939</v>
      </c>
      <c r="AI46" s="99">
        <v>503</v>
      </c>
      <c r="AJ46" s="100">
        <v>7.2189212999999999</v>
      </c>
      <c r="AK46" s="100">
        <v>6.8053471999999999</v>
      </c>
      <c r="AL46" s="100" t="s">
        <v>24</v>
      </c>
      <c r="AM46" s="100">
        <v>6.4717418999999996</v>
      </c>
      <c r="AN46" s="100">
        <v>7.0288177999999997</v>
      </c>
      <c r="AO46" s="100">
        <v>6.3832921000000002</v>
      </c>
      <c r="AP46" s="100">
        <v>30.770378000000001</v>
      </c>
      <c r="AQ46" s="100" t="s">
        <v>24</v>
      </c>
      <c r="AR46" s="100">
        <v>100</v>
      </c>
      <c r="AS46" s="100">
        <v>0.72743579999999997</v>
      </c>
      <c r="AT46" s="99">
        <v>22247.5</v>
      </c>
      <c r="AU46" s="99">
        <v>3.2659278</v>
      </c>
      <c r="AV46" s="99">
        <v>1.6997259</v>
      </c>
      <c r="AW46" s="100" t="s">
        <v>208</v>
      </c>
      <c r="AY46" s="117">
        <v>1939</v>
      </c>
    </row>
    <row r="47" spans="2:51">
      <c r="B47" s="118">
        <v>1940</v>
      </c>
      <c r="C47" s="99" t="s">
        <v>208</v>
      </c>
      <c r="D47" s="100" t="s">
        <v>208</v>
      </c>
      <c r="E47" s="100" t="s">
        <v>208</v>
      </c>
      <c r="F47" s="100" t="s">
        <v>24</v>
      </c>
      <c r="G47" s="100" t="s">
        <v>208</v>
      </c>
      <c r="H47" s="100" t="s">
        <v>208</v>
      </c>
      <c r="I47" s="100" t="s">
        <v>208</v>
      </c>
      <c r="J47" s="100" t="s">
        <v>208</v>
      </c>
      <c r="K47" s="100" t="s">
        <v>24</v>
      </c>
      <c r="L47" s="100" t="s">
        <v>208</v>
      </c>
      <c r="M47" s="100" t="s">
        <v>208</v>
      </c>
      <c r="N47" s="99" t="s">
        <v>208</v>
      </c>
      <c r="O47" s="99" t="s">
        <v>208</v>
      </c>
      <c r="P47" s="99" t="s">
        <v>208</v>
      </c>
      <c r="R47" s="118">
        <v>1940</v>
      </c>
      <c r="S47" s="99">
        <v>515</v>
      </c>
      <c r="T47" s="100">
        <v>14.778041999999999</v>
      </c>
      <c r="U47" s="100">
        <v>13.970456</v>
      </c>
      <c r="V47" s="100" t="s">
        <v>24</v>
      </c>
      <c r="W47" s="100">
        <v>13.281083000000001</v>
      </c>
      <c r="X47" s="100">
        <v>14.475555999999999</v>
      </c>
      <c r="Y47" s="100">
        <v>13.234766</v>
      </c>
      <c r="Z47" s="100">
        <v>30.480582999999999</v>
      </c>
      <c r="AA47" s="100" t="s">
        <v>24</v>
      </c>
      <c r="AB47" s="100">
        <v>100</v>
      </c>
      <c r="AC47" s="100">
        <v>1.7295809</v>
      </c>
      <c r="AD47" s="99">
        <v>22927.5</v>
      </c>
      <c r="AE47" s="99">
        <v>6.7461602000000003</v>
      </c>
      <c r="AF47" s="99">
        <v>4.2078458000000003</v>
      </c>
      <c r="AH47" s="118">
        <v>1940</v>
      </c>
      <c r="AI47" s="99">
        <v>515</v>
      </c>
      <c r="AJ47" s="100">
        <v>7.3158605000000003</v>
      </c>
      <c r="AK47" s="100">
        <v>6.8380840999999997</v>
      </c>
      <c r="AL47" s="100" t="s">
        <v>24</v>
      </c>
      <c r="AM47" s="100">
        <v>6.5024312000000002</v>
      </c>
      <c r="AN47" s="100">
        <v>7.0879405999999996</v>
      </c>
      <c r="AO47" s="100">
        <v>6.4882805000000001</v>
      </c>
      <c r="AP47" s="100">
        <v>30.480582999999999</v>
      </c>
      <c r="AQ47" s="100" t="s">
        <v>24</v>
      </c>
      <c r="AR47" s="100">
        <v>100</v>
      </c>
      <c r="AS47" s="100">
        <v>0.75310010000000005</v>
      </c>
      <c r="AT47" s="99">
        <v>22927.5</v>
      </c>
      <c r="AU47" s="99">
        <v>3.3336967999999998</v>
      </c>
      <c r="AV47" s="99">
        <v>1.7656605999999999</v>
      </c>
      <c r="AW47" s="100" t="s">
        <v>208</v>
      </c>
      <c r="AY47" s="118">
        <v>1940</v>
      </c>
    </row>
    <row r="48" spans="2:51">
      <c r="B48" s="118">
        <v>1941</v>
      </c>
      <c r="C48" s="99" t="s">
        <v>208</v>
      </c>
      <c r="D48" s="100" t="s">
        <v>208</v>
      </c>
      <c r="E48" s="100" t="s">
        <v>208</v>
      </c>
      <c r="F48" s="100" t="s">
        <v>24</v>
      </c>
      <c r="G48" s="100" t="s">
        <v>208</v>
      </c>
      <c r="H48" s="100" t="s">
        <v>208</v>
      </c>
      <c r="I48" s="100" t="s">
        <v>208</v>
      </c>
      <c r="J48" s="100" t="s">
        <v>208</v>
      </c>
      <c r="K48" s="100" t="s">
        <v>24</v>
      </c>
      <c r="L48" s="100" t="s">
        <v>208</v>
      </c>
      <c r="M48" s="100" t="s">
        <v>208</v>
      </c>
      <c r="N48" s="99" t="s">
        <v>208</v>
      </c>
      <c r="O48" s="99" t="s">
        <v>208</v>
      </c>
      <c r="P48" s="99" t="s">
        <v>208</v>
      </c>
      <c r="R48" s="118">
        <v>1941</v>
      </c>
      <c r="S48" s="99">
        <v>490</v>
      </c>
      <c r="T48" s="100">
        <v>13.899132</v>
      </c>
      <c r="U48" s="100">
        <v>13.153721000000001</v>
      </c>
      <c r="V48" s="100" t="s">
        <v>24</v>
      </c>
      <c r="W48" s="100">
        <v>12.496078000000001</v>
      </c>
      <c r="X48" s="100">
        <v>13.595476</v>
      </c>
      <c r="Y48" s="100">
        <v>12.362149</v>
      </c>
      <c r="Z48" s="100">
        <v>30.704082</v>
      </c>
      <c r="AA48" s="100" t="s">
        <v>24</v>
      </c>
      <c r="AB48" s="100">
        <v>100</v>
      </c>
      <c r="AC48" s="100">
        <v>1.5424812000000001</v>
      </c>
      <c r="AD48" s="99">
        <v>21705</v>
      </c>
      <c r="AE48" s="99">
        <v>6.3184094000000002</v>
      </c>
      <c r="AF48" s="99">
        <v>3.8130959</v>
      </c>
      <c r="AH48" s="118">
        <v>1941</v>
      </c>
      <c r="AI48" s="99">
        <v>490</v>
      </c>
      <c r="AJ48" s="100">
        <v>6.8917988000000001</v>
      </c>
      <c r="AK48" s="100">
        <v>6.4377440000000004</v>
      </c>
      <c r="AL48" s="100" t="s">
        <v>24</v>
      </c>
      <c r="AM48" s="100">
        <v>6.1178812999999996</v>
      </c>
      <c r="AN48" s="100">
        <v>6.6589416000000003</v>
      </c>
      <c r="AO48" s="100">
        <v>6.0628761000000004</v>
      </c>
      <c r="AP48" s="100">
        <v>30.704082</v>
      </c>
      <c r="AQ48" s="100" t="s">
        <v>24</v>
      </c>
      <c r="AR48" s="100">
        <v>100</v>
      </c>
      <c r="AS48" s="100">
        <v>0.68843430000000005</v>
      </c>
      <c r="AT48" s="99">
        <v>21705</v>
      </c>
      <c r="AU48" s="99">
        <v>3.1269358999999999</v>
      </c>
      <c r="AV48" s="99">
        <v>1.6350806</v>
      </c>
      <c r="AW48" s="100" t="s">
        <v>208</v>
      </c>
      <c r="AY48" s="118">
        <v>1941</v>
      </c>
    </row>
    <row r="49" spans="2:51">
      <c r="B49" s="118">
        <v>1942</v>
      </c>
      <c r="C49" s="99" t="s">
        <v>208</v>
      </c>
      <c r="D49" s="100" t="s">
        <v>208</v>
      </c>
      <c r="E49" s="100" t="s">
        <v>208</v>
      </c>
      <c r="F49" s="100" t="s">
        <v>24</v>
      </c>
      <c r="G49" s="100" t="s">
        <v>208</v>
      </c>
      <c r="H49" s="100" t="s">
        <v>208</v>
      </c>
      <c r="I49" s="100" t="s">
        <v>208</v>
      </c>
      <c r="J49" s="100" t="s">
        <v>208</v>
      </c>
      <c r="K49" s="100" t="s">
        <v>24</v>
      </c>
      <c r="L49" s="100" t="s">
        <v>208</v>
      </c>
      <c r="M49" s="100" t="s">
        <v>208</v>
      </c>
      <c r="N49" s="99" t="s">
        <v>208</v>
      </c>
      <c r="O49" s="99" t="s">
        <v>208</v>
      </c>
      <c r="P49" s="99" t="s">
        <v>208</v>
      </c>
      <c r="R49" s="118">
        <v>1942</v>
      </c>
      <c r="S49" s="99">
        <v>491</v>
      </c>
      <c r="T49" s="100">
        <v>13.765069</v>
      </c>
      <c r="U49" s="100">
        <v>12.953739000000001</v>
      </c>
      <c r="V49" s="100" t="s">
        <v>24</v>
      </c>
      <c r="W49" s="100">
        <v>12.319293999999999</v>
      </c>
      <c r="X49" s="100">
        <v>13.454136999999999</v>
      </c>
      <c r="Y49" s="100">
        <v>12.312211</v>
      </c>
      <c r="Z49" s="100">
        <v>30.341141</v>
      </c>
      <c r="AA49" s="100" t="s">
        <v>24</v>
      </c>
      <c r="AB49" s="100">
        <v>100</v>
      </c>
      <c r="AC49" s="100">
        <v>1.4611356</v>
      </c>
      <c r="AD49" s="99">
        <v>21927.5</v>
      </c>
      <c r="AE49" s="99">
        <v>6.3124333999999998</v>
      </c>
      <c r="AF49" s="99">
        <v>3.7069909000000001</v>
      </c>
      <c r="AH49" s="118">
        <v>1942</v>
      </c>
      <c r="AI49" s="99">
        <v>491</v>
      </c>
      <c r="AJ49" s="100">
        <v>6.8377734999999999</v>
      </c>
      <c r="AK49" s="100">
        <v>6.3614426999999996</v>
      </c>
      <c r="AL49" s="100" t="s">
        <v>24</v>
      </c>
      <c r="AM49" s="100">
        <v>6.0516664000000002</v>
      </c>
      <c r="AN49" s="100">
        <v>6.6140464000000003</v>
      </c>
      <c r="AO49" s="100">
        <v>6.0600548999999999</v>
      </c>
      <c r="AP49" s="100">
        <v>30.341141</v>
      </c>
      <c r="AQ49" s="100" t="s">
        <v>24</v>
      </c>
      <c r="AR49" s="100">
        <v>100</v>
      </c>
      <c r="AS49" s="100">
        <v>0.65300369999999996</v>
      </c>
      <c r="AT49" s="99">
        <v>21927.5</v>
      </c>
      <c r="AU49" s="99">
        <v>3.1289687000000002</v>
      </c>
      <c r="AV49" s="99">
        <v>1.6155949000000001</v>
      </c>
      <c r="AW49" s="100" t="s">
        <v>208</v>
      </c>
      <c r="AY49" s="118">
        <v>1942</v>
      </c>
    </row>
    <row r="50" spans="2:51">
      <c r="B50" s="118">
        <v>1943</v>
      </c>
      <c r="C50" s="99" t="s">
        <v>208</v>
      </c>
      <c r="D50" s="100" t="s">
        <v>208</v>
      </c>
      <c r="E50" s="100" t="s">
        <v>208</v>
      </c>
      <c r="F50" s="100" t="s">
        <v>24</v>
      </c>
      <c r="G50" s="100" t="s">
        <v>208</v>
      </c>
      <c r="H50" s="100" t="s">
        <v>208</v>
      </c>
      <c r="I50" s="100" t="s">
        <v>208</v>
      </c>
      <c r="J50" s="100" t="s">
        <v>208</v>
      </c>
      <c r="K50" s="100" t="s">
        <v>24</v>
      </c>
      <c r="L50" s="100" t="s">
        <v>208</v>
      </c>
      <c r="M50" s="100" t="s">
        <v>208</v>
      </c>
      <c r="N50" s="99" t="s">
        <v>208</v>
      </c>
      <c r="O50" s="99" t="s">
        <v>208</v>
      </c>
      <c r="P50" s="99" t="s">
        <v>208</v>
      </c>
      <c r="R50" s="118">
        <v>1943</v>
      </c>
      <c r="S50" s="99">
        <v>497</v>
      </c>
      <c r="T50" s="100">
        <v>13.803637999999999</v>
      </c>
      <c r="U50" s="100">
        <v>13.041812</v>
      </c>
      <c r="V50" s="100" t="s">
        <v>24</v>
      </c>
      <c r="W50" s="100">
        <v>12.38082</v>
      </c>
      <c r="X50" s="100">
        <v>13.483973000000001</v>
      </c>
      <c r="Y50" s="100">
        <v>12.254047</v>
      </c>
      <c r="Z50" s="100">
        <v>30.679074</v>
      </c>
      <c r="AA50" s="100" t="s">
        <v>24</v>
      </c>
      <c r="AB50" s="100">
        <v>100</v>
      </c>
      <c r="AC50" s="100">
        <v>1.4744273999999999</v>
      </c>
      <c r="AD50" s="99">
        <v>22027.5</v>
      </c>
      <c r="AE50" s="99">
        <v>6.2869253</v>
      </c>
      <c r="AF50" s="99">
        <v>3.7315613999999999</v>
      </c>
      <c r="AH50" s="118">
        <v>1943</v>
      </c>
      <c r="AI50" s="99">
        <v>497</v>
      </c>
      <c r="AJ50" s="100">
        <v>6.8694799</v>
      </c>
      <c r="AK50" s="100">
        <v>6.4234938000000001</v>
      </c>
      <c r="AL50" s="100" t="s">
        <v>24</v>
      </c>
      <c r="AM50" s="100">
        <v>6.0998827000000002</v>
      </c>
      <c r="AN50" s="100">
        <v>6.6494210000000002</v>
      </c>
      <c r="AO50" s="100">
        <v>6.0504541999999999</v>
      </c>
      <c r="AP50" s="100">
        <v>30.679074</v>
      </c>
      <c r="AQ50" s="100" t="s">
        <v>24</v>
      </c>
      <c r="AR50" s="100">
        <v>100</v>
      </c>
      <c r="AS50" s="100">
        <v>0.66723949999999999</v>
      </c>
      <c r="AT50" s="99">
        <v>22027.5</v>
      </c>
      <c r="AU50" s="99">
        <v>3.1210593000000002</v>
      </c>
      <c r="AV50" s="99">
        <v>1.65344</v>
      </c>
      <c r="AW50" s="100" t="s">
        <v>208</v>
      </c>
      <c r="AY50" s="118">
        <v>1943</v>
      </c>
    </row>
    <row r="51" spans="2:51">
      <c r="B51" s="118">
        <v>1944</v>
      </c>
      <c r="C51" s="99" t="s">
        <v>208</v>
      </c>
      <c r="D51" s="100" t="s">
        <v>208</v>
      </c>
      <c r="E51" s="100" t="s">
        <v>208</v>
      </c>
      <c r="F51" s="100" t="s">
        <v>24</v>
      </c>
      <c r="G51" s="100" t="s">
        <v>208</v>
      </c>
      <c r="H51" s="100" t="s">
        <v>208</v>
      </c>
      <c r="I51" s="100" t="s">
        <v>208</v>
      </c>
      <c r="J51" s="100" t="s">
        <v>208</v>
      </c>
      <c r="K51" s="100" t="s">
        <v>24</v>
      </c>
      <c r="L51" s="100" t="s">
        <v>208</v>
      </c>
      <c r="M51" s="100" t="s">
        <v>208</v>
      </c>
      <c r="N51" s="99" t="s">
        <v>208</v>
      </c>
      <c r="O51" s="99" t="s">
        <v>208</v>
      </c>
      <c r="P51" s="99" t="s">
        <v>208</v>
      </c>
      <c r="R51" s="118">
        <v>1944</v>
      </c>
      <c r="S51" s="99">
        <v>437</v>
      </c>
      <c r="T51" s="100">
        <v>11.994291</v>
      </c>
      <c r="U51" s="100">
        <v>11.336667</v>
      </c>
      <c r="V51" s="100" t="s">
        <v>24</v>
      </c>
      <c r="W51" s="100">
        <v>10.783654</v>
      </c>
      <c r="X51" s="100">
        <v>11.758929</v>
      </c>
      <c r="Y51" s="100">
        <v>10.7773</v>
      </c>
      <c r="Z51" s="100">
        <v>30.486270000000001</v>
      </c>
      <c r="AA51" s="100" t="s">
        <v>24</v>
      </c>
      <c r="AB51" s="100">
        <v>100</v>
      </c>
      <c r="AC51" s="100">
        <v>1.3752518</v>
      </c>
      <c r="AD51" s="99">
        <v>19452.5</v>
      </c>
      <c r="AE51" s="99">
        <v>5.4908685000000004</v>
      </c>
      <c r="AF51" s="99">
        <v>3.6667374000000001</v>
      </c>
      <c r="AH51" s="118">
        <v>1944</v>
      </c>
      <c r="AI51" s="99">
        <v>437</v>
      </c>
      <c r="AJ51" s="100">
        <v>5.9783575000000004</v>
      </c>
      <c r="AK51" s="100">
        <v>5.6036099000000004</v>
      </c>
      <c r="AL51" s="100" t="s">
        <v>24</v>
      </c>
      <c r="AM51" s="100">
        <v>5.3318944000000004</v>
      </c>
      <c r="AN51" s="100">
        <v>5.8203655999999997</v>
      </c>
      <c r="AO51" s="100">
        <v>5.3398171999999997</v>
      </c>
      <c r="AP51" s="100">
        <v>30.486270000000001</v>
      </c>
      <c r="AQ51" s="100" t="s">
        <v>24</v>
      </c>
      <c r="AR51" s="100">
        <v>100</v>
      </c>
      <c r="AS51" s="100">
        <v>0.62790959999999996</v>
      </c>
      <c r="AT51" s="99">
        <v>19452.5</v>
      </c>
      <c r="AU51" s="99">
        <v>2.7293327000000001</v>
      </c>
      <c r="AV51" s="99">
        <v>1.6224478</v>
      </c>
      <c r="AW51" s="100" t="s">
        <v>208</v>
      </c>
      <c r="AY51" s="118">
        <v>1944</v>
      </c>
    </row>
    <row r="52" spans="2:51">
      <c r="B52" s="118">
        <v>1945</v>
      </c>
      <c r="C52" s="99" t="s">
        <v>208</v>
      </c>
      <c r="D52" s="100" t="s">
        <v>208</v>
      </c>
      <c r="E52" s="100" t="s">
        <v>208</v>
      </c>
      <c r="F52" s="100" t="s">
        <v>24</v>
      </c>
      <c r="G52" s="100" t="s">
        <v>208</v>
      </c>
      <c r="H52" s="100" t="s">
        <v>208</v>
      </c>
      <c r="I52" s="100" t="s">
        <v>208</v>
      </c>
      <c r="J52" s="100" t="s">
        <v>208</v>
      </c>
      <c r="K52" s="100" t="s">
        <v>24</v>
      </c>
      <c r="L52" s="100" t="s">
        <v>208</v>
      </c>
      <c r="M52" s="100" t="s">
        <v>208</v>
      </c>
      <c r="N52" s="99" t="s">
        <v>208</v>
      </c>
      <c r="O52" s="99" t="s">
        <v>208</v>
      </c>
      <c r="P52" s="99" t="s">
        <v>208</v>
      </c>
      <c r="R52" s="118">
        <v>1945</v>
      </c>
      <c r="S52" s="99">
        <v>346</v>
      </c>
      <c r="T52" s="100">
        <v>9.3805069999999997</v>
      </c>
      <c r="U52" s="100">
        <v>8.9391262000000005</v>
      </c>
      <c r="V52" s="100" t="s">
        <v>24</v>
      </c>
      <c r="W52" s="100">
        <v>8.4840221000000007</v>
      </c>
      <c r="X52" s="100">
        <v>9.2168205000000007</v>
      </c>
      <c r="Y52" s="100">
        <v>8.3426974000000005</v>
      </c>
      <c r="Z52" s="100">
        <v>30.953757</v>
      </c>
      <c r="AA52" s="100" t="s">
        <v>24</v>
      </c>
      <c r="AB52" s="100">
        <v>100</v>
      </c>
      <c r="AC52" s="100">
        <v>1.0805746000000001</v>
      </c>
      <c r="AD52" s="99">
        <v>15240</v>
      </c>
      <c r="AE52" s="99">
        <v>4.2529440999999997</v>
      </c>
      <c r="AF52" s="99">
        <v>2.9737456</v>
      </c>
      <c r="AH52" s="118">
        <v>1945</v>
      </c>
      <c r="AI52" s="99">
        <v>346</v>
      </c>
      <c r="AJ52" s="100">
        <v>4.6809259000000001</v>
      </c>
      <c r="AK52" s="100">
        <v>4.4295498999999996</v>
      </c>
      <c r="AL52" s="100" t="s">
        <v>24</v>
      </c>
      <c r="AM52" s="100">
        <v>4.2051436999999998</v>
      </c>
      <c r="AN52" s="100">
        <v>4.5738818999999999</v>
      </c>
      <c r="AO52" s="100">
        <v>4.1429293999999999</v>
      </c>
      <c r="AP52" s="100">
        <v>30.953757</v>
      </c>
      <c r="AQ52" s="100" t="s">
        <v>24</v>
      </c>
      <c r="AR52" s="100">
        <v>100</v>
      </c>
      <c r="AS52" s="100">
        <v>0.49265989999999998</v>
      </c>
      <c r="AT52" s="99">
        <v>15240</v>
      </c>
      <c r="AU52" s="99">
        <v>2.1162258</v>
      </c>
      <c r="AV52" s="99">
        <v>1.3043981</v>
      </c>
      <c r="AW52" s="100" t="s">
        <v>208</v>
      </c>
      <c r="AY52" s="118">
        <v>1945</v>
      </c>
    </row>
    <row r="53" spans="2:51">
      <c r="B53" s="118">
        <v>1946</v>
      </c>
      <c r="C53" s="99" t="s">
        <v>208</v>
      </c>
      <c r="D53" s="100" t="s">
        <v>208</v>
      </c>
      <c r="E53" s="100" t="s">
        <v>208</v>
      </c>
      <c r="F53" s="100" t="s">
        <v>24</v>
      </c>
      <c r="G53" s="100" t="s">
        <v>208</v>
      </c>
      <c r="H53" s="100" t="s">
        <v>208</v>
      </c>
      <c r="I53" s="100" t="s">
        <v>208</v>
      </c>
      <c r="J53" s="100" t="s">
        <v>208</v>
      </c>
      <c r="K53" s="100" t="s">
        <v>24</v>
      </c>
      <c r="L53" s="100" t="s">
        <v>208</v>
      </c>
      <c r="M53" s="100" t="s">
        <v>208</v>
      </c>
      <c r="N53" s="99" t="s">
        <v>208</v>
      </c>
      <c r="O53" s="99" t="s">
        <v>208</v>
      </c>
      <c r="P53" s="99" t="s">
        <v>208</v>
      </c>
      <c r="R53" s="118">
        <v>1946</v>
      </c>
      <c r="S53" s="99">
        <v>327</v>
      </c>
      <c r="T53" s="100">
        <v>8.7771097000000005</v>
      </c>
      <c r="U53" s="100">
        <v>8.3836852999999998</v>
      </c>
      <c r="V53" s="100" t="s">
        <v>24</v>
      </c>
      <c r="W53" s="100">
        <v>7.9660251999999998</v>
      </c>
      <c r="X53" s="100">
        <v>8.6696396999999994</v>
      </c>
      <c r="Y53" s="100">
        <v>7.8931569000000001</v>
      </c>
      <c r="Z53" s="100">
        <v>30.787462000000001</v>
      </c>
      <c r="AA53" s="100" t="s">
        <v>24</v>
      </c>
      <c r="AB53" s="100">
        <v>100</v>
      </c>
      <c r="AC53" s="100">
        <v>0.97968719999999998</v>
      </c>
      <c r="AD53" s="99">
        <v>14457.5</v>
      </c>
      <c r="AE53" s="99">
        <v>3.9973181000000002</v>
      </c>
      <c r="AF53" s="99">
        <v>2.7349643000000001</v>
      </c>
      <c r="AH53" s="118">
        <v>1946</v>
      </c>
      <c r="AI53" s="99">
        <v>327</v>
      </c>
      <c r="AJ53" s="100">
        <v>4.3803834000000004</v>
      </c>
      <c r="AK53" s="100">
        <v>4.1578296999999997</v>
      </c>
      <c r="AL53" s="100" t="s">
        <v>24</v>
      </c>
      <c r="AM53" s="100">
        <v>3.9514583000000001</v>
      </c>
      <c r="AN53" s="100">
        <v>4.3056048000000002</v>
      </c>
      <c r="AO53" s="100">
        <v>3.9213385999999999</v>
      </c>
      <c r="AP53" s="100">
        <v>30.787462000000001</v>
      </c>
      <c r="AQ53" s="100" t="s">
        <v>24</v>
      </c>
      <c r="AR53" s="100">
        <v>100</v>
      </c>
      <c r="AS53" s="100">
        <v>0.43797970000000003</v>
      </c>
      <c r="AT53" s="99">
        <v>14457.5</v>
      </c>
      <c r="AU53" s="99">
        <v>1.9888981999999999</v>
      </c>
      <c r="AV53" s="99">
        <v>1.1676458999999999</v>
      </c>
      <c r="AW53" s="100" t="s">
        <v>208</v>
      </c>
      <c r="AY53" s="118">
        <v>1946</v>
      </c>
    </row>
    <row r="54" spans="2:51">
      <c r="B54" s="118">
        <v>1947</v>
      </c>
      <c r="C54" s="99" t="s">
        <v>208</v>
      </c>
      <c r="D54" s="100" t="s">
        <v>208</v>
      </c>
      <c r="E54" s="100" t="s">
        <v>208</v>
      </c>
      <c r="F54" s="100" t="s">
        <v>24</v>
      </c>
      <c r="G54" s="100" t="s">
        <v>208</v>
      </c>
      <c r="H54" s="100" t="s">
        <v>208</v>
      </c>
      <c r="I54" s="100" t="s">
        <v>208</v>
      </c>
      <c r="J54" s="100" t="s">
        <v>208</v>
      </c>
      <c r="K54" s="100" t="s">
        <v>24</v>
      </c>
      <c r="L54" s="100" t="s">
        <v>208</v>
      </c>
      <c r="M54" s="100" t="s">
        <v>208</v>
      </c>
      <c r="N54" s="99" t="s">
        <v>208</v>
      </c>
      <c r="O54" s="99" t="s">
        <v>208</v>
      </c>
      <c r="P54" s="99" t="s">
        <v>208</v>
      </c>
      <c r="R54" s="118">
        <v>1947</v>
      </c>
      <c r="S54" s="99">
        <v>341</v>
      </c>
      <c r="T54" s="100">
        <v>9.0163934000000001</v>
      </c>
      <c r="U54" s="100">
        <v>8.6618168000000004</v>
      </c>
      <c r="V54" s="100" t="s">
        <v>24</v>
      </c>
      <c r="W54" s="100">
        <v>8.2307863000000001</v>
      </c>
      <c r="X54" s="100">
        <v>8.9600340000000003</v>
      </c>
      <c r="Y54" s="100">
        <v>8.1284402</v>
      </c>
      <c r="Z54" s="100">
        <v>30.931084999999999</v>
      </c>
      <c r="AA54" s="100" t="s">
        <v>24</v>
      </c>
      <c r="AB54" s="100">
        <v>100</v>
      </c>
      <c r="AC54" s="100">
        <v>1.0428453</v>
      </c>
      <c r="AD54" s="99">
        <v>15027.5</v>
      </c>
      <c r="AE54" s="99">
        <v>4.0942404000000003</v>
      </c>
      <c r="AF54" s="99">
        <v>2.9508646999999999</v>
      </c>
      <c r="AH54" s="118">
        <v>1947</v>
      </c>
      <c r="AI54" s="99">
        <v>341</v>
      </c>
      <c r="AJ54" s="100">
        <v>4.4990369000000001</v>
      </c>
      <c r="AK54" s="100">
        <v>4.3042344999999997</v>
      </c>
      <c r="AL54" s="100" t="s">
        <v>24</v>
      </c>
      <c r="AM54" s="100">
        <v>4.0904759999999998</v>
      </c>
      <c r="AN54" s="100">
        <v>4.4574616000000002</v>
      </c>
      <c r="AO54" s="100">
        <v>4.0438644000000004</v>
      </c>
      <c r="AP54" s="100">
        <v>30.931084999999999</v>
      </c>
      <c r="AQ54" s="100" t="s">
        <v>24</v>
      </c>
      <c r="AR54" s="100">
        <v>100</v>
      </c>
      <c r="AS54" s="100">
        <v>0.4641477</v>
      </c>
      <c r="AT54" s="99">
        <v>15027.5</v>
      </c>
      <c r="AU54" s="99">
        <v>2.0365226000000001</v>
      </c>
      <c r="AV54" s="99">
        <v>1.2260966</v>
      </c>
      <c r="AW54" s="100" t="s">
        <v>208</v>
      </c>
      <c r="AY54" s="118">
        <v>1947</v>
      </c>
    </row>
    <row r="55" spans="2:51">
      <c r="B55" s="118">
        <v>1948</v>
      </c>
      <c r="C55" s="99" t="s">
        <v>208</v>
      </c>
      <c r="D55" s="100" t="s">
        <v>208</v>
      </c>
      <c r="E55" s="100" t="s">
        <v>208</v>
      </c>
      <c r="F55" s="100" t="s">
        <v>24</v>
      </c>
      <c r="G55" s="100" t="s">
        <v>208</v>
      </c>
      <c r="H55" s="100" t="s">
        <v>208</v>
      </c>
      <c r="I55" s="100" t="s">
        <v>208</v>
      </c>
      <c r="J55" s="100" t="s">
        <v>208</v>
      </c>
      <c r="K55" s="100" t="s">
        <v>24</v>
      </c>
      <c r="L55" s="100" t="s">
        <v>208</v>
      </c>
      <c r="M55" s="100" t="s">
        <v>208</v>
      </c>
      <c r="N55" s="99" t="s">
        <v>208</v>
      </c>
      <c r="O55" s="99" t="s">
        <v>208</v>
      </c>
      <c r="P55" s="99" t="s">
        <v>208</v>
      </c>
      <c r="R55" s="118">
        <v>1948</v>
      </c>
      <c r="S55" s="99">
        <v>250</v>
      </c>
      <c r="T55" s="100">
        <v>6.5044880999999997</v>
      </c>
      <c r="U55" s="100">
        <v>6.3945188000000002</v>
      </c>
      <c r="V55" s="100" t="s">
        <v>24</v>
      </c>
      <c r="W55" s="100">
        <v>6.0612250999999997</v>
      </c>
      <c r="X55" s="100">
        <v>6.5185481999999997</v>
      </c>
      <c r="Y55" s="100">
        <v>5.8626462999999998</v>
      </c>
      <c r="Z55" s="100">
        <v>31.88</v>
      </c>
      <c r="AA55" s="100" t="s">
        <v>24</v>
      </c>
      <c r="AB55" s="100">
        <v>100</v>
      </c>
      <c r="AC55" s="100">
        <v>0.73133630000000005</v>
      </c>
      <c r="AD55" s="99">
        <v>10780</v>
      </c>
      <c r="AE55" s="99">
        <v>2.8905454000000002</v>
      </c>
      <c r="AF55" s="99">
        <v>2.1679018000000001</v>
      </c>
      <c r="AH55" s="118">
        <v>1948</v>
      </c>
      <c r="AI55" s="99">
        <v>250</v>
      </c>
      <c r="AJ55" s="100">
        <v>3.2430889999999999</v>
      </c>
      <c r="AK55" s="100">
        <v>3.1678084000000002</v>
      </c>
      <c r="AL55" s="100" t="s">
        <v>24</v>
      </c>
      <c r="AM55" s="100">
        <v>3.0025189999999999</v>
      </c>
      <c r="AN55" s="100">
        <v>3.2318077000000001</v>
      </c>
      <c r="AO55" s="100">
        <v>2.9052975000000001</v>
      </c>
      <c r="AP55" s="100">
        <v>31.88</v>
      </c>
      <c r="AQ55" s="100" t="s">
        <v>24</v>
      </c>
      <c r="AR55" s="100">
        <v>100</v>
      </c>
      <c r="AS55" s="100">
        <v>0.32535560000000002</v>
      </c>
      <c r="AT55" s="99">
        <v>10780</v>
      </c>
      <c r="AU55" s="99">
        <v>1.4363182999999999</v>
      </c>
      <c r="AV55" s="99">
        <v>0.88369710000000001</v>
      </c>
      <c r="AW55" s="100" t="s">
        <v>208</v>
      </c>
      <c r="AY55" s="118">
        <v>1948</v>
      </c>
    </row>
    <row r="56" spans="2:51">
      <c r="B56" s="118">
        <v>1949</v>
      </c>
      <c r="C56" s="99" t="s">
        <v>208</v>
      </c>
      <c r="D56" s="100" t="s">
        <v>208</v>
      </c>
      <c r="E56" s="100" t="s">
        <v>208</v>
      </c>
      <c r="F56" s="100" t="s">
        <v>24</v>
      </c>
      <c r="G56" s="100" t="s">
        <v>208</v>
      </c>
      <c r="H56" s="100" t="s">
        <v>208</v>
      </c>
      <c r="I56" s="100" t="s">
        <v>208</v>
      </c>
      <c r="J56" s="100" t="s">
        <v>208</v>
      </c>
      <c r="K56" s="100" t="s">
        <v>24</v>
      </c>
      <c r="L56" s="100" t="s">
        <v>208</v>
      </c>
      <c r="M56" s="100" t="s">
        <v>208</v>
      </c>
      <c r="N56" s="99" t="s">
        <v>208</v>
      </c>
      <c r="O56" s="99" t="s">
        <v>208</v>
      </c>
      <c r="P56" s="99" t="s">
        <v>208</v>
      </c>
      <c r="R56" s="118">
        <v>1949</v>
      </c>
      <c r="S56" s="99">
        <v>220</v>
      </c>
      <c r="T56" s="100">
        <v>5.590141</v>
      </c>
      <c r="U56" s="100">
        <v>5.4814490999999999</v>
      </c>
      <c r="V56" s="100" t="s">
        <v>24</v>
      </c>
      <c r="W56" s="100">
        <v>5.2128227999999996</v>
      </c>
      <c r="X56" s="100">
        <v>5.6571898000000003</v>
      </c>
      <c r="Y56" s="100">
        <v>5.1707443</v>
      </c>
      <c r="Z56" s="100">
        <v>31.159091</v>
      </c>
      <c r="AA56" s="100" t="s">
        <v>24</v>
      </c>
      <c r="AB56" s="100">
        <v>100</v>
      </c>
      <c r="AC56" s="100">
        <v>0.66535610000000001</v>
      </c>
      <c r="AD56" s="99">
        <v>9645</v>
      </c>
      <c r="AE56" s="99">
        <v>2.5258609000000001</v>
      </c>
      <c r="AF56" s="99">
        <v>2.0318630999999998</v>
      </c>
      <c r="AH56" s="118">
        <v>1949</v>
      </c>
      <c r="AI56" s="99">
        <v>220</v>
      </c>
      <c r="AJ56" s="100">
        <v>2.7819577</v>
      </c>
      <c r="AK56" s="100">
        <v>2.7025247000000001</v>
      </c>
      <c r="AL56" s="100" t="s">
        <v>24</v>
      </c>
      <c r="AM56" s="100">
        <v>2.5697630999999999</v>
      </c>
      <c r="AN56" s="100">
        <v>2.7901413000000002</v>
      </c>
      <c r="AO56" s="100">
        <v>2.5487346999999998</v>
      </c>
      <c r="AP56" s="100">
        <v>31.159091</v>
      </c>
      <c r="AQ56" s="100" t="s">
        <v>24</v>
      </c>
      <c r="AR56" s="100">
        <v>100</v>
      </c>
      <c r="AS56" s="100">
        <v>0.29232000000000002</v>
      </c>
      <c r="AT56" s="99">
        <v>9645</v>
      </c>
      <c r="AU56" s="99">
        <v>1.252451</v>
      </c>
      <c r="AV56" s="99">
        <v>0.81960069999999996</v>
      </c>
      <c r="AW56" s="100" t="s">
        <v>208</v>
      </c>
      <c r="AY56" s="118">
        <v>1949</v>
      </c>
    </row>
    <row r="57" spans="2:51">
      <c r="B57" s="119">
        <v>1950</v>
      </c>
      <c r="C57" s="99" t="s">
        <v>208</v>
      </c>
      <c r="D57" s="100" t="s">
        <v>208</v>
      </c>
      <c r="E57" s="100" t="s">
        <v>208</v>
      </c>
      <c r="F57" s="100" t="s">
        <v>24</v>
      </c>
      <c r="G57" s="100" t="s">
        <v>208</v>
      </c>
      <c r="H57" s="100" t="s">
        <v>208</v>
      </c>
      <c r="I57" s="100" t="s">
        <v>208</v>
      </c>
      <c r="J57" s="100" t="s">
        <v>208</v>
      </c>
      <c r="K57" s="100" t="s">
        <v>24</v>
      </c>
      <c r="L57" s="100" t="s">
        <v>208</v>
      </c>
      <c r="M57" s="100" t="s">
        <v>208</v>
      </c>
      <c r="N57" s="99" t="s">
        <v>208</v>
      </c>
      <c r="O57" s="99" t="s">
        <v>208</v>
      </c>
      <c r="P57" s="99" t="s">
        <v>208</v>
      </c>
      <c r="R57" s="119">
        <v>1950</v>
      </c>
      <c r="S57" s="99">
        <v>208</v>
      </c>
      <c r="T57" s="100">
        <v>5.1284580000000002</v>
      </c>
      <c r="U57" s="100">
        <v>5.0445849000000003</v>
      </c>
      <c r="V57" s="100" t="s">
        <v>24</v>
      </c>
      <c r="W57" s="100">
        <v>4.7948743</v>
      </c>
      <c r="X57" s="100">
        <v>5.2131223000000002</v>
      </c>
      <c r="Y57" s="100">
        <v>4.7469057000000001</v>
      </c>
      <c r="Z57" s="100">
        <v>31.153846000000001</v>
      </c>
      <c r="AA57" s="100" t="s">
        <v>24</v>
      </c>
      <c r="AB57" s="100">
        <v>100</v>
      </c>
      <c r="AC57" s="100">
        <v>0.60347580000000001</v>
      </c>
      <c r="AD57" s="99">
        <v>9120</v>
      </c>
      <c r="AE57" s="99">
        <v>2.3173086999999999</v>
      </c>
      <c r="AF57" s="99">
        <v>1.8770838999999999</v>
      </c>
      <c r="AH57" s="119">
        <v>1950</v>
      </c>
      <c r="AI57" s="99">
        <v>208</v>
      </c>
      <c r="AJ57" s="100">
        <v>2.5431914999999998</v>
      </c>
      <c r="AK57" s="100">
        <v>2.4669650000000001</v>
      </c>
      <c r="AL57" s="100" t="s">
        <v>24</v>
      </c>
      <c r="AM57" s="100">
        <v>2.3445825</v>
      </c>
      <c r="AN57" s="100">
        <v>2.5499461000000001</v>
      </c>
      <c r="AO57" s="100">
        <v>2.3206430999999998</v>
      </c>
      <c r="AP57" s="100">
        <v>31.153846000000001</v>
      </c>
      <c r="AQ57" s="100" t="s">
        <v>24</v>
      </c>
      <c r="AR57" s="100">
        <v>100</v>
      </c>
      <c r="AS57" s="100">
        <v>0.26602890000000001</v>
      </c>
      <c r="AT57" s="99">
        <v>9120</v>
      </c>
      <c r="AU57" s="99">
        <v>1.1447506999999999</v>
      </c>
      <c r="AV57" s="99">
        <v>0.75289609999999996</v>
      </c>
      <c r="AW57" s="100" t="s">
        <v>208</v>
      </c>
      <c r="AY57" s="119">
        <v>1950</v>
      </c>
    </row>
    <row r="58" spans="2:51">
      <c r="B58" s="119">
        <v>1951</v>
      </c>
      <c r="C58" s="99" t="s">
        <v>208</v>
      </c>
      <c r="D58" s="100" t="s">
        <v>208</v>
      </c>
      <c r="E58" s="100" t="s">
        <v>208</v>
      </c>
      <c r="F58" s="100" t="s">
        <v>24</v>
      </c>
      <c r="G58" s="100" t="s">
        <v>208</v>
      </c>
      <c r="H58" s="100" t="s">
        <v>208</v>
      </c>
      <c r="I58" s="100" t="s">
        <v>208</v>
      </c>
      <c r="J58" s="100" t="s">
        <v>208</v>
      </c>
      <c r="K58" s="100" t="s">
        <v>24</v>
      </c>
      <c r="L58" s="100" t="s">
        <v>208</v>
      </c>
      <c r="M58" s="100" t="s">
        <v>208</v>
      </c>
      <c r="N58" s="99" t="s">
        <v>208</v>
      </c>
      <c r="O58" s="99" t="s">
        <v>208</v>
      </c>
      <c r="P58" s="99" t="s">
        <v>208</v>
      </c>
      <c r="R58" s="119">
        <v>1951</v>
      </c>
      <c r="S58" s="99">
        <v>203</v>
      </c>
      <c r="T58" s="100">
        <v>4.8704415000000001</v>
      </c>
      <c r="U58" s="100">
        <v>4.7847321999999997</v>
      </c>
      <c r="V58" s="100" t="s">
        <v>24</v>
      </c>
      <c r="W58" s="100">
        <v>4.5395273999999999</v>
      </c>
      <c r="X58" s="100">
        <v>4.9488773999999998</v>
      </c>
      <c r="Y58" s="100">
        <v>4.4806159000000001</v>
      </c>
      <c r="Z58" s="100">
        <v>31.145320000000002</v>
      </c>
      <c r="AA58" s="100" t="s">
        <v>24</v>
      </c>
      <c r="AB58" s="100">
        <v>100</v>
      </c>
      <c r="AC58" s="100">
        <v>0.56648529999999997</v>
      </c>
      <c r="AD58" s="99">
        <v>8902.5</v>
      </c>
      <c r="AE58" s="99">
        <v>2.2011918000000001</v>
      </c>
      <c r="AF58" s="99">
        <v>1.7570867999999999</v>
      </c>
      <c r="AH58" s="119">
        <v>1951</v>
      </c>
      <c r="AI58" s="99">
        <v>203</v>
      </c>
      <c r="AJ58" s="100">
        <v>2.4104397</v>
      </c>
      <c r="AK58" s="100">
        <v>2.3343246</v>
      </c>
      <c r="AL58" s="100" t="s">
        <v>24</v>
      </c>
      <c r="AM58" s="100">
        <v>2.2143237999999998</v>
      </c>
      <c r="AN58" s="100">
        <v>2.4141218000000002</v>
      </c>
      <c r="AO58" s="100">
        <v>2.1843037000000001</v>
      </c>
      <c r="AP58" s="100">
        <v>31.145320000000002</v>
      </c>
      <c r="AQ58" s="100" t="s">
        <v>24</v>
      </c>
      <c r="AR58" s="100">
        <v>100</v>
      </c>
      <c r="AS58" s="100">
        <v>0.2482027</v>
      </c>
      <c r="AT58" s="99">
        <v>8902.5</v>
      </c>
      <c r="AU58" s="99">
        <v>1.0849561999999999</v>
      </c>
      <c r="AV58" s="99">
        <v>0.69754870000000002</v>
      </c>
      <c r="AW58" s="100" t="s">
        <v>208</v>
      </c>
      <c r="AY58" s="119">
        <v>1951</v>
      </c>
    </row>
    <row r="59" spans="2:51">
      <c r="B59" s="119">
        <v>1952</v>
      </c>
      <c r="C59" s="99" t="s">
        <v>208</v>
      </c>
      <c r="D59" s="100" t="s">
        <v>208</v>
      </c>
      <c r="E59" s="100" t="s">
        <v>208</v>
      </c>
      <c r="F59" s="100" t="s">
        <v>24</v>
      </c>
      <c r="G59" s="100" t="s">
        <v>208</v>
      </c>
      <c r="H59" s="100" t="s">
        <v>208</v>
      </c>
      <c r="I59" s="100" t="s">
        <v>208</v>
      </c>
      <c r="J59" s="100" t="s">
        <v>208</v>
      </c>
      <c r="K59" s="100" t="s">
        <v>24</v>
      </c>
      <c r="L59" s="100" t="s">
        <v>208</v>
      </c>
      <c r="M59" s="100" t="s">
        <v>208</v>
      </c>
      <c r="N59" s="99" t="s">
        <v>208</v>
      </c>
      <c r="O59" s="99" t="s">
        <v>208</v>
      </c>
      <c r="P59" s="99" t="s">
        <v>208</v>
      </c>
      <c r="R59" s="119">
        <v>1952</v>
      </c>
      <c r="S59" s="99">
        <v>190</v>
      </c>
      <c r="T59" s="100">
        <v>4.4560143999999999</v>
      </c>
      <c r="U59" s="100">
        <v>4.4249554</v>
      </c>
      <c r="V59" s="100" t="s">
        <v>24</v>
      </c>
      <c r="W59" s="100">
        <v>4.2189192999999996</v>
      </c>
      <c r="X59" s="100">
        <v>4.6191509000000002</v>
      </c>
      <c r="Y59" s="100">
        <v>4.2388887999999998</v>
      </c>
      <c r="Z59" s="100">
        <v>30.789473999999998</v>
      </c>
      <c r="AA59" s="100" t="s">
        <v>24</v>
      </c>
      <c r="AB59" s="100">
        <v>100</v>
      </c>
      <c r="AC59" s="100">
        <v>0.531528</v>
      </c>
      <c r="AD59" s="99">
        <v>8400</v>
      </c>
      <c r="AE59" s="99">
        <v>2.0301624</v>
      </c>
      <c r="AF59" s="99">
        <v>1.6970383</v>
      </c>
      <c r="AH59" s="119">
        <v>1952</v>
      </c>
      <c r="AI59" s="99">
        <v>190</v>
      </c>
      <c r="AJ59" s="100">
        <v>2.1999653000000001</v>
      </c>
      <c r="AK59" s="100">
        <v>2.1418518</v>
      </c>
      <c r="AL59" s="100" t="s">
        <v>24</v>
      </c>
      <c r="AM59" s="100">
        <v>2.0416159</v>
      </c>
      <c r="AN59" s="100">
        <v>2.2347138000000002</v>
      </c>
      <c r="AO59" s="100">
        <v>2.0493058999999998</v>
      </c>
      <c r="AP59" s="100">
        <v>30.789473999999998</v>
      </c>
      <c r="AQ59" s="100" t="s">
        <v>24</v>
      </c>
      <c r="AR59" s="100">
        <v>100</v>
      </c>
      <c r="AS59" s="100">
        <v>0.23285169999999999</v>
      </c>
      <c r="AT59" s="99">
        <v>8400</v>
      </c>
      <c r="AU59" s="99">
        <v>0.998004</v>
      </c>
      <c r="AV59" s="99">
        <v>0.66790709999999998</v>
      </c>
      <c r="AW59" s="100" t="s">
        <v>208</v>
      </c>
      <c r="AY59" s="119">
        <v>1952</v>
      </c>
    </row>
    <row r="60" spans="2:51">
      <c r="B60" s="119">
        <v>1953</v>
      </c>
      <c r="C60" s="99" t="s">
        <v>208</v>
      </c>
      <c r="D60" s="100" t="s">
        <v>208</v>
      </c>
      <c r="E60" s="100" t="s">
        <v>208</v>
      </c>
      <c r="F60" s="100" t="s">
        <v>24</v>
      </c>
      <c r="G60" s="100" t="s">
        <v>208</v>
      </c>
      <c r="H60" s="100" t="s">
        <v>208</v>
      </c>
      <c r="I60" s="100" t="s">
        <v>208</v>
      </c>
      <c r="J60" s="100" t="s">
        <v>208</v>
      </c>
      <c r="K60" s="100" t="s">
        <v>24</v>
      </c>
      <c r="L60" s="100" t="s">
        <v>208</v>
      </c>
      <c r="M60" s="100" t="s">
        <v>208</v>
      </c>
      <c r="N60" s="99" t="s">
        <v>208</v>
      </c>
      <c r="O60" s="99" t="s">
        <v>208</v>
      </c>
      <c r="P60" s="99" t="s">
        <v>208</v>
      </c>
      <c r="R60" s="119">
        <v>1953</v>
      </c>
      <c r="S60" s="99">
        <v>126</v>
      </c>
      <c r="T60" s="100">
        <v>2.894755</v>
      </c>
      <c r="U60" s="100">
        <v>2.9254855000000002</v>
      </c>
      <c r="V60" s="100" t="s">
        <v>24</v>
      </c>
      <c r="W60" s="100">
        <v>2.7890562000000001</v>
      </c>
      <c r="X60" s="100">
        <v>3.0306829999999998</v>
      </c>
      <c r="Y60" s="100">
        <v>2.7686609999999998</v>
      </c>
      <c r="Z60" s="100">
        <v>31.388888999999999</v>
      </c>
      <c r="AA60" s="100" t="s">
        <v>24</v>
      </c>
      <c r="AB60" s="100">
        <v>100</v>
      </c>
      <c r="AC60" s="100">
        <v>0.35627439999999999</v>
      </c>
      <c r="AD60" s="99">
        <v>5495</v>
      </c>
      <c r="AE60" s="99">
        <v>1.3015467000000001</v>
      </c>
      <c r="AF60" s="99">
        <v>1.1368221000000001</v>
      </c>
      <c r="AH60" s="119">
        <v>1953</v>
      </c>
      <c r="AI60" s="99">
        <v>126</v>
      </c>
      <c r="AJ60" s="100">
        <v>1.4293331</v>
      </c>
      <c r="AK60" s="100">
        <v>1.4164992999999999</v>
      </c>
      <c r="AL60" s="100" t="s">
        <v>24</v>
      </c>
      <c r="AM60" s="100">
        <v>1.3500544000000001</v>
      </c>
      <c r="AN60" s="100">
        <v>1.4663725999999999</v>
      </c>
      <c r="AO60" s="100">
        <v>1.3384720999999999</v>
      </c>
      <c r="AP60" s="100">
        <v>31.388888999999999</v>
      </c>
      <c r="AQ60" s="100" t="s">
        <v>24</v>
      </c>
      <c r="AR60" s="100">
        <v>100</v>
      </c>
      <c r="AS60" s="100">
        <v>0.15713070000000001</v>
      </c>
      <c r="AT60" s="99">
        <v>5495</v>
      </c>
      <c r="AU60" s="99">
        <v>0.63974200000000003</v>
      </c>
      <c r="AV60" s="99">
        <v>0.4491443</v>
      </c>
      <c r="AW60" s="100" t="s">
        <v>208</v>
      </c>
      <c r="AY60" s="119">
        <v>1953</v>
      </c>
    </row>
    <row r="61" spans="2:51">
      <c r="B61" s="119">
        <v>1954</v>
      </c>
      <c r="C61" s="99" t="s">
        <v>208</v>
      </c>
      <c r="D61" s="100" t="s">
        <v>208</v>
      </c>
      <c r="E61" s="100" t="s">
        <v>208</v>
      </c>
      <c r="F61" s="100" t="s">
        <v>24</v>
      </c>
      <c r="G61" s="100" t="s">
        <v>208</v>
      </c>
      <c r="H61" s="100" t="s">
        <v>208</v>
      </c>
      <c r="I61" s="100" t="s">
        <v>208</v>
      </c>
      <c r="J61" s="100" t="s">
        <v>208</v>
      </c>
      <c r="K61" s="100" t="s">
        <v>24</v>
      </c>
      <c r="L61" s="100" t="s">
        <v>208</v>
      </c>
      <c r="M61" s="100" t="s">
        <v>208</v>
      </c>
      <c r="N61" s="99" t="s">
        <v>208</v>
      </c>
      <c r="O61" s="99" t="s">
        <v>208</v>
      </c>
      <c r="P61" s="99" t="s">
        <v>208</v>
      </c>
      <c r="R61" s="119">
        <v>1954</v>
      </c>
      <c r="S61" s="99">
        <v>139</v>
      </c>
      <c r="T61" s="100">
        <v>3.1303486</v>
      </c>
      <c r="U61" s="100">
        <v>3.1971324000000001</v>
      </c>
      <c r="V61" s="100" t="s">
        <v>24</v>
      </c>
      <c r="W61" s="100">
        <v>3.0354256999999998</v>
      </c>
      <c r="X61" s="100">
        <v>3.2933024</v>
      </c>
      <c r="Y61" s="100">
        <v>2.9746809999999999</v>
      </c>
      <c r="Z61" s="100">
        <v>31.708632999999999</v>
      </c>
      <c r="AA61" s="100" t="s">
        <v>24</v>
      </c>
      <c r="AB61" s="100">
        <v>100</v>
      </c>
      <c r="AC61" s="100">
        <v>0.38591819999999999</v>
      </c>
      <c r="AD61" s="99">
        <v>6017.5</v>
      </c>
      <c r="AE61" s="99">
        <v>1.3978907</v>
      </c>
      <c r="AF61" s="99">
        <v>1.2736124</v>
      </c>
      <c r="AH61" s="119">
        <v>1954</v>
      </c>
      <c r="AI61" s="99">
        <v>139</v>
      </c>
      <c r="AJ61" s="100">
        <v>1.5467645999999999</v>
      </c>
      <c r="AK61" s="100">
        <v>1.5495665000000001</v>
      </c>
      <c r="AL61" s="100" t="s">
        <v>24</v>
      </c>
      <c r="AM61" s="100">
        <v>1.4708186000000001</v>
      </c>
      <c r="AN61" s="100">
        <v>1.5950084</v>
      </c>
      <c r="AO61" s="100">
        <v>1.4395901</v>
      </c>
      <c r="AP61" s="100">
        <v>31.708632999999999</v>
      </c>
      <c r="AQ61" s="100" t="s">
        <v>24</v>
      </c>
      <c r="AR61" s="100">
        <v>100</v>
      </c>
      <c r="AS61" s="100">
        <v>0.16991629999999999</v>
      </c>
      <c r="AT61" s="99">
        <v>6017.5</v>
      </c>
      <c r="AU61" s="99">
        <v>0.68740789999999996</v>
      </c>
      <c r="AV61" s="99">
        <v>0.49830340000000001</v>
      </c>
      <c r="AW61" s="100" t="s">
        <v>208</v>
      </c>
      <c r="AY61" s="119">
        <v>1954</v>
      </c>
    </row>
    <row r="62" spans="2:51">
      <c r="B62" s="119">
        <v>1955</v>
      </c>
      <c r="C62" s="99" t="s">
        <v>208</v>
      </c>
      <c r="D62" s="100" t="s">
        <v>208</v>
      </c>
      <c r="E62" s="100" t="s">
        <v>208</v>
      </c>
      <c r="F62" s="100" t="s">
        <v>24</v>
      </c>
      <c r="G62" s="100" t="s">
        <v>208</v>
      </c>
      <c r="H62" s="100" t="s">
        <v>208</v>
      </c>
      <c r="I62" s="100" t="s">
        <v>208</v>
      </c>
      <c r="J62" s="100" t="s">
        <v>208</v>
      </c>
      <c r="K62" s="100" t="s">
        <v>24</v>
      </c>
      <c r="L62" s="100" t="s">
        <v>208</v>
      </c>
      <c r="M62" s="100" t="s">
        <v>208</v>
      </c>
      <c r="N62" s="99" t="s">
        <v>208</v>
      </c>
      <c r="O62" s="99" t="s">
        <v>208</v>
      </c>
      <c r="P62" s="99" t="s">
        <v>208</v>
      </c>
      <c r="R62" s="119">
        <v>1955</v>
      </c>
      <c r="S62" s="99">
        <v>133</v>
      </c>
      <c r="T62" s="100">
        <v>2.9273232</v>
      </c>
      <c r="U62" s="100">
        <v>3.0727250000000002</v>
      </c>
      <c r="V62" s="100" t="s">
        <v>24</v>
      </c>
      <c r="W62" s="100">
        <v>2.9319449999999998</v>
      </c>
      <c r="X62" s="100">
        <v>3.1660976000000001</v>
      </c>
      <c r="Y62" s="100">
        <v>2.9000949999999999</v>
      </c>
      <c r="Z62" s="100">
        <v>32.011277999999997</v>
      </c>
      <c r="AA62" s="100" t="s">
        <v>24</v>
      </c>
      <c r="AB62" s="100">
        <v>100</v>
      </c>
      <c r="AC62" s="100">
        <v>0.37101089999999998</v>
      </c>
      <c r="AD62" s="99">
        <v>5717.5</v>
      </c>
      <c r="AE62" s="99">
        <v>1.2988119</v>
      </c>
      <c r="AF62" s="99">
        <v>1.2386936</v>
      </c>
      <c r="AH62" s="119">
        <v>1955</v>
      </c>
      <c r="AI62" s="99">
        <v>133</v>
      </c>
      <c r="AJ62" s="100">
        <v>1.4456993</v>
      </c>
      <c r="AK62" s="100">
        <v>1.4869512</v>
      </c>
      <c r="AL62" s="100" t="s">
        <v>24</v>
      </c>
      <c r="AM62" s="100">
        <v>1.4183839</v>
      </c>
      <c r="AN62" s="100">
        <v>1.5306199</v>
      </c>
      <c r="AO62" s="100">
        <v>1.4009374999999999</v>
      </c>
      <c r="AP62" s="100">
        <v>32.011277999999997</v>
      </c>
      <c r="AQ62" s="100" t="s">
        <v>24</v>
      </c>
      <c r="AR62" s="100">
        <v>100</v>
      </c>
      <c r="AS62" s="100">
        <v>0.16212389999999999</v>
      </c>
      <c r="AT62" s="99">
        <v>5717.5</v>
      </c>
      <c r="AU62" s="99">
        <v>0.63818509999999995</v>
      </c>
      <c r="AV62" s="99">
        <v>0.47718110000000002</v>
      </c>
      <c r="AW62" s="100" t="s">
        <v>208</v>
      </c>
      <c r="AY62" s="119">
        <v>1955</v>
      </c>
    </row>
    <row r="63" spans="2:51">
      <c r="B63" s="119">
        <v>1956</v>
      </c>
      <c r="C63" s="99" t="s">
        <v>208</v>
      </c>
      <c r="D63" s="100" t="s">
        <v>208</v>
      </c>
      <c r="E63" s="100" t="s">
        <v>208</v>
      </c>
      <c r="F63" s="100" t="s">
        <v>24</v>
      </c>
      <c r="G63" s="100" t="s">
        <v>208</v>
      </c>
      <c r="H63" s="100" t="s">
        <v>208</v>
      </c>
      <c r="I63" s="100" t="s">
        <v>208</v>
      </c>
      <c r="J63" s="100" t="s">
        <v>208</v>
      </c>
      <c r="K63" s="100" t="s">
        <v>24</v>
      </c>
      <c r="L63" s="100" t="s">
        <v>208</v>
      </c>
      <c r="M63" s="100" t="s">
        <v>208</v>
      </c>
      <c r="N63" s="99" t="s">
        <v>208</v>
      </c>
      <c r="O63" s="99" t="s">
        <v>208</v>
      </c>
      <c r="P63" s="99" t="s">
        <v>208</v>
      </c>
      <c r="R63" s="119">
        <v>1956</v>
      </c>
      <c r="S63" s="99">
        <v>119</v>
      </c>
      <c r="T63" s="100">
        <v>2.559415</v>
      </c>
      <c r="U63" s="100">
        <v>2.6881843999999999</v>
      </c>
      <c r="V63" s="100" t="s">
        <v>24</v>
      </c>
      <c r="W63" s="100">
        <v>2.5593469999999998</v>
      </c>
      <c r="X63" s="100">
        <v>2.7949039</v>
      </c>
      <c r="Y63" s="100">
        <v>2.5661885999999998</v>
      </c>
      <c r="Z63" s="100">
        <v>31.281513</v>
      </c>
      <c r="AA63" s="100" t="s">
        <v>24</v>
      </c>
      <c r="AB63" s="100">
        <v>100</v>
      </c>
      <c r="AC63" s="100">
        <v>0.3140173</v>
      </c>
      <c r="AD63" s="99">
        <v>5202.5</v>
      </c>
      <c r="AE63" s="99">
        <v>1.1554692</v>
      </c>
      <c r="AF63" s="99">
        <v>1.1100502000000001</v>
      </c>
      <c r="AH63" s="119">
        <v>1956</v>
      </c>
      <c r="AI63" s="99">
        <v>119</v>
      </c>
      <c r="AJ63" s="100">
        <v>1.2625325000000001</v>
      </c>
      <c r="AK63" s="100">
        <v>1.2949790999999999</v>
      </c>
      <c r="AL63" s="100" t="s">
        <v>24</v>
      </c>
      <c r="AM63" s="100">
        <v>1.2325367</v>
      </c>
      <c r="AN63" s="100">
        <v>1.3448046</v>
      </c>
      <c r="AO63" s="100">
        <v>1.2338663000000001</v>
      </c>
      <c r="AP63" s="100">
        <v>31.281513</v>
      </c>
      <c r="AQ63" s="100" t="s">
        <v>24</v>
      </c>
      <c r="AR63" s="100">
        <v>100</v>
      </c>
      <c r="AS63" s="100">
        <v>0.13823060000000001</v>
      </c>
      <c r="AT63" s="99">
        <v>5202.5</v>
      </c>
      <c r="AU63" s="99">
        <v>0.56695580000000001</v>
      </c>
      <c r="AV63" s="99">
        <v>0.4311854</v>
      </c>
      <c r="AW63" s="100" t="s">
        <v>208</v>
      </c>
      <c r="AY63" s="119">
        <v>1956</v>
      </c>
    </row>
    <row r="64" spans="2:51">
      <c r="B64" s="119">
        <v>1957</v>
      </c>
      <c r="C64" s="99" t="s">
        <v>208</v>
      </c>
      <c r="D64" s="100" t="s">
        <v>208</v>
      </c>
      <c r="E64" s="100" t="s">
        <v>208</v>
      </c>
      <c r="F64" s="100" t="s">
        <v>24</v>
      </c>
      <c r="G64" s="100" t="s">
        <v>208</v>
      </c>
      <c r="H64" s="100" t="s">
        <v>208</v>
      </c>
      <c r="I64" s="100" t="s">
        <v>208</v>
      </c>
      <c r="J64" s="100" t="s">
        <v>208</v>
      </c>
      <c r="K64" s="100" t="s">
        <v>24</v>
      </c>
      <c r="L64" s="100" t="s">
        <v>208</v>
      </c>
      <c r="M64" s="100" t="s">
        <v>208</v>
      </c>
      <c r="N64" s="99" t="s">
        <v>208</v>
      </c>
      <c r="O64" s="99" t="s">
        <v>208</v>
      </c>
      <c r="P64" s="99" t="s">
        <v>208</v>
      </c>
      <c r="R64" s="119">
        <v>1957</v>
      </c>
      <c r="S64" s="99">
        <v>138</v>
      </c>
      <c r="T64" s="100">
        <v>2.9004392999999999</v>
      </c>
      <c r="U64" s="100">
        <v>3.0755159000000001</v>
      </c>
      <c r="V64" s="100" t="s">
        <v>24</v>
      </c>
      <c r="W64" s="100">
        <v>2.9231867</v>
      </c>
      <c r="X64" s="100">
        <v>3.1925466</v>
      </c>
      <c r="Y64" s="100">
        <v>2.9051608999999998</v>
      </c>
      <c r="Z64" s="100">
        <v>31.304348000000001</v>
      </c>
      <c r="AA64" s="100" t="s">
        <v>24</v>
      </c>
      <c r="AB64" s="100">
        <v>100</v>
      </c>
      <c r="AC64" s="100">
        <v>0.37003269999999999</v>
      </c>
      <c r="AD64" s="99">
        <v>6030</v>
      </c>
      <c r="AE64" s="99">
        <v>1.3090199</v>
      </c>
      <c r="AF64" s="99">
        <v>1.2811184</v>
      </c>
      <c r="AH64" s="119">
        <v>1957</v>
      </c>
      <c r="AI64" s="99">
        <v>138</v>
      </c>
      <c r="AJ64" s="100">
        <v>1.4315055999999999</v>
      </c>
      <c r="AK64" s="100">
        <v>1.4821039</v>
      </c>
      <c r="AL64" s="100" t="s">
        <v>24</v>
      </c>
      <c r="AM64" s="100">
        <v>1.4083927000000001</v>
      </c>
      <c r="AN64" s="100">
        <v>1.5369386</v>
      </c>
      <c r="AO64" s="100">
        <v>1.3976904999999999</v>
      </c>
      <c r="AP64" s="100">
        <v>31.304348000000001</v>
      </c>
      <c r="AQ64" s="100" t="s">
        <v>24</v>
      </c>
      <c r="AR64" s="100">
        <v>100</v>
      </c>
      <c r="AS64" s="100">
        <v>0.1624428</v>
      </c>
      <c r="AT64" s="99">
        <v>6030</v>
      </c>
      <c r="AU64" s="99">
        <v>0.64256259999999998</v>
      </c>
      <c r="AV64" s="99">
        <v>0.48996610000000002</v>
      </c>
      <c r="AW64" s="100" t="s">
        <v>208</v>
      </c>
      <c r="AY64" s="119">
        <v>1957</v>
      </c>
    </row>
    <row r="65" spans="2:51">
      <c r="B65" s="120">
        <v>1958</v>
      </c>
      <c r="C65" s="99" t="s">
        <v>208</v>
      </c>
      <c r="D65" s="100" t="s">
        <v>208</v>
      </c>
      <c r="E65" s="100" t="s">
        <v>208</v>
      </c>
      <c r="F65" s="100" t="s">
        <v>24</v>
      </c>
      <c r="G65" s="100" t="s">
        <v>208</v>
      </c>
      <c r="H65" s="100" t="s">
        <v>208</v>
      </c>
      <c r="I65" s="100" t="s">
        <v>208</v>
      </c>
      <c r="J65" s="100" t="s">
        <v>208</v>
      </c>
      <c r="K65" s="100" t="s">
        <v>24</v>
      </c>
      <c r="L65" s="100" t="s">
        <v>208</v>
      </c>
      <c r="M65" s="100" t="s">
        <v>208</v>
      </c>
      <c r="N65" s="99" t="s">
        <v>208</v>
      </c>
      <c r="O65" s="99" t="s">
        <v>208</v>
      </c>
      <c r="P65" s="99" t="s">
        <v>208</v>
      </c>
      <c r="R65" s="120">
        <v>1958</v>
      </c>
      <c r="S65" s="99">
        <v>111</v>
      </c>
      <c r="T65" s="100">
        <v>2.2812282000000002</v>
      </c>
      <c r="U65" s="100">
        <v>2.4488881</v>
      </c>
      <c r="V65" s="100" t="s">
        <v>24</v>
      </c>
      <c r="W65" s="100">
        <v>2.3289550999999999</v>
      </c>
      <c r="X65" s="100">
        <v>2.5401448000000002</v>
      </c>
      <c r="Y65" s="100">
        <v>2.3145245999999999</v>
      </c>
      <c r="Z65" s="100">
        <v>31.418918999999999</v>
      </c>
      <c r="AA65" s="100" t="s">
        <v>24</v>
      </c>
      <c r="AB65" s="100">
        <v>100</v>
      </c>
      <c r="AC65" s="100">
        <v>0.30267500000000003</v>
      </c>
      <c r="AD65" s="99">
        <v>4837.5</v>
      </c>
      <c r="AE65" s="99">
        <v>1.0272882000000001</v>
      </c>
      <c r="AF65" s="99">
        <v>1.0591481</v>
      </c>
      <c r="AH65" s="120">
        <v>1958</v>
      </c>
      <c r="AI65" s="99">
        <v>111</v>
      </c>
      <c r="AJ65" s="100">
        <v>1.1277737000000001</v>
      </c>
      <c r="AK65" s="100">
        <v>1.1819697</v>
      </c>
      <c r="AL65" s="100" t="s">
        <v>24</v>
      </c>
      <c r="AM65" s="100">
        <v>1.1240085</v>
      </c>
      <c r="AN65" s="100">
        <v>1.225231</v>
      </c>
      <c r="AO65" s="100">
        <v>1.1162183000000001</v>
      </c>
      <c r="AP65" s="100">
        <v>31.418918999999999</v>
      </c>
      <c r="AQ65" s="100" t="s">
        <v>24</v>
      </c>
      <c r="AR65" s="100">
        <v>100</v>
      </c>
      <c r="AS65" s="100">
        <v>0.13258010000000001</v>
      </c>
      <c r="AT65" s="99">
        <v>4837.5</v>
      </c>
      <c r="AU65" s="99">
        <v>0.50502150000000001</v>
      </c>
      <c r="AV65" s="99">
        <v>0.40431440000000002</v>
      </c>
      <c r="AW65" s="100" t="s">
        <v>208</v>
      </c>
      <c r="AY65" s="120">
        <v>1958</v>
      </c>
    </row>
    <row r="66" spans="2:51">
      <c r="B66" s="120">
        <v>1959</v>
      </c>
      <c r="C66" s="99" t="s">
        <v>208</v>
      </c>
      <c r="D66" s="100" t="s">
        <v>208</v>
      </c>
      <c r="E66" s="100" t="s">
        <v>208</v>
      </c>
      <c r="F66" s="100" t="s">
        <v>24</v>
      </c>
      <c r="G66" s="100" t="s">
        <v>208</v>
      </c>
      <c r="H66" s="100" t="s">
        <v>208</v>
      </c>
      <c r="I66" s="100" t="s">
        <v>208</v>
      </c>
      <c r="J66" s="100" t="s">
        <v>208</v>
      </c>
      <c r="K66" s="100" t="s">
        <v>24</v>
      </c>
      <c r="L66" s="100" t="s">
        <v>208</v>
      </c>
      <c r="M66" s="100" t="s">
        <v>208</v>
      </c>
      <c r="N66" s="99" t="s">
        <v>208</v>
      </c>
      <c r="O66" s="99" t="s">
        <v>208</v>
      </c>
      <c r="P66" s="99" t="s">
        <v>208</v>
      </c>
      <c r="R66" s="120">
        <v>1959</v>
      </c>
      <c r="S66" s="99">
        <v>104</v>
      </c>
      <c r="T66" s="100">
        <v>2.0899481999999998</v>
      </c>
      <c r="U66" s="100">
        <v>2.2676381000000001</v>
      </c>
      <c r="V66" s="100" t="s">
        <v>24</v>
      </c>
      <c r="W66" s="100">
        <v>2.1538392000000002</v>
      </c>
      <c r="X66" s="100">
        <v>2.3380755</v>
      </c>
      <c r="Y66" s="100">
        <v>2.1214645000000001</v>
      </c>
      <c r="Z66" s="100">
        <v>31.730768999999999</v>
      </c>
      <c r="AA66" s="100" t="s">
        <v>24</v>
      </c>
      <c r="AB66" s="100">
        <v>100</v>
      </c>
      <c r="AC66" s="100">
        <v>0.26722170000000001</v>
      </c>
      <c r="AD66" s="99">
        <v>4500</v>
      </c>
      <c r="AE66" s="99">
        <v>0.93475419999999998</v>
      </c>
      <c r="AF66" s="99">
        <v>0.9458898</v>
      </c>
      <c r="AH66" s="120">
        <v>1959</v>
      </c>
      <c r="AI66" s="99">
        <v>104</v>
      </c>
      <c r="AJ66" s="100">
        <v>1.0341673</v>
      </c>
      <c r="AK66" s="100">
        <v>1.0972046</v>
      </c>
      <c r="AL66" s="100" t="s">
        <v>24</v>
      </c>
      <c r="AM66" s="100">
        <v>1.0421535</v>
      </c>
      <c r="AN66" s="100">
        <v>1.1307444</v>
      </c>
      <c r="AO66" s="100">
        <v>1.0259914000000001</v>
      </c>
      <c r="AP66" s="100">
        <v>31.730768999999999</v>
      </c>
      <c r="AQ66" s="100" t="s">
        <v>24</v>
      </c>
      <c r="AR66" s="100">
        <v>100</v>
      </c>
      <c r="AS66" s="100">
        <v>0.1165762</v>
      </c>
      <c r="AT66" s="99">
        <v>4500</v>
      </c>
      <c r="AU66" s="99">
        <v>0.45990170000000002</v>
      </c>
      <c r="AV66" s="99">
        <v>0.35865360000000002</v>
      </c>
      <c r="AW66" s="100" t="s">
        <v>208</v>
      </c>
      <c r="AY66" s="120">
        <v>1959</v>
      </c>
    </row>
    <row r="67" spans="2:51">
      <c r="B67" s="120">
        <v>1960</v>
      </c>
      <c r="C67" s="99" t="s">
        <v>208</v>
      </c>
      <c r="D67" s="100" t="s">
        <v>208</v>
      </c>
      <c r="E67" s="100" t="s">
        <v>208</v>
      </c>
      <c r="F67" s="100" t="s">
        <v>24</v>
      </c>
      <c r="G67" s="100" t="s">
        <v>208</v>
      </c>
      <c r="H67" s="100" t="s">
        <v>208</v>
      </c>
      <c r="I67" s="100" t="s">
        <v>208</v>
      </c>
      <c r="J67" s="100" t="s">
        <v>208</v>
      </c>
      <c r="K67" s="100" t="s">
        <v>24</v>
      </c>
      <c r="L67" s="100" t="s">
        <v>208</v>
      </c>
      <c r="M67" s="100" t="s">
        <v>208</v>
      </c>
      <c r="N67" s="99" t="s">
        <v>208</v>
      </c>
      <c r="O67" s="99" t="s">
        <v>208</v>
      </c>
      <c r="P67" s="99" t="s">
        <v>208</v>
      </c>
      <c r="R67" s="120">
        <v>1960</v>
      </c>
      <c r="S67" s="99">
        <v>121</v>
      </c>
      <c r="T67" s="100">
        <v>2.3806245000000001</v>
      </c>
      <c r="U67" s="100">
        <v>2.6236616000000001</v>
      </c>
      <c r="V67" s="100" t="s">
        <v>24</v>
      </c>
      <c r="W67" s="100">
        <v>2.4905341000000001</v>
      </c>
      <c r="X67" s="100">
        <v>2.6679249999999999</v>
      </c>
      <c r="Y67" s="100">
        <v>2.4267802999999999</v>
      </c>
      <c r="Z67" s="100">
        <v>32.582644999999999</v>
      </c>
      <c r="AA67" s="100" t="s">
        <v>24</v>
      </c>
      <c r="AB67" s="100">
        <v>100</v>
      </c>
      <c r="AC67" s="100">
        <v>0.31157459999999998</v>
      </c>
      <c r="AD67" s="99">
        <v>5132.5</v>
      </c>
      <c r="AE67" s="99">
        <v>1.0446561000000001</v>
      </c>
      <c r="AF67" s="99">
        <v>1.0823719999999999</v>
      </c>
      <c r="AH67" s="120">
        <v>1960</v>
      </c>
      <c r="AI67" s="99">
        <v>121</v>
      </c>
      <c r="AJ67" s="100">
        <v>1.1776156</v>
      </c>
      <c r="AK67" s="100">
        <v>1.2690009</v>
      </c>
      <c r="AL67" s="100" t="s">
        <v>24</v>
      </c>
      <c r="AM67" s="100">
        <v>1.2046018999999999</v>
      </c>
      <c r="AN67" s="100">
        <v>1.2895034999999999</v>
      </c>
      <c r="AO67" s="100">
        <v>1.1730651000000001</v>
      </c>
      <c r="AP67" s="100">
        <v>32.582644999999999</v>
      </c>
      <c r="AQ67" s="100" t="s">
        <v>24</v>
      </c>
      <c r="AR67" s="100">
        <v>100</v>
      </c>
      <c r="AS67" s="100">
        <v>0.13677880000000001</v>
      </c>
      <c r="AT67" s="99">
        <v>5132.5</v>
      </c>
      <c r="AU67" s="99">
        <v>0.51367119999999999</v>
      </c>
      <c r="AV67" s="99">
        <v>0.41650009999999998</v>
      </c>
      <c r="AW67" s="100" t="s">
        <v>208</v>
      </c>
      <c r="AY67" s="120">
        <v>1960</v>
      </c>
    </row>
    <row r="68" spans="2:51">
      <c r="B68" s="120">
        <v>1961</v>
      </c>
      <c r="C68" s="99" t="s">
        <v>208</v>
      </c>
      <c r="D68" s="100" t="s">
        <v>208</v>
      </c>
      <c r="E68" s="100" t="s">
        <v>208</v>
      </c>
      <c r="F68" s="100" t="s">
        <v>24</v>
      </c>
      <c r="G68" s="100" t="s">
        <v>208</v>
      </c>
      <c r="H68" s="100" t="s">
        <v>208</v>
      </c>
      <c r="I68" s="100" t="s">
        <v>208</v>
      </c>
      <c r="J68" s="100" t="s">
        <v>208</v>
      </c>
      <c r="K68" s="100" t="s">
        <v>24</v>
      </c>
      <c r="L68" s="100" t="s">
        <v>208</v>
      </c>
      <c r="M68" s="100" t="s">
        <v>208</v>
      </c>
      <c r="N68" s="99" t="s">
        <v>208</v>
      </c>
      <c r="O68" s="99" t="s">
        <v>208</v>
      </c>
      <c r="P68" s="99" t="s">
        <v>208</v>
      </c>
      <c r="R68" s="120">
        <v>1961</v>
      </c>
      <c r="S68" s="99">
        <v>108</v>
      </c>
      <c r="T68" s="100">
        <v>2.0785619</v>
      </c>
      <c r="U68" s="100">
        <v>2.2987025999999999</v>
      </c>
      <c r="V68" s="100" t="s">
        <v>24</v>
      </c>
      <c r="W68" s="100">
        <v>2.1887463</v>
      </c>
      <c r="X68" s="100">
        <v>2.4250205999999999</v>
      </c>
      <c r="Y68" s="100">
        <v>2.2205936999999998</v>
      </c>
      <c r="Z68" s="100">
        <v>30.092593000000001</v>
      </c>
      <c r="AA68" s="100" t="s">
        <v>24</v>
      </c>
      <c r="AB68" s="100">
        <v>100</v>
      </c>
      <c r="AC68" s="100">
        <v>0.2789761</v>
      </c>
      <c r="AD68" s="99">
        <v>4850</v>
      </c>
      <c r="AE68" s="99">
        <v>0.96636650000000002</v>
      </c>
      <c r="AF68" s="99">
        <v>1.0550187</v>
      </c>
      <c r="AH68" s="120">
        <v>1961</v>
      </c>
      <c r="AI68" s="99">
        <v>108</v>
      </c>
      <c r="AJ68" s="100">
        <v>1.0277688</v>
      </c>
      <c r="AK68" s="100">
        <v>1.1061653</v>
      </c>
      <c r="AL68" s="100" t="s">
        <v>24</v>
      </c>
      <c r="AM68" s="100">
        <v>1.0532594</v>
      </c>
      <c r="AN68" s="100">
        <v>1.1665582000000001</v>
      </c>
      <c r="AO68" s="100">
        <v>1.0684075</v>
      </c>
      <c r="AP68" s="100">
        <v>30.092593000000001</v>
      </c>
      <c r="AQ68" s="100" t="s">
        <v>24</v>
      </c>
      <c r="AR68" s="100">
        <v>100</v>
      </c>
      <c r="AS68" s="100">
        <v>0.1214015</v>
      </c>
      <c r="AT68" s="99">
        <v>4850</v>
      </c>
      <c r="AU68" s="99">
        <v>0.474885</v>
      </c>
      <c r="AV68" s="99">
        <v>0.39452870000000001</v>
      </c>
      <c r="AW68" s="100" t="s">
        <v>208</v>
      </c>
      <c r="AY68" s="120">
        <v>1961</v>
      </c>
    </row>
    <row r="69" spans="2:51">
      <c r="B69" s="120">
        <v>1962</v>
      </c>
      <c r="C69" s="99" t="s">
        <v>208</v>
      </c>
      <c r="D69" s="100" t="s">
        <v>208</v>
      </c>
      <c r="E69" s="100" t="s">
        <v>208</v>
      </c>
      <c r="F69" s="100" t="s">
        <v>24</v>
      </c>
      <c r="G69" s="100" t="s">
        <v>208</v>
      </c>
      <c r="H69" s="100" t="s">
        <v>208</v>
      </c>
      <c r="I69" s="100" t="s">
        <v>208</v>
      </c>
      <c r="J69" s="100" t="s">
        <v>208</v>
      </c>
      <c r="K69" s="100" t="s">
        <v>24</v>
      </c>
      <c r="L69" s="100" t="s">
        <v>208</v>
      </c>
      <c r="M69" s="100" t="s">
        <v>208</v>
      </c>
      <c r="N69" s="99" t="s">
        <v>208</v>
      </c>
      <c r="O69" s="99" t="s">
        <v>208</v>
      </c>
      <c r="P69" s="99" t="s">
        <v>208</v>
      </c>
      <c r="R69" s="120">
        <v>1962</v>
      </c>
      <c r="S69" s="99">
        <v>85</v>
      </c>
      <c r="T69" s="100">
        <v>1.6033803</v>
      </c>
      <c r="U69" s="100">
        <v>1.7467796</v>
      </c>
      <c r="V69" s="100" t="s">
        <v>24</v>
      </c>
      <c r="W69" s="100">
        <v>1.6690548000000001</v>
      </c>
      <c r="X69" s="100">
        <v>1.8170352000000001</v>
      </c>
      <c r="Y69" s="100">
        <v>1.6806658000000001</v>
      </c>
      <c r="Z69" s="100">
        <v>30.970587999999999</v>
      </c>
      <c r="AA69" s="100" t="s">
        <v>24</v>
      </c>
      <c r="AB69" s="100">
        <v>100</v>
      </c>
      <c r="AC69" s="100">
        <v>0.20841000000000001</v>
      </c>
      <c r="AD69" s="99">
        <v>3742.5</v>
      </c>
      <c r="AE69" s="99">
        <v>0.73148559999999996</v>
      </c>
      <c r="AF69" s="99">
        <v>0.79154840000000004</v>
      </c>
      <c r="AH69" s="120">
        <v>1962</v>
      </c>
      <c r="AI69" s="99">
        <v>85</v>
      </c>
      <c r="AJ69" s="100">
        <v>0.79435540000000004</v>
      </c>
      <c r="AK69" s="100">
        <v>0.84757979999999999</v>
      </c>
      <c r="AL69" s="100" t="s">
        <v>24</v>
      </c>
      <c r="AM69" s="100">
        <v>0.80990459999999997</v>
      </c>
      <c r="AN69" s="100">
        <v>0.8813223</v>
      </c>
      <c r="AO69" s="100">
        <v>0.81548200000000004</v>
      </c>
      <c r="AP69" s="100">
        <v>30.970587999999999</v>
      </c>
      <c r="AQ69" s="100" t="s">
        <v>24</v>
      </c>
      <c r="AR69" s="100">
        <v>100</v>
      </c>
      <c r="AS69" s="100">
        <v>9.1237899999999997E-2</v>
      </c>
      <c r="AT69" s="99">
        <v>3742.5</v>
      </c>
      <c r="AU69" s="99">
        <v>0.3600739</v>
      </c>
      <c r="AV69" s="99">
        <v>0.29599370000000003</v>
      </c>
      <c r="AW69" s="100" t="s">
        <v>208</v>
      </c>
      <c r="AY69" s="120">
        <v>1962</v>
      </c>
    </row>
    <row r="70" spans="2:51">
      <c r="B70" s="120">
        <v>1963</v>
      </c>
      <c r="C70" s="99" t="s">
        <v>208</v>
      </c>
      <c r="D70" s="100" t="s">
        <v>208</v>
      </c>
      <c r="E70" s="100" t="s">
        <v>208</v>
      </c>
      <c r="F70" s="100" t="s">
        <v>24</v>
      </c>
      <c r="G70" s="100" t="s">
        <v>208</v>
      </c>
      <c r="H70" s="100" t="s">
        <v>208</v>
      </c>
      <c r="I70" s="100" t="s">
        <v>208</v>
      </c>
      <c r="J70" s="100" t="s">
        <v>208</v>
      </c>
      <c r="K70" s="100" t="s">
        <v>24</v>
      </c>
      <c r="L70" s="100" t="s">
        <v>208</v>
      </c>
      <c r="M70" s="100" t="s">
        <v>208</v>
      </c>
      <c r="N70" s="99" t="s">
        <v>208</v>
      </c>
      <c r="O70" s="99" t="s">
        <v>208</v>
      </c>
      <c r="P70" s="99" t="s">
        <v>208</v>
      </c>
      <c r="R70" s="120">
        <v>1963</v>
      </c>
      <c r="S70" s="99">
        <v>64</v>
      </c>
      <c r="T70" s="100">
        <v>1.1836507999999999</v>
      </c>
      <c r="U70" s="100">
        <v>1.3006814</v>
      </c>
      <c r="V70" s="100" t="s">
        <v>24</v>
      </c>
      <c r="W70" s="100">
        <v>1.2355897</v>
      </c>
      <c r="X70" s="100">
        <v>1.3571329000000001</v>
      </c>
      <c r="Y70" s="100">
        <v>1.2482134</v>
      </c>
      <c r="Z70" s="100">
        <v>30.234375</v>
      </c>
      <c r="AA70" s="100" t="s">
        <v>24</v>
      </c>
      <c r="AB70" s="100">
        <v>100</v>
      </c>
      <c r="AC70" s="100">
        <v>0.1535435</v>
      </c>
      <c r="AD70" s="99">
        <v>2865</v>
      </c>
      <c r="AE70" s="99">
        <v>0.54955589999999999</v>
      </c>
      <c r="AF70" s="99">
        <v>0.59816789999999997</v>
      </c>
      <c r="AH70" s="120">
        <v>1963</v>
      </c>
      <c r="AI70" s="99">
        <v>64</v>
      </c>
      <c r="AJ70" s="100">
        <v>0.58678450000000004</v>
      </c>
      <c r="AK70" s="100">
        <v>0.62955910000000004</v>
      </c>
      <c r="AL70" s="100" t="s">
        <v>24</v>
      </c>
      <c r="AM70" s="100">
        <v>0.59813530000000004</v>
      </c>
      <c r="AN70" s="100">
        <v>0.65691180000000005</v>
      </c>
      <c r="AO70" s="100">
        <v>0.60456049999999995</v>
      </c>
      <c r="AP70" s="100">
        <v>30.234375</v>
      </c>
      <c r="AQ70" s="100" t="s">
        <v>24</v>
      </c>
      <c r="AR70" s="100">
        <v>100</v>
      </c>
      <c r="AS70" s="100">
        <v>6.7443699999999995E-2</v>
      </c>
      <c r="AT70" s="99">
        <v>2865</v>
      </c>
      <c r="AU70" s="99">
        <v>0.2705919</v>
      </c>
      <c r="AV70" s="99">
        <v>0.22584080000000001</v>
      </c>
      <c r="AW70" s="100" t="s">
        <v>208</v>
      </c>
      <c r="AY70" s="120">
        <v>1963</v>
      </c>
    </row>
    <row r="71" spans="2:51">
      <c r="B71" s="120">
        <v>1964</v>
      </c>
      <c r="C71" s="99" t="s">
        <v>208</v>
      </c>
      <c r="D71" s="100" t="s">
        <v>208</v>
      </c>
      <c r="E71" s="100" t="s">
        <v>208</v>
      </c>
      <c r="F71" s="100" t="s">
        <v>24</v>
      </c>
      <c r="G71" s="100" t="s">
        <v>208</v>
      </c>
      <c r="H71" s="100" t="s">
        <v>208</v>
      </c>
      <c r="I71" s="100" t="s">
        <v>208</v>
      </c>
      <c r="J71" s="100" t="s">
        <v>208</v>
      </c>
      <c r="K71" s="100" t="s">
        <v>208</v>
      </c>
      <c r="L71" s="100" t="s">
        <v>208</v>
      </c>
      <c r="M71" s="100" t="s">
        <v>208</v>
      </c>
      <c r="N71" s="99" t="s">
        <v>208</v>
      </c>
      <c r="O71" s="99" t="s">
        <v>208</v>
      </c>
      <c r="P71" s="99" t="s">
        <v>208</v>
      </c>
      <c r="R71" s="120">
        <v>1964</v>
      </c>
      <c r="S71" s="99">
        <v>75</v>
      </c>
      <c r="T71" s="100">
        <v>1.3595823</v>
      </c>
      <c r="U71" s="100">
        <v>1.5425367999999999</v>
      </c>
      <c r="V71" s="100" t="s">
        <v>24</v>
      </c>
      <c r="W71" s="100">
        <v>1.4549194000000001</v>
      </c>
      <c r="X71" s="100">
        <v>1.556883</v>
      </c>
      <c r="Y71" s="100">
        <v>1.3952061</v>
      </c>
      <c r="Z71" s="100">
        <v>31.866667</v>
      </c>
      <c r="AA71" s="100">
        <v>34</v>
      </c>
      <c r="AB71" s="100">
        <v>100</v>
      </c>
      <c r="AC71" s="100">
        <v>0.16911699999999999</v>
      </c>
      <c r="AD71" s="99">
        <v>3235</v>
      </c>
      <c r="AE71" s="99">
        <v>0.60866620000000005</v>
      </c>
      <c r="AF71" s="99">
        <v>0.64763079999999995</v>
      </c>
      <c r="AH71" s="120">
        <v>1964</v>
      </c>
      <c r="AI71" s="99">
        <v>75</v>
      </c>
      <c r="AJ71" s="100">
        <v>0.67436339999999995</v>
      </c>
      <c r="AK71" s="100">
        <v>0.74557960000000001</v>
      </c>
      <c r="AL71" s="100" t="s">
        <v>24</v>
      </c>
      <c r="AM71" s="100">
        <v>0.70330720000000002</v>
      </c>
      <c r="AN71" s="100">
        <v>0.75266650000000002</v>
      </c>
      <c r="AO71" s="100">
        <v>0.67490419999999995</v>
      </c>
      <c r="AP71" s="100">
        <v>31.866667</v>
      </c>
      <c r="AQ71" s="100">
        <v>34</v>
      </c>
      <c r="AR71" s="100">
        <v>100</v>
      </c>
      <c r="AS71" s="100">
        <v>7.4557100000000001E-2</v>
      </c>
      <c r="AT71" s="99">
        <v>3235</v>
      </c>
      <c r="AU71" s="99">
        <v>0.29979240000000001</v>
      </c>
      <c r="AV71" s="99">
        <v>0.242587</v>
      </c>
      <c r="AW71" s="100" t="s">
        <v>208</v>
      </c>
      <c r="AY71" s="120">
        <v>1964</v>
      </c>
    </row>
    <row r="72" spans="2:51">
      <c r="B72" s="120">
        <v>1965</v>
      </c>
      <c r="C72" s="99" t="s">
        <v>208</v>
      </c>
      <c r="D72" s="100" t="s">
        <v>208</v>
      </c>
      <c r="E72" s="100" t="s">
        <v>208</v>
      </c>
      <c r="F72" s="100" t="s">
        <v>24</v>
      </c>
      <c r="G72" s="100" t="s">
        <v>208</v>
      </c>
      <c r="H72" s="100" t="s">
        <v>208</v>
      </c>
      <c r="I72" s="100" t="s">
        <v>208</v>
      </c>
      <c r="J72" s="100" t="s">
        <v>208</v>
      </c>
      <c r="K72" s="100" t="s">
        <v>208</v>
      </c>
      <c r="L72" s="100" t="s">
        <v>208</v>
      </c>
      <c r="M72" s="100" t="s">
        <v>208</v>
      </c>
      <c r="N72" s="99" t="s">
        <v>208</v>
      </c>
      <c r="O72" s="99" t="s">
        <v>208</v>
      </c>
      <c r="P72" s="99" t="s">
        <v>208</v>
      </c>
      <c r="R72" s="120">
        <v>1965</v>
      </c>
      <c r="S72" s="99">
        <v>74</v>
      </c>
      <c r="T72" s="100">
        <v>1.3152282</v>
      </c>
      <c r="U72" s="100">
        <v>1.426363</v>
      </c>
      <c r="V72" s="100" t="s">
        <v>24</v>
      </c>
      <c r="W72" s="100">
        <v>1.3668423000000001</v>
      </c>
      <c r="X72" s="100">
        <v>1.5102344999999999</v>
      </c>
      <c r="Y72" s="100">
        <v>1.4109917999999999</v>
      </c>
      <c r="Z72" s="100">
        <v>28.878378000000001</v>
      </c>
      <c r="AA72" s="100">
        <v>28</v>
      </c>
      <c r="AB72" s="100">
        <v>100</v>
      </c>
      <c r="AC72" s="100">
        <v>0.16839229999999999</v>
      </c>
      <c r="AD72" s="99">
        <v>3413</v>
      </c>
      <c r="AE72" s="99">
        <v>0.63001859999999998</v>
      </c>
      <c r="AF72" s="99">
        <v>0.69539390000000001</v>
      </c>
      <c r="AH72" s="120">
        <v>1965</v>
      </c>
      <c r="AI72" s="99">
        <v>74</v>
      </c>
      <c r="AJ72" s="100">
        <v>0.65250549999999996</v>
      </c>
      <c r="AK72" s="100">
        <v>0.69121900000000003</v>
      </c>
      <c r="AL72" s="100" t="s">
        <v>24</v>
      </c>
      <c r="AM72" s="100">
        <v>0.66247840000000002</v>
      </c>
      <c r="AN72" s="100">
        <v>0.73201839999999996</v>
      </c>
      <c r="AO72" s="100">
        <v>0.68423579999999995</v>
      </c>
      <c r="AP72" s="100">
        <v>28.878378000000001</v>
      </c>
      <c r="AQ72" s="100">
        <v>28</v>
      </c>
      <c r="AR72" s="100">
        <v>100</v>
      </c>
      <c r="AS72" s="100">
        <v>7.42115E-2</v>
      </c>
      <c r="AT72" s="99">
        <v>3413</v>
      </c>
      <c r="AU72" s="99">
        <v>0.3102953</v>
      </c>
      <c r="AV72" s="99">
        <v>0.25896079999999999</v>
      </c>
      <c r="AW72" s="100" t="s">
        <v>208</v>
      </c>
      <c r="AY72" s="120">
        <v>1965</v>
      </c>
    </row>
    <row r="73" spans="2:51">
      <c r="B73" s="120">
        <v>1966</v>
      </c>
      <c r="C73" s="99" t="s">
        <v>208</v>
      </c>
      <c r="D73" s="100" t="s">
        <v>208</v>
      </c>
      <c r="E73" s="100" t="s">
        <v>208</v>
      </c>
      <c r="F73" s="100" t="s">
        <v>24</v>
      </c>
      <c r="G73" s="100" t="s">
        <v>208</v>
      </c>
      <c r="H73" s="100" t="s">
        <v>208</v>
      </c>
      <c r="I73" s="100" t="s">
        <v>208</v>
      </c>
      <c r="J73" s="100" t="s">
        <v>208</v>
      </c>
      <c r="K73" s="100" t="s">
        <v>208</v>
      </c>
      <c r="L73" s="100" t="s">
        <v>208</v>
      </c>
      <c r="M73" s="100" t="s">
        <v>208</v>
      </c>
      <c r="N73" s="99" t="s">
        <v>208</v>
      </c>
      <c r="O73" s="99" t="s">
        <v>208</v>
      </c>
      <c r="P73" s="99" t="s">
        <v>208</v>
      </c>
      <c r="R73" s="120">
        <v>1966</v>
      </c>
      <c r="S73" s="99">
        <v>66</v>
      </c>
      <c r="T73" s="100">
        <v>1.1462492</v>
      </c>
      <c r="U73" s="100">
        <v>1.3133766</v>
      </c>
      <c r="V73" s="100" t="s">
        <v>24</v>
      </c>
      <c r="W73" s="100">
        <v>1.2411219</v>
      </c>
      <c r="X73" s="100">
        <v>1.3473777</v>
      </c>
      <c r="Y73" s="100">
        <v>1.1985466</v>
      </c>
      <c r="Z73" s="100">
        <v>31.060606</v>
      </c>
      <c r="AA73" s="100">
        <v>32</v>
      </c>
      <c r="AB73" s="100">
        <v>100</v>
      </c>
      <c r="AC73" s="100">
        <v>0.14306150000000001</v>
      </c>
      <c r="AD73" s="99">
        <v>2900</v>
      </c>
      <c r="AE73" s="99">
        <v>0.52340770000000003</v>
      </c>
      <c r="AF73" s="99">
        <v>0.58685799999999999</v>
      </c>
      <c r="AH73" s="120">
        <v>1966</v>
      </c>
      <c r="AI73" s="99">
        <v>66</v>
      </c>
      <c r="AJ73" s="100">
        <v>0.56899010000000005</v>
      </c>
      <c r="AK73" s="100">
        <v>0.63612270000000004</v>
      </c>
      <c r="AL73" s="100" t="s">
        <v>24</v>
      </c>
      <c r="AM73" s="100">
        <v>0.60121369999999996</v>
      </c>
      <c r="AN73" s="100">
        <v>0.65270309999999998</v>
      </c>
      <c r="AO73" s="100">
        <v>0.58088309999999999</v>
      </c>
      <c r="AP73" s="100">
        <v>31.060606</v>
      </c>
      <c r="AQ73" s="100">
        <v>32</v>
      </c>
      <c r="AR73" s="100">
        <v>100</v>
      </c>
      <c r="AS73" s="100">
        <v>6.3504900000000003E-2</v>
      </c>
      <c r="AT73" s="99">
        <v>2900</v>
      </c>
      <c r="AU73" s="99">
        <v>0.25785750000000002</v>
      </c>
      <c r="AV73" s="99">
        <v>0.21742359999999999</v>
      </c>
      <c r="AW73" s="100" t="s">
        <v>208</v>
      </c>
      <c r="AY73" s="120">
        <v>1966</v>
      </c>
    </row>
    <row r="74" spans="2:51">
      <c r="B74" s="120">
        <v>1967</v>
      </c>
      <c r="C74" s="99" t="s">
        <v>208</v>
      </c>
      <c r="D74" s="100" t="s">
        <v>208</v>
      </c>
      <c r="E74" s="100" t="s">
        <v>208</v>
      </c>
      <c r="F74" s="100" t="s">
        <v>24</v>
      </c>
      <c r="G74" s="100" t="s">
        <v>208</v>
      </c>
      <c r="H74" s="100" t="s">
        <v>208</v>
      </c>
      <c r="I74" s="100" t="s">
        <v>208</v>
      </c>
      <c r="J74" s="100" t="s">
        <v>208</v>
      </c>
      <c r="K74" s="100" t="s">
        <v>208</v>
      </c>
      <c r="L74" s="100" t="s">
        <v>208</v>
      </c>
      <c r="M74" s="100" t="s">
        <v>208</v>
      </c>
      <c r="N74" s="99" t="s">
        <v>208</v>
      </c>
      <c r="O74" s="99" t="s">
        <v>208</v>
      </c>
      <c r="P74" s="99" t="s">
        <v>208</v>
      </c>
      <c r="R74" s="120">
        <v>1967</v>
      </c>
      <c r="S74" s="99">
        <v>53</v>
      </c>
      <c r="T74" s="100">
        <v>0.90447440000000001</v>
      </c>
      <c r="U74" s="100">
        <v>1.0210973999999999</v>
      </c>
      <c r="V74" s="100" t="s">
        <v>24</v>
      </c>
      <c r="W74" s="100">
        <v>0.96580089999999996</v>
      </c>
      <c r="X74" s="100">
        <v>1.0440555</v>
      </c>
      <c r="Y74" s="100">
        <v>0.95027740000000005</v>
      </c>
      <c r="Z74" s="100">
        <v>30.811321</v>
      </c>
      <c r="AA74" s="100">
        <v>32</v>
      </c>
      <c r="AB74" s="100">
        <v>100</v>
      </c>
      <c r="AC74" s="100">
        <v>0.1172696</v>
      </c>
      <c r="AD74" s="99">
        <v>2342</v>
      </c>
      <c r="AE74" s="99">
        <v>0.41559089999999999</v>
      </c>
      <c r="AF74" s="99">
        <v>0.47202329999999998</v>
      </c>
      <c r="AH74" s="120">
        <v>1967</v>
      </c>
      <c r="AI74" s="99">
        <v>53</v>
      </c>
      <c r="AJ74" s="100">
        <v>0.44918760000000002</v>
      </c>
      <c r="AK74" s="100">
        <v>0.4948323</v>
      </c>
      <c r="AL74" s="100" t="s">
        <v>24</v>
      </c>
      <c r="AM74" s="100">
        <v>0.46807310000000002</v>
      </c>
      <c r="AN74" s="100">
        <v>0.50608410000000004</v>
      </c>
      <c r="AO74" s="100">
        <v>0.46076669999999997</v>
      </c>
      <c r="AP74" s="100">
        <v>30.811321</v>
      </c>
      <c r="AQ74" s="100">
        <v>32</v>
      </c>
      <c r="AR74" s="100">
        <v>100</v>
      </c>
      <c r="AS74" s="100">
        <v>5.1605100000000001E-2</v>
      </c>
      <c r="AT74" s="99">
        <v>2342</v>
      </c>
      <c r="AU74" s="99">
        <v>0.2047728</v>
      </c>
      <c r="AV74" s="99">
        <v>0.17355709999999999</v>
      </c>
      <c r="AW74" s="100" t="s">
        <v>208</v>
      </c>
      <c r="AY74" s="120">
        <v>1967</v>
      </c>
    </row>
    <row r="75" spans="2:51">
      <c r="B75" s="121">
        <v>1968</v>
      </c>
      <c r="C75" s="99" t="s">
        <v>208</v>
      </c>
      <c r="D75" s="100" t="s">
        <v>208</v>
      </c>
      <c r="E75" s="100" t="s">
        <v>208</v>
      </c>
      <c r="F75" s="100" t="s">
        <v>24</v>
      </c>
      <c r="G75" s="100" t="s">
        <v>208</v>
      </c>
      <c r="H75" s="100" t="s">
        <v>208</v>
      </c>
      <c r="I75" s="100" t="s">
        <v>208</v>
      </c>
      <c r="J75" s="100" t="s">
        <v>208</v>
      </c>
      <c r="K75" s="100" t="s">
        <v>208</v>
      </c>
      <c r="L75" s="100" t="s">
        <v>208</v>
      </c>
      <c r="M75" s="100" t="s">
        <v>208</v>
      </c>
      <c r="N75" s="99" t="s">
        <v>208</v>
      </c>
      <c r="O75" s="99" t="s">
        <v>208</v>
      </c>
      <c r="P75" s="99" t="s">
        <v>208</v>
      </c>
      <c r="R75" s="121">
        <v>1968</v>
      </c>
      <c r="S75" s="99">
        <v>68</v>
      </c>
      <c r="T75" s="100">
        <v>1.1399068000000001</v>
      </c>
      <c r="U75" s="100">
        <v>1.1835640000000001</v>
      </c>
      <c r="V75" s="100" t="s">
        <v>24</v>
      </c>
      <c r="W75" s="100">
        <v>1.1293743999999999</v>
      </c>
      <c r="X75" s="100">
        <v>1.2667790000000001</v>
      </c>
      <c r="Y75" s="100">
        <v>1.1902044000000001</v>
      </c>
      <c r="Z75" s="100">
        <v>27.426470999999999</v>
      </c>
      <c r="AA75" s="100">
        <v>26</v>
      </c>
      <c r="AB75" s="100">
        <v>100</v>
      </c>
      <c r="AC75" s="100">
        <v>0.1402467</v>
      </c>
      <c r="AD75" s="99">
        <v>3235</v>
      </c>
      <c r="AE75" s="99">
        <v>0.5641254</v>
      </c>
      <c r="AF75" s="99">
        <v>0.63145110000000004</v>
      </c>
      <c r="AH75" s="121">
        <v>1968</v>
      </c>
      <c r="AI75" s="99">
        <v>68</v>
      </c>
      <c r="AJ75" s="100">
        <v>0.56625919999999996</v>
      </c>
      <c r="AK75" s="100">
        <v>0.57457380000000002</v>
      </c>
      <c r="AL75" s="100" t="s">
        <v>24</v>
      </c>
      <c r="AM75" s="100">
        <v>0.54831750000000001</v>
      </c>
      <c r="AN75" s="100">
        <v>0.61528269999999996</v>
      </c>
      <c r="AO75" s="100">
        <v>0.57828900000000005</v>
      </c>
      <c r="AP75" s="100">
        <v>27.426470999999999</v>
      </c>
      <c r="AQ75" s="100">
        <v>26</v>
      </c>
      <c r="AR75" s="100">
        <v>100</v>
      </c>
      <c r="AS75" s="100">
        <v>6.2073799999999998E-2</v>
      </c>
      <c r="AT75" s="99">
        <v>3235</v>
      </c>
      <c r="AU75" s="99">
        <v>0.27794659999999999</v>
      </c>
      <c r="AV75" s="99">
        <v>0.2318162</v>
      </c>
      <c r="AW75" s="100" t="s">
        <v>208</v>
      </c>
      <c r="AY75" s="121">
        <v>1968</v>
      </c>
    </row>
    <row r="76" spans="2:51">
      <c r="B76" s="121">
        <v>1969</v>
      </c>
      <c r="C76" s="99" t="s">
        <v>208</v>
      </c>
      <c r="D76" s="100" t="s">
        <v>208</v>
      </c>
      <c r="E76" s="100" t="s">
        <v>208</v>
      </c>
      <c r="F76" s="100" t="s">
        <v>24</v>
      </c>
      <c r="G76" s="100" t="s">
        <v>208</v>
      </c>
      <c r="H76" s="100" t="s">
        <v>208</v>
      </c>
      <c r="I76" s="100" t="s">
        <v>208</v>
      </c>
      <c r="J76" s="100" t="s">
        <v>208</v>
      </c>
      <c r="K76" s="100" t="s">
        <v>208</v>
      </c>
      <c r="L76" s="100" t="s">
        <v>208</v>
      </c>
      <c r="M76" s="100" t="s">
        <v>208</v>
      </c>
      <c r="N76" s="99" t="s">
        <v>208</v>
      </c>
      <c r="O76" s="99" t="s">
        <v>208</v>
      </c>
      <c r="P76" s="99" t="s">
        <v>208</v>
      </c>
      <c r="R76" s="121">
        <v>1969</v>
      </c>
      <c r="S76" s="99">
        <v>44</v>
      </c>
      <c r="T76" s="100">
        <v>0.7221611</v>
      </c>
      <c r="U76" s="100">
        <v>0.79412090000000002</v>
      </c>
      <c r="V76" s="100" t="s">
        <v>24</v>
      </c>
      <c r="W76" s="100">
        <v>0.75770380000000004</v>
      </c>
      <c r="X76" s="100">
        <v>0.8093167</v>
      </c>
      <c r="Y76" s="100">
        <v>0.74941990000000003</v>
      </c>
      <c r="Z76" s="100">
        <v>30.977273</v>
      </c>
      <c r="AA76" s="100">
        <v>29.5</v>
      </c>
      <c r="AB76" s="100">
        <v>100</v>
      </c>
      <c r="AC76" s="100">
        <v>9.3996999999999997E-2</v>
      </c>
      <c r="AD76" s="99">
        <v>1937</v>
      </c>
      <c r="AE76" s="99">
        <v>0.3307119</v>
      </c>
      <c r="AF76" s="99">
        <v>0.37780970000000003</v>
      </c>
      <c r="AH76" s="121">
        <v>1969</v>
      </c>
      <c r="AI76" s="99">
        <v>44</v>
      </c>
      <c r="AJ76" s="100">
        <v>0.35880250000000002</v>
      </c>
      <c r="AK76" s="100">
        <v>0.38447609999999999</v>
      </c>
      <c r="AL76" s="100" t="s">
        <v>24</v>
      </c>
      <c r="AM76" s="100">
        <v>0.36688169999999998</v>
      </c>
      <c r="AN76" s="100">
        <v>0.39199220000000001</v>
      </c>
      <c r="AO76" s="100">
        <v>0.36302570000000001</v>
      </c>
      <c r="AP76" s="100">
        <v>30.977273</v>
      </c>
      <c r="AQ76" s="100">
        <v>29.5</v>
      </c>
      <c r="AR76" s="100">
        <v>100</v>
      </c>
      <c r="AS76" s="100">
        <v>4.1316100000000001E-2</v>
      </c>
      <c r="AT76" s="99">
        <v>1937</v>
      </c>
      <c r="AU76" s="99">
        <v>0.16292889999999999</v>
      </c>
      <c r="AV76" s="99">
        <v>0.13761109999999999</v>
      </c>
      <c r="AW76" s="100" t="s">
        <v>208</v>
      </c>
      <c r="AY76" s="121">
        <v>1969</v>
      </c>
    </row>
    <row r="77" spans="2:51">
      <c r="B77" s="121">
        <v>1970</v>
      </c>
      <c r="C77" s="99" t="s">
        <v>208</v>
      </c>
      <c r="D77" s="100" t="s">
        <v>208</v>
      </c>
      <c r="E77" s="100" t="s">
        <v>208</v>
      </c>
      <c r="F77" s="100" t="s">
        <v>24</v>
      </c>
      <c r="G77" s="100" t="s">
        <v>208</v>
      </c>
      <c r="H77" s="100" t="s">
        <v>208</v>
      </c>
      <c r="I77" s="100" t="s">
        <v>208</v>
      </c>
      <c r="J77" s="100" t="s">
        <v>208</v>
      </c>
      <c r="K77" s="100" t="s">
        <v>208</v>
      </c>
      <c r="L77" s="100" t="s">
        <v>208</v>
      </c>
      <c r="M77" s="100" t="s">
        <v>208</v>
      </c>
      <c r="N77" s="99" t="s">
        <v>208</v>
      </c>
      <c r="O77" s="99" t="s">
        <v>208</v>
      </c>
      <c r="P77" s="99" t="s">
        <v>208</v>
      </c>
      <c r="R77" s="121">
        <v>1970</v>
      </c>
      <c r="S77" s="99">
        <v>66</v>
      </c>
      <c r="T77" s="100">
        <v>1.0618833000000001</v>
      </c>
      <c r="U77" s="100">
        <v>1.1707832</v>
      </c>
      <c r="V77" s="100" t="s">
        <v>24</v>
      </c>
      <c r="W77" s="100">
        <v>1.1062346000000001</v>
      </c>
      <c r="X77" s="100">
        <v>1.2074693000000001</v>
      </c>
      <c r="Y77" s="100">
        <v>1.0834889999999999</v>
      </c>
      <c r="Z77" s="100">
        <v>30.015152</v>
      </c>
      <c r="AA77" s="100">
        <v>31</v>
      </c>
      <c r="AB77" s="100">
        <v>100</v>
      </c>
      <c r="AC77" s="100">
        <v>0.1314217</v>
      </c>
      <c r="AD77" s="99">
        <v>2969</v>
      </c>
      <c r="AE77" s="99">
        <v>0.49695529999999999</v>
      </c>
      <c r="AF77" s="99">
        <v>0.55548489999999995</v>
      </c>
      <c r="AH77" s="121">
        <v>1970</v>
      </c>
      <c r="AI77" s="99">
        <v>66</v>
      </c>
      <c r="AJ77" s="100">
        <v>0.52768979999999999</v>
      </c>
      <c r="AK77" s="100">
        <v>0.56844190000000006</v>
      </c>
      <c r="AL77" s="100" t="s">
        <v>24</v>
      </c>
      <c r="AM77" s="100">
        <v>0.53713299999999997</v>
      </c>
      <c r="AN77" s="100">
        <v>0.58645060000000004</v>
      </c>
      <c r="AO77" s="100">
        <v>0.52633379999999996</v>
      </c>
      <c r="AP77" s="100">
        <v>30.015152</v>
      </c>
      <c r="AQ77" s="100">
        <v>31</v>
      </c>
      <c r="AR77" s="100">
        <v>100</v>
      </c>
      <c r="AS77" s="100">
        <v>5.8382299999999998E-2</v>
      </c>
      <c r="AT77" s="99">
        <v>2969</v>
      </c>
      <c r="AU77" s="99">
        <v>0.2448225</v>
      </c>
      <c r="AV77" s="99">
        <v>0.2020797</v>
      </c>
      <c r="AW77" s="100" t="s">
        <v>208</v>
      </c>
      <c r="AY77" s="121">
        <v>1970</v>
      </c>
    </row>
    <row r="78" spans="2:51">
      <c r="B78" s="121">
        <v>1971</v>
      </c>
      <c r="C78" s="99" t="s">
        <v>208</v>
      </c>
      <c r="D78" s="100" t="s">
        <v>208</v>
      </c>
      <c r="E78" s="100" t="s">
        <v>208</v>
      </c>
      <c r="F78" s="100" t="s">
        <v>24</v>
      </c>
      <c r="G78" s="100" t="s">
        <v>208</v>
      </c>
      <c r="H78" s="100" t="s">
        <v>208</v>
      </c>
      <c r="I78" s="100" t="s">
        <v>208</v>
      </c>
      <c r="J78" s="100" t="s">
        <v>208</v>
      </c>
      <c r="K78" s="100" t="s">
        <v>208</v>
      </c>
      <c r="L78" s="100" t="s">
        <v>208</v>
      </c>
      <c r="M78" s="100" t="s">
        <v>208</v>
      </c>
      <c r="N78" s="99" t="s">
        <v>208</v>
      </c>
      <c r="O78" s="99" t="s">
        <v>208</v>
      </c>
      <c r="P78" s="99" t="s">
        <v>208</v>
      </c>
      <c r="R78" s="121">
        <v>1971</v>
      </c>
      <c r="S78" s="99">
        <v>51</v>
      </c>
      <c r="T78" s="100">
        <v>0.78469639999999996</v>
      </c>
      <c r="U78" s="100">
        <v>0.86902500000000005</v>
      </c>
      <c r="V78" s="100" t="s">
        <v>24</v>
      </c>
      <c r="W78" s="100">
        <v>0.82038080000000002</v>
      </c>
      <c r="X78" s="100">
        <v>0.89253320000000003</v>
      </c>
      <c r="Y78" s="100">
        <v>0.79930679999999998</v>
      </c>
      <c r="Z78" s="100">
        <v>29.960784</v>
      </c>
      <c r="AA78" s="100">
        <v>30</v>
      </c>
      <c r="AB78" s="100">
        <v>100</v>
      </c>
      <c r="AC78" s="100">
        <v>0.1028724</v>
      </c>
      <c r="AD78" s="99">
        <v>2297</v>
      </c>
      <c r="AE78" s="99">
        <v>0.36753920000000001</v>
      </c>
      <c r="AF78" s="99">
        <v>0.42129860000000002</v>
      </c>
      <c r="AH78" s="121">
        <v>1971</v>
      </c>
      <c r="AI78" s="99">
        <v>51</v>
      </c>
      <c r="AJ78" s="100">
        <v>0.39028829999999998</v>
      </c>
      <c r="AK78" s="100">
        <v>0.42145830000000001</v>
      </c>
      <c r="AL78" s="100" t="s">
        <v>24</v>
      </c>
      <c r="AM78" s="100">
        <v>0.39791520000000002</v>
      </c>
      <c r="AN78" s="100">
        <v>0.43308180000000002</v>
      </c>
      <c r="AO78" s="100">
        <v>0.38799810000000001</v>
      </c>
      <c r="AP78" s="100">
        <v>29.960784</v>
      </c>
      <c r="AQ78" s="100">
        <v>30</v>
      </c>
      <c r="AR78" s="100">
        <v>100</v>
      </c>
      <c r="AS78" s="100">
        <v>4.6091300000000002E-2</v>
      </c>
      <c r="AT78" s="99">
        <v>2297</v>
      </c>
      <c r="AU78" s="99">
        <v>0.1812242</v>
      </c>
      <c r="AV78" s="99">
        <v>0.15625820000000001</v>
      </c>
      <c r="AW78" s="100" t="s">
        <v>208</v>
      </c>
      <c r="AY78" s="121">
        <v>1971</v>
      </c>
    </row>
    <row r="79" spans="2:51">
      <c r="B79" s="121">
        <v>1972</v>
      </c>
      <c r="C79" s="99" t="s">
        <v>208</v>
      </c>
      <c r="D79" s="100" t="s">
        <v>208</v>
      </c>
      <c r="E79" s="100" t="s">
        <v>208</v>
      </c>
      <c r="F79" s="100" t="s">
        <v>24</v>
      </c>
      <c r="G79" s="100" t="s">
        <v>208</v>
      </c>
      <c r="H79" s="100" t="s">
        <v>208</v>
      </c>
      <c r="I79" s="100" t="s">
        <v>208</v>
      </c>
      <c r="J79" s="100" t="s">
        <v>208</v>
      </c>
      <c r="K79" s="100" t="s">
        <v>208</v>
      </c>
      <c r="L79" s="100" t="s">
        <v>208</v>
      </c>
      <c r="M79" s="100" t="s">
        <v>208</v>
      </c>
      <c r="N79" s="99" t="s">
        <v>208</v>
      </c>
      <c r="O79" s="99" t="s">
        <v>208</v>
      </c>
      <c r="P79" s="99" t="s">
        <v>208</v>
      </c>
      <c r="R79" s="121">
        <v>1972</v>
      </c>
      <c r="S79" s="99">
        <v>33</v>
      </c>
      <c r="T79" s="100">
        <v>0.49860159999999998</v>
      </c>
      <c r="U79" s="100">
        <v>0.56370880000000001</v>
      </c>
      <c r="V79" s="100" t="s">
        <v>24</v>
      </c>
      <c r="W79" s="100">
        <v>0.53366610000000003</v>
      </c>
      <c r="X79" s="100">
        <v>0.56680120000000001</v>
      </c>
      <c r="Y79" s="100">
        <v>0.50956460000000003</v>
      </c>
      <c r="Z79" s="100">
        <v>32</v>
      </c>
      <c r="AA79" s="100">
        <v>32</v>
      </c>
      <c r="AB79" s="100">
        <v>100</v>
      </c>
      <c r="AC79" s="100">
        <v>6.7839800000000006E-2</v>
      </c>
      <c r="AD79" s="99">
        <v>1419</v>
      </c>
      <c r="AE79" s="99">
        <v>0.2230297</v>
      </c>
      <c r="AF79" s="99">
        <v>0.27454990000000001</v>
      </c>
      <c r="AH79" s="121">
        <v>1972</v>
      </c>
      <c r="AI79" s="99">
        <v>33</v>
      </c>
      <c r="AJ79" s="100">
        <v>0.24805199999999999</v>
      </c>
      <c r="AK79" s="100">
        <v>0.2732368</v>
      </c>
      <c r="AL79" s="100" t="s">
        <v>24</v>
      </c>
      <c r="AM79" s="100">
        <v>0.25870949999999998</v>
      </c>
      <c r="AN79" s="100">
        <v>0.27485730000000003</v>
      </c>
      <c r="AO79" s="100">
        <v>0.2471476</v>
      </c>
      <c r="AP79" s="100">
        <v>32</v>
      </c>
      <c r="AQ79" s="100">
        <v>32</v>
      </c>
      <c r="AR79" s="100">
        <v>100</v>
      </c>
      <c r="AS79" s="100">
        <v>3.0065600000000001E-2</v>
      </c>
      <c r="AT79" s="99">
        <v>1419</v>
      </c>
      <c r="AU79" s="99">
        <v>0.1099673</v>
      </c>
      <c r="AV79" s="99">
        <v>9.9767700000000001E-2</v>
      </c>
      <c r="AW79" s="100" t="s">
        <v>208</v>
      </c>
      <c r="AY79" s="121">
        <v>1972</v>
      </c>
    </row>
    <row r="80" spans="2:51">
      <c r="B80" s="121">
        <v>1973</v>
      </c>
      <c r="C80" s="99" t="s">
        <v>208</v>
      </c>
      <c r="D80" s="100" t="s">
        <v>208</v>
      </c>
      <c r="E80" s="100" t="s">
        <v>208</v>
      </c>
      <c r="F80" s="100" t="s">
        <v>24</v>
      </c>
      <c r="G80" s="100" t="s">
        <v>208</v>
      </c>
      <c r="H80" s="100" t="s">
        <v>208</v>
      </c>
      <c r="I80" s="100" t="s">
        <v>208</v>
      </c>
      <c r="J80" s="100" t="s">
        <v>208</v>
      </c>
      <c r="K80" s="100" t="s">
        <v>208</v>
      </c>
      <c r="L80" s="100" t="s">
        <v>208</v>
      </c>
      <c r="M80" s="100" t="s">
        <v>208</v>
      </c>
      <c r="N80" s="99" t="s">
        <v>208</v>
      </c>
      <c r="O80" s="99" t="s">
        <v>208</v>
      </c>
      <c r="P80" s="99" t="s">
        <v>208</v>
      </c>
      <c r="R80" s="121">
        <v>1973</v>
      </c>
      <c r="S80" s="99">
        <v>28</v>
      </c>
      <c r="T80" s="100">
        <v>0.41656189999999998</v>
      </c>
      <c r="U80" s="100">
        <v>0.43543419999999999</v>
      </c>
      <c r="V80" s="100" t="s">
        <v>24</v>
      </c>
      <c r="W80" s="100">
        <v>0.4162071</v>
      </c>
      <c r="X80" s="100">
        <v>0.45363490000000001</v>
      </c>
      <c r="Y80" s="100">
        <v>0.42163620000000002</v>
      </c>
      <c r="Z80" s="100">
        <v>29.964286000000001</v>
      </c>
      <c r="AA80" s="100">
        <v>28.5</v>
      </c>
      <c r="AB80" s="100">
        <v>100</v>
      </c>
      <c r="AC80" s="100">
        <v>5.68713E-2</v>
      </c>
      <c r="AD80" s="99">
        <v>1261</v>
      </c>
      <c r="AE80" s="99">
        <v>0.1952131</v>
      </c>
      <c r="AF80" s="99">
        <v>0.25037969999999998</v>
      </c>
      <c r="AH80" s="121">
        <v>1973</v>
      </c>
      <c r="AI80" s="99">
        <v>28</v>
      </c>
      <c r="AJ80" s="100">
        <v>0.20733770000000001</v>
      </c>
      <c r="AK80" s="100">
        <v>0.21173040000000001</v>
      </c>
      <c r="AL80" s="100" t="s">
        <v>24</v>
      </c>
      <c r="AM80" s="100">
        <v>0.2024167</v>
      </c>
      <c r="AN80" s="100">
        <v>0.22071669999999999</v>
      </c>
      <c r="AO80" s="100">
        <v>0.20520720000000001</v>
      </c>
      <c r="AP80" s="100">
        <v>29.964286000000001</v>
      </c>
      <c r="AQ80" s="100">
        <v>28.5</v>
      </c>
      <c r="AR80" s="100">
        <v>100</v>
      </c>
      <c r="AS80" s="100">
        <v>2.5265699999999999E-2</v>
      </c>
      <c r="AT80" s="99">
        <v>1261</v>
      </c>
      <c r="AU80" s="99">
        <v>9.6277799999999997E-2</v>
      </c>
      <c r="AV80" s="99">
        <v>8.9817099999999997E-2</v>
      </c>
      <c r="AW80" s="100" t="s">
        <v>208</v>
      </c>
      <c r="AY80" s="121">
        <v>1973</v>
      </c>
    </row>
    <row r="81" spans="2:51">
      <c r="B81" s="121">
        <v>1974</v>
      </c>
      <c r="C81" s="99" t="s">
        <v>208</v>
      </c>
      <c r="D81" s="100" t="s">
        <v>208</v>
      </c>
      <c r="E81" s="100" t="s">
        <v>208</v>
      </c>
      <c r="F81" s="100" t="s">
        <v>24</v>
      </c>
      <c r="G81" s="100" t="s">
        <v>208</v>
      </c>
      <c r="H81" s="100" t="s">
        <v>208</v>
      </c>
      <c r="I81" s="100" t="s">
        <v>208</v>
      </c>
      <c r="J81" s="100" t="s">
        <v>208</v>
      </c>
      <c r="K81" s="100" t="s">
        <v>208</v>
      </c>
      <c r="L81" s="100" t="s">
        <v>208</v>
      </c>
      <c r="M81" s="100" t="s">
        <v>208</v>
      </c>
      <c r="N81" s="99" t="s">
        <v>208</v>
      </c>
      <c r="O81" s="99" t="s">
        <v>208</v>
      </c>
      <c r="P81" s="99" t="s">
        <v>208</v>
      </c>
      <c r="R81" s="121">
        <v>1974</v>
      </c>
      <c r="S81" s="99">
        <v>28</v>
      </c>
      <c r="T81" s="100">
        <v>0.40978189999999998</v>
      </c>
      <c r="U81" s="100">
        <v>0.40239550000000002</v>
      </c>
      <c r="V81" s="100" t="s">
        <v>24</v>
      </c>
      <c r="W81" s="100">
        <v>0.384438</v>
      </c>
      <c r="X81" s="100">
        <v>0.43210690000000002</v>
      </c>
      <c r="Y81" s="100">
        <v>0.40559430000000002</v>
      </c>
      <c r="Z81" s="100">
        <v>27.071428999999998</v>
      </c>
      <c r="AA81" s="100">
        <v>26</v>
      </c>
      <c r="AB81" s="100">
        <v>100</v>
      </c>
      <c r="AC81" s="100">
        <v>5.4333100000000002E-2</v>
      </c>
      <c r="AD81" s="99">
        <v>1342</v>
      </c>
      <c r="AE81" s="99">
        <v>0.20442170000000001</v>
      </c>
      <c r="AF81" s="99">
        <v>0.2634958</v>
      </c>
      <c r="AH81" s="121">
        <v>1974</v>
      </c>
      <c r="AI81" s="99">
        <v>28</v>
      </c>
      <c r="AJ81" s="100">
        <v>0.20404340000000001</v>
      </c>
      <c r="AK81" s="100">
        <v>0.1960028</v>
      </c>
      <c r="AL81" s="100" t="s">
        <v>24</v>
      </c>
      <c r="AM81" s="100">
        <v>0.1872964</v>
      </c>
      <c r="AN81" s="100">
        <v>0.2106131</v>
      </c>
      <c r="AO81" s="100">
        <v>0.19777320000000001</v>
      </c>
      <c r="AP81" s="100">
        <v>27.071428999999998</v>
      </c>
      <c r="AQ81" s="100">
        <v>26</v>
      </c>
      <c r="AR81" s="100">
        <v>100</v>
      </c>
      <c r="AS81" s="100">
        <v>2.4172699999999998E-2</v>
      </c>
      <c r="AT81" s="99">
        <v>1342</v>
      </c>
      <c r="AU81" s="99">
        <v>0.10084419999999999</v>
      </c>
      <c r="AV81" s="99">
        <v>9.3655799999999997E-2</v>
      </c>
      <c r="AW81" s="100" t="s">
        <v>208</v>
      </c>
      <c r="AY81" s="121">
        <v>1974</v>
      </c>
    </row>
    <row r="82" spans="2:51">
      <c r="B82" s="121">
        <v>1975</v>
      </c>
      <c r="C82" s="99" t="s">
        <v>208</v>
      </c>
      <c r="D82" s="100" t="s">
        <v>208</v>
      </c>
      <c r="E82" s="100" t="s">
        <v>208</v>
      </c>
      <c r="F82" s="100" t="s">
        <v>24</v>
      </c>
      <c r="G82" s="100" t="s">
        <v>208</v>
      </c>
      <c r="H82" s="100" t="s">
        <v>208</v>
      </c>
      <c r="I82" s="100" t="s">
        <v>208</v>
      </c>
      <c r="J82" s="100" t="s">
        <v>208</v>
      </c>
      <c r="K82" s="100" t="s">
        <v>208</v>
      </c>
      <c r="L82" s="100" t="s">
        <v>208</v>
      </c>
      <c r="M82" s="100" t="s">
        <v>208</v>
      </c>
      <c r="N82" s="99" t="s">
        <v>208</v>
      </c>
      <c r="O82" s="99" t="s">
        <v>208</v>
      </c>
      <c r="P82" s="99" t="s">
        <v>208</v>
      </c>
      <c r="R82" s="121">
        <v>1975</v>
      </c>
      <c r="S82" s="99">
        <v>13</v>
      </c>
      <c r="T82" s="100">
        <v>0.1877578</v>
      </c>
      <c r="U82" s="100">
        <v>0.1816374</v>
      </c>
      <c r="V82" s="100" t="s">
        <v>24</v>
      </c>
      <c r="W82" s="100">
        <v>0.17472080000000001</v>
      </c>
      <c r="X82" s="100">
        <v>0.1957052</v>
      </c>
      <c r="Y82" s="100">
        <v>0.18203620000000001</v>
      </c>
      <c r="Z82" s="100">
        <v>27.384615</v>
      </c>
      <c r="AA82" s="100">
        <v>27</v>
      </c>
      <c r="AB82" s="100">
        <v>100</v>
      </c>
      <c r="AC82" s="100">
        <v>2.69246E-2</v>
      </c>
      <c r="AD82" s="99">
        <v>619</v>
      </c>
      <c r="AE82" s="99">
        <v>9.3146499999999993E-2</v>
      </c>
      <c r="AF82" s="99">
        <v>0.13167219999999999</v>
      </c>
      <c r="AH82" s="121">
        <v>1975</v>
      </c>
      <c r="AI82" s="99">
        <v>13</v>
      </c>
      <c r="AJ82" s="100">
        <v>9.3572299999999997E-2</v>
      </c>
      <c r="AK82" s="100">
        <v>8.8877100000000001E-2</v>
      </c>
      <c r="AL82" s="100" t="s">
        <v>24</v>
      </c>
      <c r="AM82" s="100">
        <v>8.5515499999999994E-2</v>
      </c>
      <c r="AN82" s="100">
        <v>9.5827200000000001E-2</v>
      </c>
      <c r="AO82" s="100">
        <v>8.9182800000000007E-2</v>
      </c>
      <c r="AP82" s="100">
        <v>27.384615</v>
      </c>
      <c r="AQ82" s="100">
        <v>27</v>
      </c>
      <c r="AR82" s="100">
        <v>100</v>
      </c>
      <c r="AS82" s="100">
        <v>1.1924300000000001E-2</v>
      </c>
      <c r="AT82" s="99">
        <v>619</v>
      </c>
      <c r="AU82" s="99">
        <v>4.5978199999999997E-2</v>
      </c>
      <c r="AV82" s="99">
        <v>4.61798E-2</v>
      </c>
      <c r="AW82" s="100" t="s">
        <v>208</v>
      </c>
      <c r="AY82" s="121">
        <v>1975</v>
      </c>
    </row>
    <row r="83" spans="2:51">
      <c r="B83" s="121">
        <v>1976</v>
      </c>
      <c r="C83" s="99" t="s">
        <v>208</v>
      </c>
      <c r="D83" s="100" t="s">
        <v>208</v>
      </c>
      <c r="E83" s="100" t="s">
        <v>208</v>
      </c>
      <c r="F83" s="100" t="s">
        <v>24</v>
      </c>
      <c r="G83" s="100" t="s">
        <v>208</v>
      </c>
      <c r="H83" s="100" t="s">
        <v>208</v>
      </c>
      <c r="I83" s="100" t="s">
        <v>208</v>
      </c>
      <c r="J83" s="100" t="s">
        <v>208</v>
      </c>
      <c r="K83" s="100" t="s">
        <v>208</v>
      </c>
      <c r="L83" s="100" t="s">
        <v>208</v>
      </c>
      <c r="M83" s="100" t="s">
        <v>208</v>
      </c>
      <c r="N83" s="99" t="s">
        <v>208</v>
      </c>
      <c r="O83" s="99" t="s">
        <v>208</v>
      </c>
      <c r="P83" s="99" t="s">
        <v>208</v>
      </c>
      <c r="R83" s="121">
        <v>1976</v>
      </c>
      <c r="S83" s="99">
        <v>30</v>
      </c>
      <c r="T83" s="100">
        <v>0.42850719999999998</v>
      </c>
      <c r="U83" s="100">
        <v>0.45133319999999999</v>
      </c>
      <c r="V83" s="100" t="s">
        <v>24</v>
      </c>
      <c r="W83" s="100">
        <v>0.42716330000000002</v>
      </c>
      <c r="X83" s="100">
        <v>0.46217760000000002</v>
      </c>
      <c r="Y83" s="100">
        <v>0.414603</v>
      </c>
      <c r="Z83" s="100">
        <v>30.033332999999999</v>
      </c>
      <c r="AA83" s="100">
        <v>30</v>
      </c>
      <c r="AB83" s="100">
        <v>100</v>
      </c>
      <c r="AC83" s="100">
        <v>5.98384E-2</v>
      </c>
      <c r="AD83" s="99">
        <v>1349</v>
      </c>
      <c r="AE83" s="99">
        <v>0.20102900000000001</v>
      </c>
      <c r="AF83" s="99">
        <v>0.29147719999999999</v>
      </c>
      <c r="AH83" s="121">
        <v>1976</v>
      </c>
      <c r="AI83" s="99">
        <v>30</v>
      </c>
      <c r="AJ83" s="100">
        <v>0.21378050000000001</v>
      </c>
      <c r="AK83" s="100">
        <v>0.2203939</v>
      </c>
      <c r="AL83" s="100" t="s">
        <v>24</v>
      </c>
      <c r="AM83" s="100">
        <v>0.2086472</v>
      </c>
      <c r="AN83" s="100">
        <v>0.22586210000000001</v>
      </c>
      <c r="AO83" s="100">
        <v>0.20278399999999999</v>
      </c>
      <c r="AP83" s="100">
        <v>30.033332999999999</v>
      </c>
      <c r="AQ83" s="100">
        <v>30</v>
      </c>
      <c r="AR83" s="100">
        <v>100</v>
      </c>
      <c r="AS83" s="100">
        <v>2.6628300000000001E-2</v>
      </c>
      <c r="AT83" s="99">
        <v>1349</v>
      </c>
      <c r="AU83" s="99">
        <v>9.9301899999999999E-2</v>
      </c>
      <c r="AV83" s="99">
        <v>0.10287540000000001</v>
      </c>
      <c r="AW83" s="100" t="s">
        <v>208</v>
      </c>
      <c r="AY83" s="121">
        <v>1976</v>
      </c>
    </row>
    <row r="84" spans="2:51">
      <c r="B84" s="121">
        <v>1977</v>
      </c>
      <c r="C84" s="99" t="s">
        <v>208</v>
      </c>
      <c r="D84" s="100" t="s">
        <v>208</v>
      </c>
      <c r="E84" s="100" t="s">
        <v>208</v>
      </c>
      <c r="F84" s="100" t="s">
        <v>24</v>
      </c>
      <c r="G84" s="100" t="s">
        <v>208</v>
      </c>
      <c r="H84" s="100" t="s">
        <v>208</v>
      </c>
      <c r="I84" s="100" t="s">
        <v>208</v>
      </c>
      <c r="J84" s="100" t="s">
        <v>208</v>
      </c>
      <c r="K84" s="100" t="s">
        <v>208</v>
      </c>
      <c r="L84" s="100" t="s">
        <v>208</v>
      </c>
      <c r="M84" s="100" t="s">
        <v>208</v>
      </c>
      <c r="N84" s="99" t="s">
        <v>208</v>
      </c>
      <c r="O84" s="99" t="s">
        <v>208</v>
      </c>
      <c r="P84" s="99" t="s">
        <v>208</v>
      </c>
      <c r="R84" s="121">
        <v>1977</v>
      </c>
      <c r="S84" s="99">
        <v>18</v>
      </c>
      <c r="T84" s="100">
        <v>0.2539671</v>
      </c>
      <c r="U84" s="100">
        <v>0.2448485</v>
      </c>
      <c r="V84" s="100" t="s">
        <v>24</v>
      </c>
      <c r="W84" s="100">
        <v>0.23573949999999999</v>
      </c>
      <c r="X84" s="100">
        <v>0.26341409999999998</v>
      </c>
      <c r="Y84" s="100">
        <v>0.246728</v>
      </c>
      <c r="Z84" s="100">
        <v>28.277778000000001</v>
      </c>
      <c r="AA84" s="100">
        <v>25.5</v>
      </c>
      <c r="AB84" s="100">
        <v>100</v>
      </c>
      <c r="AC84" s="100">
        <v>3.71364E-2</v>
      </c>
      <c r="AD84" s="99">
        <v>841</v>
      </c>
      <c r="AE84" s="99">
        <v>0.12383379999999999</v>
      </c>
      <c r="AF84" s="99">
        <v>0.18751899999999999</v>
      </c>
      <c r="AH84" s="121">
        <v>1977</v>
      </c>
      <c r="AI84" s="99">
        <v>18</v>
      </c>
      <c r="AJ84" s="100">
        <v>0.1268299</v>
      </c>
      <c r="AK84" s="100">
        <v>0.1201642</v>
      </c>
      <c r="AL84" s="100" t="s">
        <v>24</v>
      </c>
      <c r="AM84" s="100">
        <v>0.11572399999999999</v>
      </c>
      <c r="AN84" s="100">
        <v>0.1293803</v>
      </c>
      <c r="AO84" s="100">
        <v>0.12125</v>
      </c>
      <c r="AP84" s="100">
        <v>28.277778000000001</v>
      </c>
      <c r="AQ84" s="100">
        <v>25.5</v>
      </c>
      <c r="AR84" s="100">
        <v>100</v>
      </c>
      <c r="AS84" s="100">
        <v>1.6545600000000001E-2</v>
      </c>
      <c r="AT84" s="99">
        <v>841</v>
      </c>
      <c r="AU84" s="99">
        <v>6.1231399999999998E-2</v>
      </c>
      <c r="AV84" s="99">
        <v>6.5581799999999996E-2</v>
      </c>
      <c r="AW84" s="100" t="s">
        <v>208</v>
      </c>
      <c r="AY84" s="121">
        <v>1977</v>
      </c>
    </row>
    <row r="85" spans="2:51">
      <c r="B85" s="121">
        <v>1978</v>
      </c>
      <c r="C85" s="99" t="s">
        <v>208</v>
      </c>
      <c r="D85" s="100" t="s">
        <v>208</v>
      </c>
      <c r="E85" s="100" t="s">
        <v>208</v>
      </c>
      <c r="F85" s="100" t="s">
        <v>24</v>
      </c>
      <c r="G85" s="100" t="s">
        <v>208</v>
      </c>
      <c r="H85" s="100" t="s">
        <v>208</v>
      </c>
      <c r="I85" s="100" t="s">
        <v>208</v>
      </c>
      <c r="J85" s="100" t="s">
        <v>208</v>
      </c>
      <c r="K85" s="100" t="s">
        <v>208</v>
      </c>
      <c r="L85" s="100" t="s">
        <v>208</v>
      </c>
      <c r="M85" s="100" t="s">
        <v>208</v>
      </c>
      <c r="N85" s="99" t="s">
        <v>208</v>
      </c>
      <c r="O85" s="99" t="s">
        <v>208</v>
      </c>
      <c r="P85" s="99" t="s">
        <v>208</v>
      </c>
      <c r="R85" s="121">
        <v>1978</v>
      </c>
      <c r="S85" s="99">
        <v>15</v>
      </c>
      <c r="T85" s="100">
        <v>0.20897299999999999</v>
      </c>
      <c r="U85" s="100">
        <v>0.2139113</v>
      </c>
      <c r="V85" s="100" t="s">
        <v>24</v>
      </c>
      <c r="W85" s="100">
        <v>0.20205529999999999</v>
      </c>
      <c r="X85" s="100">
        <v>0.22091340000000001</v>
      </c>
      <c r="Y85" s="100">
        <v>0.20166500000000001</v>
      </c>
      <c r="Z85" s="100">
        <v>29.066666999999999</v>
      </c>
      <c r="AA85" s="100">
        <v>31</v>
      </c>
      <c r="AB85" s="100">
        <v>100</v>
      </c>
      <c r="AC85" s="100">
        <v>3.11565E-2</v>
      </c>
      <c r="AD85" s="99">
        <v>689</v>
      </c>
      <c r="AE85" s="99">
        <v>0.10022010000000001</v>
      </c>
      <c r="AF85" s="99">
        <v>0.15839149999999999</v>
      </c>
      <c r="AH85" s="121">
        <v>1978</v>
      </c>
      <c r="AI85" s="99">
        <v>15</v>
      </c>
      <c r="AJ85" s="100">
        <v>0.10446220000000001</v>
      </c>
      <c r="AK85" s="100">
        <v>0.10465969999999999</v>
      </c>
      <c r="AL85" s="100" t="s">
        <v>24</v>
      </c>
      <c r="AM85" s="100">
        <v>9.8871500000000001E-2</v>
      </c>
      <c r="AN85" s="100">
        <v>0.1081386</v>
      </c>
      <c r="AO85" s="100">
        <v>9.8753199999999999E-2</v>
      </c>
      <c r="AP85" s="100">
        <v>29.066666999999999</v>
      </c>
      <c r="AQ85" s="100">
        <v>31</v>
      </c>
      <c r="AR85" s="100">
        <v>100</v>
      </c>
      <c r="AS85" s="100">
        <v>1.38344E-2</v>
      </c>
      <c r="AT85" s="99">
        <v>689</v>
      </c>
      <c r="AU85" s="99">
        <v>4.9605099999999999E-2</v>
      </c>
      <c r="AV85" s="99">
        <v>5.5179400000000003E-2</v>
      </c>
      <c r="AW85" s="100" t="s">
        <v>208</v>
      </c>
      <c r="AY85" s="121">
        <v>1978</v>
      </c>
    </row>
    <row r="86" spans="2:51">
      <c r="B86" s="122">
        <v>1979</v>
      </c>
      <c r="C86" s="99" t="s">
        <v>208</v>
      </c>
      <c r="D86" s="100" t="s">
        <v>208</v>
      </c>
      <c r="E86" s="100" t="s">
        <v>208</v>
      </c>
      <c r="F86" s="100" t="s">
        <v>208</v>
      </c>
      <c r="G86" s="100" t="s">
        <v>208</v>
      </c>
      <c r="H86" s="100" t="s">
        <v>208</v>
      </c>
      <c r="I86" s="100" t="s">
        <v>208</v>
      </c>
      <c r="J86" s="100" t="s">
        <v>208</v>
      </c>
      <c r="K86" s="100" t="s">
        <v>208</v>
      </c>
      <c r="L86" s="100" t="s">
        <v>208</v>
      </c>
      <c r="M86" s="100" t="s">
        <v>208</v>
      </c>
      <c r="N86" s="99" t="s">
        <v>208</v>
      </c>
      <c r="O86" s="99" t="s">
        <v>208</v>
      </c>
      <c r="P86" s="99" t="s">
        <v>208</v>
      </c>
      <c r="R86" s="122">
        <v>1979</v>
      </c>
      <c r="S86" s="99">
        <v>18</v>
      </c>
      <c r="T86" s="100">
        <v>0.2478667</v>
      </c>
      <c r="U86" s="100">
        <v>0.23999029999999999</v>
      </c>
      <c r="V86" s="100" t="s">
        <v>208</v>
      </c>
      <c r="W86" s="100">
        <v>0.22953670000000001</v>
      </c>
      <c r="X86" s="100">
        <v>0.2528627</v>
      </c>
      <c r="Y86" s="100">
        <v>0.23643040000000001</v>
      </c>
      <c r="Z86" s="100">
        <v>29</v>
      </c>
      <c r="AA86" s="100">
        <v>27.5</v>
      </c>
      <c r="AB86" s="100">
        <v>100</v>
      </c>
      <c r="AC86" s="100">
        <v>3.8046099999999999E-2</v>
      </c>
      <c r="AD86" s="99">
        <v>828</v>
      </c>
      <c r="AE86" s="99">
        <v>0.1191199</v>
      </c>
      <c r="AF86" s="99">
        <v>0.1988984</v>
      </c>
      <c r="AH86" s="122">
        <v>1979</v>
      </c>
      <c r="AI86" s="99">
        <v>18</v>
      </c>
      <c r="AJ86" s="100">
        <v>0.1240034</v>
      </c>
      <c r="AK86" s="100">
        <v>0.1180324</v>
      </c>
      <c r="AL86" s="100" t="s">
        <v>208</v>
      </c>
      <c r="AM86" s="100">
        <v>0.11290269999999999</v>
      </c>
      <c r="AN86" s="100">
        <v>0.1244137</v>
      </c>
      <c r="AO86" s="100">
        <v>0.1163583</v>
      </c>
      <c r="AP86" s="100">
        <v>29</v>
      </c>
      <c r="AQ86" s="100">
        <v>27.5</v>
      </c>
      <c r="AR86" s="100">
        <v>100</v>
      </c>
      <c r="AS86" s="100">
        <v>1.6890599999999999E-2</v>
      </c>
      <c r="AT86" s="99">
        <v>828</v>
      </c>
      <c r="AU86" s="99">
        <v>5.9005099999999998E-2</v>
      </c>
      <c r="AV86" s="99">
        <v>6.8943599999999994E-2</v>
      </c>
      <c r="AW86" s="100" t="s">
        <v>208</v>
      </c>
      <c r="AY86" s="122">
        <v>1979</v>
      </c>
    </row>
    <row r="87" spans="2:51">
      <c r="B87" s="122">
        <v>1980</v>
      </c>
      <c r="C87" s="99" t="s">
        <v>208</v>
      </c>
      <c r="D87" s="100" t="s">
        <v>208</v>
      </c>
      <c r="E87" s="100" t="s">
        <v>208</v>
      </c>
      <c r="F87" s="100" t="s">
        <v>208</v>
      </c>
      <c r="G87" s="100" t="s">
        <v>208</v>
      </c>
      <c r="H87" s="100" t="s">
        <v>208</v>
      </c>
      <c r="I87" s="100" t="s">
        <v>208</v>
      </c>
      <c r="J87" s="100" t="s">
        <v>208</v>
      </c>
      <c r="K87" s="100" t="s">
        <v>208</v>
      </c>
      <c r="L87" s="100" t="s">
        <v>208</v>
      </c>
      <c r="M87" s="100" t="s">
        <v>208</v>
      </c>
      <c r="N87" s="99" t="s">
        <v>208</v>
      </c>
      <c r="O87" s="99" t="s">
        <v>208</v>
      </c>
      <c r="P87" s="99" t="s">
        <v>208</v>
      </c>
      <c r="R87" s="122">
        <v>1980</v>
      </c>
      <c r="S87" s="99">
        <v>22</v>
      </c>
      <c r="T87" s="100">
        <v>0.29902289999999998</v>
      </c>
      <c r="U87" s="100">
        <v>0.2950102</v>
      </c>
      <c r="V87" s="100" t="s">
        <v>208</v>
      </c>
      <c r="W87" s="100">
        <v>0.27915970000000001</v>
      </c>
      <c r="X87" s="100">
        <v>0.30445850000000002</v>
      </c>
      <c r="Y87" s="100">
        <v>0.2763391</v>
      </c>
      <c r="Z87" s="100">
        <v>29.636364</v>
      </c>
      <c r="AA87" s="100">
        <v>30.5</v>
      </c>
      <c r="AB87" s="100">
        <v>100</v>
      </c>
      <c r="AC87" s="100">
        <v>4.5664900000000001E-2</v>
      </c>
      <c r="AD87" s="99">
        <v>998</v>
      </c>
      <c r="AE87" s="99">
        <v>0.1418305</v>
      </c>
      <c r="AF87" s="99">
        <v>0.2464094</v>
      </c>
      <c r="AH87" s="122">
        <v>1980</v>
      </c>
      <c r="AI87" s="99">
        <v>22</v>
      </c>
      <c r="AJ87" s="100">
        <v>0.14970720000000001</v>
      </c>
      <c r="AK87" s="100">
        <v>0.14496329999999999</v>
      </c>
      <c r="AL87" s="100" t="s">
        <v>208</v>
      </c>
      <c r="AM87" s="100">
        <v>0.13718420000000001</v>
      </c>
      <c r="AN87" s="100">
        <v>0.1496615</v>
      </c>
      <c r="AO87" s="100">
        <v>0.13585800000000001</v>
      </c>
      <c r="AP87" s="100">
        <v>29.636364</v>
      </c>
      <c r="AQ87" s="100">
        <v>30.5</v>
      </c>
      <c r="AR87" s="100">
        <v>100</v>
      </c>
      <c r="AS87" s="100">
        <v>2.02401E-2</v>
      </c>
      <c r="AT87" s="99">
        <v>998</v>
      </c>
      <c r="AU87" s="99">
        <v>7.0302600000000007E-2</v>
      </c>
      <c r="AV87" s="99">
        <v>8.4313700000000005E-2</v>
      </c>
      <c r="AW87" s="100" t="s">
        <v>208</v>
      </c>
      <c r="AY87" s="122">
        <v>1980</v>
      </c>
    </row>
    <row r="88" spans="2:51">
      <c r="B88" s="122">
        <v>1981</v>
      </c>
      <c r="C88" s="99" t="s">
        <v>208</v>
      </c>
      <c r="D88" s="100" t="s">
        <v>208</v>
      </c>
      <c r="E88" s="100" t="s">
        <v>208</v>
      </c>
      <c r="F88" s="100" t="s">
        <v>208</v>
      </c>
      <c r="G88" s="100" t="s">
        <v>208</v>
      </c>
      <c r="H88" s="100" t="s">
        <v>208</v>
      </c>
      <c r="I88" s="100" t="s">
        <v>208</v>
      </c>
      <c r="J88" s="100" t="s">
        <v>208</v>
      </c>
      <c r="K88" s="100" t="s">
        <v>208</v>
      </c>
      <c r="L88" s="100" t="s">
        <v>208</v>
      </c>
      <c r="M88" s="100" t="s">
        <v>208</v>
      </c>
      <c r="N88" s="99" t="s">
        <v>208</v>
      </c>
      <c r="O88" s="99" t="s">
        <v>208</v>
      </c>
      <c r="P88" s="99" t="s">
        <v>208</v>
      </c>
      <c r="R88" s="122">
        <v>1981</v>
      </c>
      <c r="S88" s="99">
        <v>25</v>
      </c>
      <c r="T88" s="100">
        <v>0.33444849999999998</v>
      </c>
      <c r="U88" s="100">
        <v>0.30674499999999999</v>
      </c>
      <c r="V88" s="100" t="s">
        <v>208</v>
      </c>
      <c r="W88" s="100">
        <v>0.29543190000000003</v>
      </c>
      <c r="X88" s="100">
        <v>0.33143299999999998</v>
      </c>
      <c r="Y88" s="100">
        <v>0.3084575</v>
      </c>
      <c r="Z88" s="100">
        <v>27.4</v>
      </c>
      <c r="AA88" s="100">
        <v>25</v>
      </c>
      <c r="AB88" s="100">
        <v>100</v>
      </c>
      <c r="AC88" s="100">
        <v>5.1752300000000001E-2</v>
      </c>
      <c r="AD88" s="99">
        <v>1190</v>
      </c>
      <c r="AE88" s="99">
        <v>0.16658029999999999</v>
      </c>
      <c r="AF88" s="99">
        <v>0.3015834</v>
      </c>
      <c r="AH88" s="122">
        <v>1981</v>
      </c>
      <c r="AI88" s="99">
        <v>25</v>
      </c>
      <c r="AJ88" s="100">
        <v>0.1675237</v>
      </c>
      <c r="AK88" s="100">
        <v>0.1509761</v>
      </c>
      <c r="AL88" s="100" t="s">
        <v>208</v>
      </c>
      <c r="AM88" s="100">
        <v>0.14541870000000001</v>
      </c>
      <c r="AN88" s="100">
        <v>0.16318369999999999</v>
      </c>
      <c r="AO88" s="100">
        <v>0.1518854</v>
      </c>
      <c r="AP88" s="100">
        <v>27.4</v>
      </c>
      <c r="AQ88" s="100">
        <v>25</v>
      </c>
      <c r="AR88" s="100">
        <v>100</v>
      </c>
      <c r="AS88" s="100">
        <v>2.29351E-2</v>
      </c>
      <c r="AT88" s="99">
        <v>1190</v>
      </c>
      <c r="AU88" s="99">
        <v>8.2604800000000006E-2</v>
      </c>
      <c r="AV88" s="99">
        <v>0.1029187</v>
      </c>
      <c r="AW88" s="100" t="s">
        <v>208</v>
      </c>
      <c r="AY88" s="122">
        <v>1981</v>
      </c>
    </row>
    <row r="89" spans="2:51">
      <c r="B89" s="122">
        <v>1982</v>
      </c>
      <c r="C89" s="99" t="s">
        <v>208</v>
      </c>
      <c r="D89" s="100" t="s">
        <v>208</v>
      </c>
      <c r="E89" s="100" t="s">
        <v>208</v>
      </c>
      <c r="F89" s="100" t="s">
        <v>208</v>
      </c>
      <c r="G89" s="100" t="s">
        <v>208</v>
      </c>
      <c r="H89" s="100" t="s">
        <v>208</v>
      </c>
      <c r="I89" s="100" t="s">
        <v>208</v>
      </c>
      <c r="J89" s="100" t="s">
        <v>208</v>
      </c>
      <c r="K89" s="100" t="s">
        <v>208</v>
      </c>
      <c r="L89" s="100" t="s">
        <v>208</v>
      </c>
      <c r="M89" s="100" t="s">
        <v>208</v>
      </c>
      <c r="N89" s="99" t="s">
        <v>208</v>
      </c>
      <c r="O89" s="99" t="s">
        <v>208</v>
      </c>
      <c r="P89" s="99" t="s">
        <v>208</v>
      </c>
      <c r="R89" s="122">
        <v>1982</v>
      </c>
      <c r="S89" s="99">
        <v>25</v>
      </c>
      <c r="T89" s="100">
        <v>0.32880320000000002</v>
      </c>
      <c r="U89" s="100">
        <v>0.28762179999999998</v>
      </c>
      <c r="V89" s="100" t="s">
        <v>208</v>
      </c>
      <c r="W89" s="100">
        <v>0.2797654</v>
      </c>
      <c r="X89" s="100">
        <v>0.31872020000000001</v>
      </c>
      <c r="Y89" s="100">
        <v>0.30463299999999999</v>
      </c>
      <c r="Z89" s="100">
        <v>26.68</v>
      </c>
      <c r="AA89" s="100">
        <v>26</v>
      </c>
      <c r="AB89" s="100">
        <v>100</v>
      </c>
      <c r="AC89" s="100">
        <v>4.85663E-2</v>
      </c>
      <c r="AD89" s="99">
        <v>1208</v>
      </c>
      <c r="AE89" s="99">
        <v>0.16640060000000001</v>
      </c>
      <c r="AF89" s="99">
        <v>0.29507319999999998</v>
      </c>
      <c r="AH89" s="122">
        <v>1982</v>
      </c>
      <c r="AI89" s="99">
        <v>25</v>
      </c>
      <c r="AJ89" s="100">
        <v>0.16464429999999999</v>
      </c>
      <c r="AK89" s="100">
        <v>0.1419146</v>
      </c>
      <c r="AL89" s="100" t="s">
        <v>208</v>
      </c>
      <c r="AM89" s="100">
        <v>0.13804150000000001</v>
      </c>
      <c r="AN89" s="100">
        <v>0.15727740000000001</v>
      </c>
      <c r="AO89" s="100">
        <v>0.1503504</v>
      </c>
      <c r="AP89" s="100">
        <v>26.68</v>
      </c>
      <c r="AQ89" s="100">
        <v>26</v>
      </c>
      <c r="AR89" s="100">
        <v>100</v>
      </c>
      <c r="AS89" s="100">
        <v>2.17825E-2</v>
      </c>
      <c r="AT89" s="99">
        <v>1208</v>
      </c>
      <c r="AU89" s="99">
        <v>8.2477800000000004E-2</v>
      </c>
      <c r="AV89" s="99">
        <v>0.1011803</v>
      </c>
      <c r="AW89" s="100" t="s">
        <v>208</v>
      </c>
      <c r="AY89" s="122">
        <v>1982</v>
      </c>
    </row>
    <row r="90" spans="2:51">
      <c r="B90" s="122">
        <v>1983</v>
      </c>
      <c r="C90" s="99" t="s">
        <v>208</v>
      </c>
      <c r="D90" s="100" t="s">
        <v>208</v>
      </c>
      <c r="E90" s="100" t="s">
        <v>208</v>
      </c>
      <c r="F90" s="100" t="s">
        <v>208</v>
      </c>
      <c r="G90" s="100" t="s">
        <v>208</v>
      </c>
      <c r="H90" s="100" t="s">
        <v>208</v>
      </c>
      <c r="I90" s="100" t="s">
        <v>208</v>
      </c>
      <c r="J90" s="100" t="s">
        <v>208</v>
      </c>
      <c r="K90" s="100" t="s">
        <v>208</v>
      </c>
      <c r="L90" s="100" t="s">
        <v>208</v>
      </c>
      <c r="M90" s="100" t="s">
        <v>208</v>
      </c>
      <c r="N90" s="99" t="s">
        <v>208</v>
      </c>
      <c r="O90" s="99" t="s">
        <v>208</v>
      </c>
      <c r="P90" s="99" t="s">
        <v>208</v>
      </c>
      <c r="R90" s="122">
        <v>1983</v>
      </c>
      <c r="S90" s="99">
        <v>15</v>
      </c>
      <c r="T90" s="100">
        <v>0.1946251</v>
      </c>
      <c r="U90" s="100">
        <v>0.18426149999999999</v>
      </c>
      <c r="V90" s="100" t="s">
        <v>208</v>
      </c>
      <c r="W90" s="100">
        <v>0.17431769999999999</v>
      </c>
      <c r="X90" s="100">
        <v>0.1928173</v>
      </c>
      <c r="Y90" s="100">
        <v>0.17877080000000001</v>
      </c>
      <c r="Z90" s="100">
        <v>28.8</v>
      </c>
      <c r="AA90" s="100">
        <v>29</v>
      </c>
      <c r="AB90" s="100">
        <v>100</v>
      </c>
      <c r="AC90" s="100">
        <v>3.02212E-2</v>
      </c>
      <c r="AD90" s="99">
        <v>693</v>
      </c>
      <c r="AE90" s="99">
        <v>9.4290700000000005E-2</v>
      </c>
      <c r="AF90" s="99">
        <v>0.17422650000000001</v>
      </c>
      <c r="AH90" s="122">
        <v>1983</v>
      </c>
      <c r="AI90" s="99">
        <v>15</v>
      </c>
      <c r="AJ90" s="100">
        <v>9.74439E-2</v>
      </c>
      <c r="AK90" s="100">
        <v>9.0800900000000004E-2</v>
      </c>
      <c r="AL90" s="100" t="s">
        <v>208</v>
      </c>
      <c r="AM90" s="100">
        <v>8.5902099999999995E-2</v>
      </c>
      <c r="AN90" s="100">
        <v>9.5032199999999997E-2</v>
      </c>
      <c r="AO90" s="100">
        <v>8.80962E-2</v>
      </c>
      <c r="AP90" s="100">
        <v>28.8</v>
      </c>
      <c r="AQ90" s="100">
        <v>29</v>
      </c>
      <c r="AR90" s="100">
        <v>100</v>
      </c>
      <c r="AS90" s="100">
        <v>1.3625999999999999E-2</v>
      </c>
      <c r="AT90" s="99">
        <v>693</v>
      </c>
      <c r="AU90" s="99">
        <v>4.67179E-2</v>
      </c>
      <c r="AV90" s="99">
        <v>6.1172499999999998E-2</v>
      </c>
      <c r="AW90" s="100" t="s">
        <v>208</v>
      </c>
      <c r="AY90" s="122">
        <v>1983</v>
      </c>
    </row>
    <row r="91" spans="2:51">
      <c r="B91" s="122">
        <v>1984</v>
      </c>
      <c r="C91" s="99" t="s">
        <v>208</v>
      </c>
      <c r="D91" s="100" t="s">
        <v>208</v>
      </c>
      <c r="E91" s="100" t="s">
        <v>208</v>
      </c>
      <c r="F91" s="100" t="s">
        <v>208</v>
      </c>
      <c r="G91" s="100" t="s">
        <v>208</v>
      </c>
      <c r="H91" s="100" t="s">
        <v>208</v>
      </c>
      <c r="I91" s="100" t="s">
        <v>208</v>
      </c>
      <c r="J91" s="100" t="s">
        <v>208</v>
      </c>
      <c r="K91" s="100" t="s">
        <v>208</v>
      </c>
      <c r="L91" s="100" t="s">
        <v>208</v>
      </c>
      <c r="M91" s="100" t="s">
        <v>208</v>
      </c>
      <c r="N91" s="99" t="s">
        <v>208</v>
      </c>
      <c r="O91" s="99" t="s">
        <v>208</v>
      </c>
      <c r="P91" s="99" t="s">
        <v>208</v>
      </c>
      <c r="R91" s="122">
        <v>1984</v>
      </c>
      <c r="S91" s="99">
        <v>18</v>
      </c>
      <c r="T91" s="100">
        <v>0.23073440000000001</v>
      </c>
      <c r="U91" s="100">
        <v>0.21249750000000001</v>
      </c>
      <c r="V91" s="100" t="s">
        <v>208</v>
      </c>
      <c r="W91" s="100">
        <v>0.20331399999999999</v>
      </c>
      <c r="X91" s="100">
        <v>0.22449669999999999</v>
      </c>
      <c r="Y91" s="100">
        <v>0.2057485</v>
      </c>
      <c r="Z91" s="100">
        <v>29.722221999999999</v>
      </c>
      <c r="AA91" s="100">
        <v>29</v>
      </c>
      <c r="AB91" s="100">
        <v>100</v>
      </c>
      <c r="AC91" s="100">
        <v>3.6052599999999997E-2</v>
      </c>
      <c r="AD91" s="99">
        <v>815</v>
      </c>
      <c r="AE91" s="99">
        <v>0.109708</v>
      </c>
      <c r="AF91" s="99">
        <v>0.21369759999999999</v>
      </c>
      <c r="AH91" s="122">
        <v>1984</v>
      </c>
      <c r="AI91" s="99">
        <v>18</v>
      </c>
      <c r="AJ91" s="100">
        <v>0.1155373</v>
      </c>
      <c r="AK91" s="100">
        <v>0.1048318</v>
      </c>
      <c r="AL91" s="100" t="s">
        <v>208</v>
      </c>
      <c r="AM91" s="100">
        <v>0.100297</v>
      </c>
      <c r="AN91" s="100">
        <v>0.1107691</v>
      </c>
      <c r="AO91" s="100">
        <v>0.1015086</v>
      </c>
      <c r="AP91" s="100">
        <v>29.722221999999999</v>
      </c>
      <c r="AQ91" s="100">
        <v>29</v>
      </c>
      <c r="AR91" s="100">
        <v>100</v>
      </c>
      <c r="AS91" s="100">
        <v>1.6376399999999999E-2</v>
      </c>
      <c r="AT91" s="99">
        <v>815</v>
      </c>
      <c r="AU91" s="99">
        <v>5.4350799999999998E-2</v>
      </c>
      <c r="AV91" s="99">
        <v>7.4945300000000006E-2</v>
      </c>
      <c r="AW91" s="100" t="s">
        <v>208</v>
      </c>
      <c r="AY91" s="122">
        <v>1984</v>
      </c>
    </row>
    <row r="92" spans="2:51">
      <c r="B92" s="122">
        <v>1985</v>
      </c>
      <c r="C92" s="99" t="s">
        <v>208</v>
      </c>
      <c r="D92" s="100" t="s">
        <v>208</v>
      </c>
      <c r="E92" s="100" t="s">
        <v>208</v>
      </c>
      <c r="F92" s="100" t="s">
        <v>208</v>
      </c>
      <c r="G92" s="100" t="s">
        <v>208</v>
      </c>
      <c r="H92" s="100" t="s">
        <v>208</v>
      </c>
      <c r="I92" s="100" t="s">
        <v>208</v>
      </c>
      <c r="J92" s="100" t="s">
        <v>208</v>
      </c>
      <c r="K92" s="100" t="s">
        <v>208</v>
      </c>
      <c r="L92" s="100" t="s">
        <v>208</v>
      </c>
      <c r="M92" s="100" t="s">
        <v>208</v>
      </c>
      <c r="N92" s="99" t="s">
        <v>208</v>
      </c>
      <c r="O92" s="99" t="s">
        <v>208</v>
      </c>
      <c r="P92" s="99" t="s">
        <v>208</v>
      </c>
      <c r="R92" s="122">
        <v>1985</v>
      </c>
      <c r="S92" s="99">
        <v>11</v>
      </c>
      <c r="T92" s="100">
        <v>0.13914219999999999</v>
      </c>
      <c r="U92" s="100">
        <v>0.1206748</v>
      </c>
      <c r="V92" s="100" t="s">
        <v>208</v>
      </c>
      <c r="W92" s="100">
        <v>0.1172137</v>
      </c>
      <c r="X92" s="100">
        <v>0.1355275</v>
      </c>
      <c r="Y92" s="100">
        <v>0.13097800000000001</v>
      </c>
      <c r="Z92" s="100">
        <v>26.272727</v>
      </c>
      <c r="AA92" s="100">
        <v>27</v>
      </c>
      <c r="AB92" s="100">
        <v>100</v>
      </c>
      <c r="AC92" s="100">
        <v>2.01274E-2</v>
      </c>
      <c r="AD92" s="99">
        <v>536</v>
      </c>
      <c r="AE92" s="99">
        <v>7.1301400000000001E-2</v>
      </c>
      <c r="AF92" s="99">
        <v>0.13160350000000001</v>
      </c>
      <c r="AH92" s="122">
        <v>1985</v>
      </c>
      <c r="AI92" s="99">
        <v>11</v>
      </c>
      <c r="AJ92" s="100">
        <v>6.9671800000000006E-2</v>
      </c>
      <c r="AK92" s="100">
        <v>5.9491200000000001E-2</v>
      </c>
      <c r="AL92" s="100" t="s">
        <v>208</v>
      </c>
      <c r="AM92" s="100">
        <v>5.7779999999999998E-2</v>
      </c>
      <c r="AN92" s="100">
        <v>6.6795900000000005E-2</v>
      </c>
      <c r="AO92" s="100">
        <v>6.4540200000000006E-2</v>
      </c>
      <c r="AP92" s="100">
        <v>26.272727</v>
      </c>
      <c r="AQ92" s="100">
        <v>27</v>
      </c>
      <c r="AR92" s="100">
        <v>100</v>
      </c>
      <c r="AS92" s="100">
        <v>9.2586000000000005E-3</v>
      </c>
      <c r="AT92" s="99">
        <v>536</v>
      </c>
      <c r="AU92" s="99">
        <v>3.5314400000000003E-2</v>
      </c>
      <c r="AV92" s="99">
        <v>4.6267599999999999E-2</v>
      </c>
      <c r="AW92" s="100" t="s">
        <v>208</v>
      </c>
      <c r="AY92" s="122">
        <v>1985</v>
      </c>
    </row>
    <row r="93" spans="2:51">
      <c r="B93" s="122">
        <v>1986</v>
      </c>
      <c r="C93" s="99" t="s">
        <v>208</v>
      </c>
      <c r="D93" s="100" t="s">
        <v>208</v>
      </c>
      <c r="E93" s="100" t="s">
        <v>208</v>
      </c>
      <c r="F93" s="100" t="s">
        <v>208</v>
      </c>
      <c r="G93" s="100" t="s">
        <v>208</v>
      </c>
      <c r="H93" s="100" t="s">
        <v>208</v>
      </c>
      <c r="I93" s="100" t="s">
        <v>208</v>
      </c>
      <c r="J93" s="100" t="s">
        <v>208</v>
      </c>
      <c r="K93" s="100" t="s">
        <v>208</v>
      </c>
      <c r="L93" s="100" t="s">
        <v>208</v>
      </c>
      <c r="M93" s="100" t="s">
        <v>208</v>
      </c>
      <c r="N93" s="99" t="s">
        <v>208</v>
      </c>
      <c r="O93" s="99" t="s">
        <v>208</v>
      </c>
      <c r="P93" s="99" t="s">
        <v>208</v>
      </c>
      <c r="R93" s="122">
        <v>1986</v>
      </c>
      <c r="S93" s="99">
        <v>15</v>
      </c>
      <c r="T93" s="100">
        <v>0.1870753</v>
      </c>
      <c r="U93" s="100">
        <v>0.17482619999999999</v>
      </c>
      <c r="V93" s="100" t="s">
        <v>208</v>
      </c>
      <c r="W93" s="100">
        <v>0.1626919</v>
      </c>
      <c r="X93" s="100">
        <v>0.18050050000000001</v>
      </c>
      <c r="Y93" s="100">
        <v>0.15576699999999999</v>
      </c>
      <c r="Z93" s="100">
        <v>30.2</v>
      </c>
      <c r="AA93" s="100">
        <v>31</v>
      </c>
      <c r="AB93" s="100">
        <v>100</v>
      </c>
      <c r="AC93" s="100">
        <v>2.8424700000000001E-2</v>
      </c>
      <c r="AD93" s="99">
        <v>672</v>
      </c>
      <c r="AE93" s="99">
        <v>8.8267899999999996E-2</v>
      </c>
      <c r="AF93" s="99">
        <v>0.17225779999999999</v>
      </c>
      <c r="AH93" s="122">
        <v>1986</v>
      </c>
      <c r="AI93" s="99">
        <v>15</v>
      </c>
      <c r="AJ93" s="100">
        <v>9.3642600000000006E-2</v>
      </c>
      <c r="AK93" s="100">
        <v>8.6801699999999996E-2</v>
      </c>
      <c r="AL93" s="100" t="s">
        <v>208</v>
      </c>
      <c r="AM93" s="100">
        <v>8.0768599999999996E-2</v>
      </c>
      <c r="AN93" s="100">
        <v>8.9587600000000003E-2</v>
      </c>
      <c r="AO93" s="100">
        <v>7.7245900000000006E-2</v>
      </c>
      <c r="AP93" s="100">
        <v>30.2</v>
      </c>
      <c r="AQ93" s="100">
        <v>31</v>
      </c>
      <c r="AR93" s="100">
        <v>100</v>
      </c>
      <c r="AS93" s="100">
        <v>1.3045599999999999E-2</v>
      </c>
      <c r="AT93" s="99">
        <v>672</v>
      </c>
      <c r="AU93" s="99">
        <v>4.3694299999999998E-2</v>
      </c>
      <c r="AV93" s="99">
        <v>6.0335800000000002E-2</v>
      </c>
      <c r="AW93" s="100" t="s">
        <v>208</v>
      </c>
      <c r="AY93" s="122">
        <v>1986</v>
      </c>
    </row>
    <row r="94" spans="2:51">
      <c r="B94" s="122">
        <v>1987</v>
      </c>
      <c r="C94" s="99" t="s">
        <v>208</v>
      </c>
      <c r="D94" s="100" t="s">
        <v>208</v>
      </c>
      <c r="E94" s="100" t="s">
        <v>208</v>
      </c>
      <c r="F94" s="100" t="s">
        <v>208</v>
      </c>
      <c r="G94" s="100" t="s">
        <v>208</v>
      </c>
      <c r="H94" s="100" t="s">
        <v>208</v>
      </c>
      <c r="I94" s="100" t="s">
        <v>208</v>
      </c>
      <c r="J94" s="100" t="s">
        <v>208</v>
      </c>
      <c r="K94" s="100" t="s">
        <v>208</v>
      </c>
      <c r="L94" s="100" t="s">
        <v>208</v>
      </c>
      <c r="M94" s="100" t="s">
        <v>208</v>
      </c>
      <c r="N94" s="99" t="s">
        <v>208</v>
      </c>
      <c r="O94" s="99" t="s">
        <v>208</v>
      </c>
      <c r="P94" s="99" t="s">
        <v>208</v>
      </c>
      <c r="R94" s="122">
        <v>1987</v>
      </c>
      <c r="S94" s="99">
        <v>13</v>
      </c>
      <c r="T94" s="100">
        <v>0.15959499999999999</v>
      </c>
      <c r="U94" s="100">
        <v>0.14579030000000001</v>
      </c>
      <c r="V94" s="100" t="s">
        <v>208</v>
      </c>
      <c r="W94" s="100">
        <v>0.13844039999999999</v>
      </c>
      <c r="X94" s="100">
        <v>0.1552733</v>
      </c>
      <c r="Y94" s="100">
        <v>0.14792359999999999</v>
      </c>
      <c r="Z94" s="100">
        <v>28.153846000000001</v>
      </c>
      <c r="AA94" s="100">
        <v>29</v>
      </c>
      <c r="AB94" s="100">
        <v>100</v>
      </c>
      <c r="AC94" s="100">
        <v>2.4204099999999999E-2</v>
      </c>
      <c r="AD94" s="99">
        <v>609</v>
      </c>
      <c r="AE94" s="99">
        <v>7.8827099999999997E-2</v>
      </c>
      <c r="AF94" s="99">
        <v>0.16061439999999999</v>
      </c>
      <c r="AH94" s="122">
        <v>1987</v>
      </c>
      <c r="AI94" s="99">
        <v>13</v>
      </c>
      <c r="AJ94" s="100">
        <v>7.9931799999999997E-2</v>
      </c>
      <c r="AK94" s="100">
        <v>7.1976799999999994E-2</v>
      </c>
      <c r="AL94" s="100" t="s">
        <v>208</v>
      </c>
      <c r="AM94" s="100">
        <v>6.8344799999999997E-2</v>
      </c>
      <c r="AN94" s="100">
        <v>7.6640200000000006E-2</v>
      </c>
      <c r="AO94" s="100">
        <v>7.2975200000000004E-2</v>
      </c>
      <c r="AP94" s="100">
        <v>28.153846000000001</v>
      </c>
      <c r="AQ94" s="100">
        <v>29</v>
      </c>
      <c r="AR94" s="100">
        <v>100</v>
      </c>
      <c r="AS94" s="100">
        <v>1.1080899999999999E-2</v>
      </c>
      <c r="AT94" s="99">
        <v>609</v>
      </c>
      <c r="AU94" s="99">
        <v>3.90391E-2</v>
      </c>
      <c r="AV94" s="99">
        <v>5.5387400000000003E-2</v>
      </c>
      <c r="AW94" s="100" t="s">
        <v>208</v>
      </c>
      <c r="AY94" s="122">
        <v>1987</v>
      </c>
    </row>
    <row r="95" spans="2:51">
      <c r="B95" s="122">
        <v>1988</v>
      </c>
      <c r="C95" s="99" t="s">
        <v>208</v>
      </c>
      <c r="D95" s="100" t="s">
        <v>208</v>
      </c>
      <c r="E95" s="100" t="s">
        <v>208</v>
      </c>
      <c r="F95" s="100" t="s">
        <v>208</v>
      </c>
      <c r="G95" s="100" t="s">
        <v>208</v>
      </c>
      <c r="H95" s="100" t="s">
        <v>208</v>
      </c>
      <c r="I95" s="100" t="s">
        <v>208</v>
      </c>
      <c r="J95" s="100" t="s">
        <v>208</v>
      </c>
      <c r="K95" s="100" t="s">
        <v>208</v>
      </c>
      <c r="L95" s="100" t="s">
        <v>208</v>
      </c>
      <c r="M95" s="100" t="s">
        <v>208</v>
      </c>
      <c r="N95" s="99" t="s">
        <v>208</v>
      </c>
      <c r="O95" s="99" t="s">
        <v>208</v>
      </c>
      <c r="P95" s="99" t="s">
        <v>208</v>
      </c>
      <c r="R95" s="122">
        <v>1988</v>
      </c>
      <c r="S95" s="99">
        <v>12</v>
      </c>
      <c r="T95" s="100">
        <v>0.14487120000000001</v>
      </c>
      <c r="U95" s="100">
        <v>0.13546530000000001</v>
      </c>
      <c r="V95" s="100" t="s">
        <v>208</v>
      </c>
      <c r="W95" s="100">
        <v>0.12729299999999999</v>
      </c>
      <c r="X95" s="100">
        <v>0.1386694</v>
      </c>
      <c r="Y95" s="100">
        <v>0.1267269</v>
      </c>
      <c r="Z95" s="100">
        <v>30.083333</v>
      </c>
      <c r="AA95" s="100">
        <v>31.5</v>
      </c>
      <c r="AB95" s="100">
        <v>100</v>
      </c>
      <c r="AC95" s="100">
        <v>2.1904199999999999E-2</v>
      </c>
      <c r="AD95" s="99">
        <v>539</v>
      </c>
      <c r="AE95" s="99">
        <v>6.8675700000000006E-2</v>
      </c>
      <c r="AF95" s="99">
        <v>0.13763590000000001</v>
      </c>
      <c r="AH95" s="122">
        <v>1988</v>
      </c>
      <c r="AI95" s="99">
        <v>12</v>
      </c>
      <c r="AJ95" s="100">
        <v>7.2585800000000006E-2</v>
      </c>
      <c r="AK95" s="100">
        <v>6.7105899999999996E-2</v>
      </c>
      <c r="AL95" s="100" t="s">
        <v>208</v>
      </c>
      <c r="AM95" s="100">
        <v>6.3054100000000002E-2</v>
      </c>
      <c r="AN95" s="100">
        <v>6.8676299999999996E-2</v>
      </c>
      <c r="AO95" s="100">
        <v>6.2721399999999997E-2</v>
      </c>
      <c r="AP95" s="100">
        <v>30.083333</v>
      </c>
      <c r="AQ95" s="100">
        <v>31.5</v>
      </c>
      <c r="AR95" s="100">
        <v>100</v>
      </c>
      <c r="AS95" s="100">
        <v>1.0011300000000001E-2</v>
      </c>
      <c r="AT95" s="99">
        <v>539</v>
      </c>
      <c r="AU95" s="99">
        <v>3.4022200000000002E-2</v>
      </c>
      <c r="AV95" s="99">
        <v>4.7633700000000001E-2</v>
      </c>
      <c r="AW95" s="100" t="s">
        <v>208</v>
      </c>
      <c r="AY95" s="122">
        <v>1988</v>
      </c>
    </row>
    <row r="96" spans="2:51">
      <c r="B96" s="122">
        <v>1989</v>
      </c>
      <c r="C96" s="99" t="s">
        <v>208</v>
      </c>
      <c r="D96" s="100" t="s">
        <v>208</v>
      </c>
      <c r="E96" s="100" t="s">
        <v>208</v>
      </c>
      <c r="F96" s="100" t="s">
        <v>208</v>
      </c>
      <c r="G96" s="100" t="s">
        <v>208</v>
      </c>
      <c r="H96" s="100" t="s">
        <v>208</v>
      </c>
      <c r="I96" s="100" t="s">
        <v>208</v>
      </c>
      <c r="J96" s="100" t="s">
        <v>208</v>
      </c>
      <c r="K96" s="100" t="s">
        <v>208</v>
      </c>
      <c r="L96" s="100" t="s">
        <v>208</v>
      </c>
      <c r="M96" s="100" t="s">
        <v>208</v>
      </c>
      <c r="N96" s="99" t="s">
        <v>208</v>
      </c>
      <c r="O96" s="99" t="s">
        <v>208</v>
      </c>
      <c r="P96" s="99" t="s">
        <v>208</v>
      </c>
      <c r="R96" s="122">
        <v>1989</v>
      </c>
      <c r="S96" s="99">
        <v>13</v>
      </c>
      <c r="T96" s="100">
        <v>0.1542692</v>
      </c>
      <c r="U96" s="100">
        <v>0.13976730000000001</v>
      </c>
      <c r="V96" s="100" t="s">
        <v>208</v>
      </c>
      <c r="W96" s="100">
        <v>0.1340606</v>
      </c>
      <c r="X96" s="100">
        <v>0.14901310000000001</v>
      </c>
      <c r="Y96" s="100">
        <v>0.14277780000000001</v>
      </c>
      <c r="Z96" s="100">
        <v>28.692308000000001</v>
      </c>
      <c r="AA96" s="100">
        <v>27</v>
      </c>
      <c r="AB96" s="100">
        <v>100</v>
      </c>
      <c r="AC96" s="100">
        <v>2.2685199999999999E-2</v>
      </c>
      <c r="AD96" s="99">
        <v>602</v>
      </c>
      <c r="AE96" s="99">
        <v>7.54856E-2</v>
      </c>
      <c r="AF96" s="99">
        <v>0.15643599999999999</v>
      </c>
      <c r="AH96" s="122">
        <v>1989</v>
      </c>
      <c r="AI96" s="99">
        <v>13</v>
      </c>
      <c r="AJ96" s="100">
        <v>7.7314599999999997E-2</v>
      </c>
      <c r="AK96" s="100">
        <v>6.9213999999999998E-2</v>
      </c>
      <c r="AL96" s="100" t="s">
        <v>208</v>
      </c>
      <c r="AM96" s="100">
        <v>6.6384799999999994E-2</v>
      </c>
      <c r="AN96" s="100">
        <v>7.3776999999999995E-2</v>
      </c>
      <c r="AO96" s="100">
        <v>7.0670899999999995E-2</v>
      </c>
      <c r="AP96" s="100">
        <v>28.692308000000001</v>
      </c>
      <c r="AQ96" s="100">
        <v>27</v>
      </c>
      <c r="AR96" s="100">
        <v>100</v>
      </c>
      <c r="AS96" s="100">
        <v>1.0464299999999999E-2</v>
      </c>
      <c r="AT96" s="99">
        <v>602</v>
      </c>
      <c r="AU96" s="99">
        <v>3.74011E-2</v>
      </c>
      <c r="AV96" s="99">
        <v>5.4445500000000001E-2</v>
      </c>
      <c r="AW96" s="100" t="s">
        <v>208</v>
      </c>
      <c r="AY96" s="122">
        <v>1989</v>
      </c>
    </row>
    <row r="97" spans="2:51">
      <c r="B97" s="122">
        <v>1990</v>
      </c>
      <c r="C97" s="99" t="s">
        <v>208</v>
      </c>
      <c r="D97" s="100" t="s">
        <v>208</v>
      </c>
      <c r="E97" s="100" t="s">
        <v>208</v>
      </c>
      <c r="F97" s="100" t="s">
        <v>208</v>
      </c>
      <c r="G97" s="100" t="s">
        <v>208</v>
      </c>
      <c r="H97" s="100" t="s">
        <v>208</v>
      </c>
      <c r="I97" s="100" t="s">
        <v>208</v>
      </c>
      <c r="J97" s="100" t="s">
        <v>208</v>
      </c>
      <c r="K97" s="100" t="s">
        <v>208</v>
      </c>
      <c r="L97" s="100" t="s">
        <v>208</v>
      </c>
      <c r="M97" s="100" t="s">
        <v>208</v>
      </c>
      <c r="N97" s="99" t="s">
        <v>208</v>
      </c>
      <c r="O97" s="99" t="s">
        <v>208</v>
      </c>
      <c r="P97" s="99" t="s">
        <v>208</v>
      </c>
      <c r="R97" s="122">
        <v>1990</v>
      </c>
      <c r="S97" s="99">
        <v>16</v>
      </c>
      <c r="T97" s="100">
        <v>0.1870501</v>
      </c>
      <c r="U97" s="100">
        <v>0.1691492</v>
      </c>
      <c r="V97" s="100" t="s">
        <v>208</v>
      </c>
      <c r="W97" s="100">
        <v>0.16184580000000001</v>
      </c>
      <c r="X97" s="100">
        <v>0.1817608</v>
      </c>
      <c r="Y97" s="100">
        <v>0.16584679999999999</v>
      </c>
      <c r="Z97" s="100">
        <v>28.1875</v>
      </c>
      <c r="AA97" s="100">
        <v>27</v>
      </c>
      <c r="AB97" s="100">
        <v>100</v>
      </c>
      <c r="AC97" s="100">
        <v>2.8879800000000001E-2</v>
      </c>
      <c r="AD97" s="99">
        <v>749</v>
      </c>
      <c r="AE97" s="99">
        <v>9.2603699999999997E-2</v>
      </c>
      <c r="AF97" s="99">
        <v>0.1983801</v>
      </c>
      <c r="AH97" s="122">
        <v>1990</v>
      </c>
      <c r="AI97" s="99">
        <v>16</v>
      </c>
      <c r="AJ97" s="100">
        <v>9.3758499999999995E-2</v>
      </c>
      <c r="AK97" s="100">
        <v>8.4045800000000004E-2</v>
      </c>
      <c r="AL97" s="100" t="s">
        <v>208</v>
      </c>
      <c r="AM97" s="100">
        <v>8.0404199999999995E-2</v>
      </c>
      <c r="AN97" s="100">
        <v>9.0273400000000004E-2</v>
      </c>
      <c r="AO97" s="100">
        <v>8.2343100000000002E-2</v>
      </c>
      <c r="AP97" s="100">
        <v>28.1875</v>
      </c>
      <c r="AQ97" s="100">
        <v>27</v>
      </c>
      <c r="AR97" s="100">
        <v>100</v>
      </c>
      <c r="AS97" s="100">
        <v>1.33267E-2</v>
      </c>
      <c r="AT97" s="99">
        <v>749</v>
      </c>
      <c r="AU97" s="99">
        <v>4.5887200000000003E-2</v>
      </c>
      <c r="AV97" s="99">
        <v>6.8641400000000005E-2</v>
      </c>
      <c r="AW97" s="100" t="s">
        <v>208</v>
      </c>
      <c r="AY97" s="122">
        <v>1990</v>
      </c>
    </row>
    <row r="98" spans="2:51">
      <c r="B98" s="122">
        <v>1991</v>
      </c>
      <c r="C98" s="99" t="s">
        <v>208</v>
      </c>
      <c r="D98" s="100" t="s">
        <v>208</v>
      </c>
      <c r="E98" s="100" t="s">
        <v>208</v>
      </c>
      <c r="F98" s="100" t="s">
        <v>208</v>
      </c>
      <c r="G98" s="100" t="s">
        <v>208</v>
      </c>
      <c r="H98" s="100" t="s">
        <v>208</v>
      </c>
      <c r="I98" s="100" t="s">
        <v>208</v>
      </c>
      <c r="J98" s="100" t="s">
        <v>208</v>
      </c>
      <c r="K98" s="100" t="s">
        <v>208</v>
      </c>
      <c r="L98" s="100" t="s">
        <v>208</v>
      </c>
      <c r="M98" s="100" t="s">
        <v>208</v>
      </c>
      <c r="N98" s="99" t="s">
        <v>208</v>
      </c>
      <c r="O98" s="99" t="s">
        <v>208</v>
      </c>
      <c r="P98" s="99" t="s">
        <v>208</v>
      </c>
      <c r="R98" s="122">
        <v>1991</v>
      </c>
      <c r="S98" s="99">
        <v>13</v>
      </c>
      <c r="T98" s="100">
        <v>0.14996609999999999</v>
      </c>
      <c r="U98" s="100">
        <v>0.1375026</v>
      </c>
      <c r="V98" s="100" t="s">
        <v>208</v>
      </c>
      <c r="W98" s="100">
        <v>0.13069159999999999</v>
      </c>
      <c r="X98" s="100">
        <v>0.1474886</v>
      </c>
      <c r="Y98" s="100">
        <v>0.1420776</v>
      </c>
      <c r="Z98" s="100">
        <v>27.846153999999999</v>
      </c>
      <c r="AA98" s="100">
        <v>28</v>
      </c>
      <c r="AB98" s="100">
        <v>100</v>
      </c>
      <c r="AC98" s="100">
        <v>2.3602499999999998E-2</v>
      </c>
      <c r="AD98" s="99">
        <v>613</v>
      </c>
      <c r="AE98" s="99">
        <v>7.4868599999999993E-2</v>
      </c>
      <c r="AF98" s="99">
        <v>0.1669754</v>
      </c>
      <c r="AH98" s="122">
        <v>1991</v>
      </c>
      <c r="AI98" s="99">
        <v>13</v>
      </c>
      <c r="AJ98" s="100">
        <v>7.52139E-2</v>
      </c>
      <c r="AK98" s="100">
        <v>6.8249500000000005E-2</v>
      </c>
      <c r="AL98" s="100" t="s">
        <v>208</v>
      </c>
      <c r="AM98" s="100">
        <v>6.4868300000000004E-2</v>
      </c>
      <c r="AN98" s="100">
        <v>7.3182700000000003E-2</v>
      </c>
      <c r="AO98" s="100">
        <v>7.0466299999999996E-2</v>
      </c>
      <c r="AP98" s="100">
        <v>27.846153999999999</v>
      </c>
      <c r="AQ98" s="100">
        <v>28</v>
      </c>
      <c r="AR98" s="100">
        <v>100</v>
      </c>
      <c r="AS98" s="100">
        <v>1.0911000000000001E-2</v>
      </c>
      <c r="AT98" s="99">
        <v>613</v>
      </c>
      <c r="AU98" s="99">
        <v>3.7116700000000002E-2</v>
      </c>
      <c r="AV98" s="99">
        <v>5.8661100000000001E-2</v>
      </c>
      <c r="AW98" s="100" t="s">
        <v>208</v>
      </c>
      <c r="AY98" s="122">
        <v>1991</v>
      </c>
    </row>
    <row r="99" spans="2:51">
      <c r="B99" s="122">
        <v>1992</v>
      </c>
      <c r="C99" s="99" t="s">
        <v>208</v>
      </c>
      <c r="D99" s="100" t="s">
        <v>208</v>
      </c>
      <c r="E99" s="100" t="s">
        <v>208</v>
      </c>
      <c r="F99" s="100" t="s">
        <v>208</v>
      </c>
      <c r="G99" s="100" t="s">
        <v>208</v>
      </c>
      <c r="H99" s="100" t="s">
        <v>208</v>
      </c>
      <c r="I99" s="100" t="s">
        <v>208</v>
      </c>
      <c r="J99" s="100" t="s">
        <v>208</v>
      </c>
      <c r="K99" s="100" t="s">
        <v>208</v>
      </c>
      <c r="L99" s="100" t="s">
        <v>208</v>
      </c>
      <c r="M99" s="100" t="s">
        <v>208</v>
      </c>
      <c r="N99" s="99" t="s">
        <v>208</v>
      </c>
      <c r="O99" s="99" t="s">
        <v>208</v>
      </c>
      <c r="P99" s="99" t="s">
        <v>208</v>
      </c>
      <c r="R99" s="122">
        <v>1992</v>
      </c>
      <c r="S99" s="99">
        <v>9</v>
      </c>
      <c r="T99" s="100">
        <v>0.1026181</v>
      </c>
      <c r="U99" s="100">
        <v>9.7546300000000002E-2</v>
      </c>
      <c r="V99" s="100" t="s">
        <v>208</v>
      </c>
      <c r="W99" s="100">
        <v>9.2135099999999998E-2</v>
      </c>
      <c r="X99" s="100">
        <v>9.8467899999999997E-2</v>
      </c>
      <c r="Y99" s="100">
        <v>9.0111499999999997E-2</v>
      </c>
      <c r="Z99" s="100">
        <v>32.111111000000001</v>
      </c>
      <c r="AA99" s="100">
        <v>33</v>
      </c>
      <c r="AB99" s="100">
        <v>100</v>
      </c>
      <c r="AC99" s="100">
        <v>1.5639900000000002E-2</v>
      </c>
      <c r="AD99" s="99">
        <v>386</v>
      </c>
      <c r="AE99" s="99">
        <v>4.6648099999999998E-2</v>
      </c>
      <c r="AF99" s="99">
        <v>0.1058149</v>
      </c>
      <c r="AH99" s="122">
        <v>1992</v>
      </c>
      <c r="AI99" s="99">
        <v>9</v>
      </c>
      <c r="AJ99" s="100">
        <v>5.14914E-2</v>
      </c>
      <c r="AK99" s="100">
        <v>4.8664199999999998E-2</v>
      </c>
      <c r="AL99" s="100" t="s">
        <v>208</v>
      </c>
      <c r="AM99" s="100">
        <v>4.5963999999999998E-2</v>
      </c>
      <c r="AN99" s="100">
        <v>4.91254E-2</v>
      </c>
      <c r="AO99" s="100">
        <v>4.4950299999999999E-2</v>
      </c>
      <c r="AP99" s="100">
        <v>32.111111000000001</v>
      </c>
      <c r="AQ99" s="100">
        <v>33</v>
      </c>
      <c r="AR99" s="100">
        <v>100</v>
      </c>
      <c r="AS99" s="100">
        <v>7.2779999999999997E-3</v>
      </c>
      <c r="AT99" s="99">
        <v>386</v>
      </c>
      <c r="AU99" s="99">
        <v>2.3133999999999998E-2</v>
      </c>
      <c r="AV99" s="99">
        <v>3.7096299999999999E-2</v>
      </c>
      <c r="AW99" s="100" t="s">
        <v>208</v>
      </c>
      <c r="AY99" s="122">
        <v>1992</v>
      </c>
    </row>
    <row r="100" spans="2:51">
      <c r="B100" s="122">
        <v>1993</v>
      </c>
      <c r="C100" s="99" t="s">
        <v>208</v>
      </c>
      <c r="D100" s="100" t="s">
        <v>208</v>
      </c>
      <c r="E100" s="100" t="s">
        <v>208</v>
      </c>
      <c r="F100" s="100" t="s">
        <v>208</v>
      </c>
      <c r="G100" s="100" t="s">
        <v>208</v>
      </c>
      <c r="H100" s="100" t="s">
        <v>208</v>
      </c>
      <c r="I100" s="100" t="s">
        <v>208</v>
      </c>
      <c r="J100" s="100" t="s">
        <v>208</v>
      </c>
      <c r="K100" s="100" t="s">
        <v>208</v>
      </c>
      <c r="L100" s="100" t="s">
        <v>208</v>
      </c>
      <c r="M100" s="100" t="s">
        <v>208</v>
      </c>
      <c r="N100" s="99" t="s">
        <v>208</v>
      </c>
      <c r="O100" s="99" t="s">
        <v>208</v>
      </c>
      <c r="P100" s="99" t="s">
        <v>208</v>
      </c>
      <c r="R100" s="122">
        <v>1993</v>
      </c>
      <c r="S100" s="99">
        <v>15</v>
      </c>
      <c r="T100" s="100">
        <v>0.16943739999999999</v>
      </c>
      <c r="U100" s="100">
        <v>0.16403980000000001</v>
      </c>
      <c r="V100" s="100" t="s">
        <v>208</v>
      </c>
      <c r="W100" s="100">
        <v>0.15369450000000001</v>
      </c>
      <c r="X100" s="100">
        <v>0.16264960000000001</v>
      </c>
      <c r="Y100" s="100">
        <v>0.14477789999999999</v>
      </c>
      <c r="Z100" s="100">
        <v>33.066667000000002</v>
      </c>
      <c r="AA100" s="100">
        <v>33</v>
      </c>
      <c r="AB100" s="100">
        <v>100</v>
      </c>
      <c r="AC100" s="100">
        <v>2.6544000000000002E-2</v>
      </c>
      <c r="AD100" s="99">
        <v>629</v>
      </c>
      <c r="AE100" s="99">
        <v>7.5386900000000007E-2</v>
      </c>
      <c r="AF100" s="99">
        <v>0.1803052</v>
      </c>
      <c r="AH100" s="122">
        <v>1993</v>
      </c>
      <c r="AI100" s="99">
        <v>15</v>
      </c>
      <c r="AJ100" s="100">
        <v>8.5058999999999996E-2</v>
      </c>
      <c r="AK100" s="100">
        <v>8.1822800000000001E-2</v>
      </c>
      <c r="AL100" s="100" t="s">
        <v>208</v>
      </c>
      <c r="AM100" s="100">
        <v>7.66593E-2</v>
      </c>
      <c r="AN100" s="100">
        <v>8.10969E-2</v>
      </c>
      <c r="AO100" s="100">
        <v>7.21474E-2</v>
      </c>
      <c r="AP100" s="100">
        <v>33.066667000000002</v>
      </c>
      <c r="AQ100" s="100">
        <v>33</v>
      </c>
      <c r="AR100" s="100">
        <v>100</v>
      </c>
      <c r="AS100" s="100">
        <v>1.23356E-2</v>
      </c>
      <c r="AT100" s="99">
        <v>629</v>
      </c>
      <c r="AU100" s="99">
        <v>3.7397699999999999E-2</v>
      </c>
      <c r="AV100" s="99">
        <v>6.2788399999999994E-2</v>
      </c>
      <c r="AW100" s="100" t="s">
        <v>208</v>
      </c>
      <c r="AY100" s="122">
        <v>1993</v>
      </c>
    </row>
    <row r="101" spans="2:51">
      <c r="B101" s="122">
        <v>1994</v>
      </c>
      <c r="C101" s="99" t="s">
        <v>208</v>
      </c>
      <c r="D101" s="100" t="s">
        <v>208</v>
      </c>
      <c r="E101" s="100" t="s">
        <v>208</v>
      </c>
      <c r="F101" s="100" t="s">
        <v>208</v>
      </c>
      <c r="G101" s="100" t="s">
        <v>208</v>
      </c>
      <c r="H101" s="100" t="s">
        <v>208</v>
      </c>
      <c r="I101" s="100" t="s">
        <v>208</v>
      </c>
      <c r="J101" s="100" t="s">
        <v>208</v>
      </c>
      <c r="K101" s="100" t="s">
        <v>208</v>
      </c>
      <c r="L101" s="100" t="s">
        <v>208</v>
      </c>
      <c r="M101" s="100" t="s">
        <v>208</v>
      </c>
      <c r="N101" s="99" t="s">
        <v>208</v>
      </c>
      <c r="O101" s="99" t="s">
        <v>208</v>
      </c>
      <c r="P101" s="99" t="s">
        <v>208</v>
      </c>
      <c r="R101" s="122">
        <v>1994</v>
      </c>
      <c r="S101" s="99">
        <v>16</v>
      </c>
      <c r="T101" s="100">
        <v>0.17893510000000001</v>
      </c>
      <c r="U101" s="100">
        <v>0.16764080000000001</v>
      </c>
      <c r="V101" s="100" t="s">
        <v>208</v>
      </c>
      <c r="W101" s="100">
        <v>0.1601727</v>
      </c>
      <c r="X101" s="100">
        <v>0.17728550000000001</v>
      </c>
      <c r="Y101" s="100">
        <v>0.1639795</v>
      </c>
      <c r="Z101" s="100">
        <v>29</v>
      </c>
      <c r="AA101" s="100">
        <v>28.5</v>
      </c>
      <c r="AB101" s="100">
        <v>100</v>
      </c>
      <c r="AC101" s="100">
        <v>2.7014300000000002E-2</v>
      </c>
      <c r="AD101" s="99">
        <v>736</v>
      </c>
      <c r="AE101" s="99">
        <v>8.7402900000000006E-2</v>
      </c>
      <c r="AF101" s="99">
        <v>0.21284529999999999</v>
      </c>
      <c r="AH101" s="122">
        <v>1994</v>
      </c>
      <c r="AI101" s="99">
        <v>16</v>
      </c>
      <c r="AJ101" s="100">
        <v>8.9859999999999995E-2</v>
      </c>
      <c r="AK101" s="100">
        <v>8.3541699999999997E-2</v>
      </c>
      <c r="AL101" s="100" t="s">
        <v>208</v>
      </c>
      <c r="AM101" s="100">
        <v>7.9807900000000001E-2</v>
      </c>
      <c r="AN101" s="100">
        <v>8.8309600000000002E-2</v>
      </c>
      <c r="AO101" s="100">
        <v>8.1661300000000006E-2</v>
      </c>
      <c r="AP101" s="100">
        <v>29</v>
      </c>
      <c r="AQ101" s="100">
        <v>28.5</v>
      </c>
      <c r="AR101" s="100">
        <v>100</v>
      </c>
      <c r="AS101" s="100">
        <v>1.2629100000000001E-2</v>
      </c>
      <c r="AT101" s="99">
        <v>736</v>
      </c>
      <c r="AU101" s="99">
        <v>4.3370400000000003E-2</v>
      </c>
      <c r="AV101" s="99">
        <v>7.4117199999999994E-2</v>
      </c>
      <c r="AW101" s="100" t="s">
        <v>208</v>
      </c>
      <c r="AY101" s="122">
        <v>1994</v>
      </c>
    </row>
    <row r="102" spans="2:51">
      <c r="B102" s="122">
        <v>1995</v>
      </c>
      <c r="C102" s="99" t="s">
        <v>208</v>
      </c>
      <c r="D102" s="100" t="s">
        <v>208</v>
      </c>
      <c r="E102" s="100" t="s">
        <v>208</v>
      </c>
      <c r="F102" s="100" t="s">
        <v>208</v>
      </c>
      <c r="G102" s="100" t="s">
        <v>208</v>
      </c>
      <c r="H102" s="100" t="s">
        <v>208</v>
      </c>
      <c r="I102" s="100" t="s">
        <v>208</v>
      </c>
      <c r="J102" s="100" t="s">
        <v>208</v>
      </c>
      <c r="K102" s="100" t="s">
        <v>208</v>
      </c>
      <c r="L102" s="100" t="s">
        <v>208</v>
      </c>
      <c r="M102" s="100" t="s">
        <v>208</v>
      </c>
      <c r="N102" s="99" t="s">
        <v>208</v>
      </c>
      <c r="O102" s="99" t="s">
        <v>208</v>
      </c>
      <c r="P102" s="99" t="s">
        <v>208</v>
      </c>
      <c r="R102" s="122">
        <v>1995</v>
      </c>
      <c r="S102" s="99">
        <v>24</v>
      </c>
      <c r="T102" s="100">
        <v>0.26535599999999998</v>
      </c>
      <c r="U102" s="100">
        <v>0.25107590000000002</v>
      </c>
      <c r="V102" s="100" t="s">
        <v>208</v>
      </c>
      <c r="W102" s="100">
        <v>0.23708370000000001</v>
      </c>
      <c r="X102" s="100">
        <v>0.25972889999999998</v>
      </c>
      <c r="Y102" s="100">
        <v>0.22915379999999999</v>
      </c>
      <c r="Z102" s="100">
        <v>30.583333</v>
      </c>
      <c r="AA102" s="100">
        <v>31.5</v>
      </c>
      <c r="AB102" s="100">
        <v>100</v>
      </c>
      <c r="AC102" s="100">
        <v>4.0759499999999997E-2</v>
      </c>
      <c r="AD102" s="99">
        <v>1066</v>
      </c>
      <c r="AE102" s="99">
        <v>0.12531829999999999</v>
      </c>
      <c r="AF102" s="99">
        <v>0.30586920000000001</v>
      </c>
      <c r="AH102" s="122">
        <v>1995</v>
      </c>
      <c r="AI102" s="99">
        <v>24</v>
      </c>
      <c r="AJ102" s="100">
        <v>0.1332972</v>
      </c>
      <c r="AK102" s="100">
        <v>0.1251293</v>
      </c>
      <c r="AL102" s="100" t="s">
        <v>208</v>
      </c>
      <c r="AM102" s="100">
        <v>0.118135</v>
      </c>
      <c r="AN102" s="100">
        <v>0.1293541</v>
      </c>
      <c r="AO102" s="100">
        <v>0.11405460000000001</v>
      </c>
      <c r="AP102" s="100">
        <v>30.583333</v>
      </c>
      <c r="AQ102" s="100">
        <v>31.5</v>
      </c>
      <c r="AR102" s="100">
        <v>100</v>
      </c>
      <c r="AS102" s="100">
        <v>1.9179600000000002E-2</v>
      </c>
      <c r="AT102" s="99">
        <v>1066</v>
      </c>
      <c r="AU102" s="99">
        <v>6.2197099999999998E-2</v>
      </c>
      <c r="AV102" s="99">
        <v>0.1076044</v>
      </c>
      <c r="AW102" s="100" t="s">
        <v>208</v>
      </c>
      <c r="AY102" s="122">
        <v>1995</v>
      </c>
    </row>
    <row r="103" spans="2:51">
      <c r="B103" s="122">
        <v>1996</v>
      </c>
      <c r="C103" s="99" t="s">
        <v>208</v>
      </c>
      <c r="D103" s="100" t="s">
        <v>208</v>
      </c>
      <c r="E103" s="100" t="s">
        <v>208</v>
      </c>
      <c r="F103" s="100" t="s">
        <v>208</v>
      </c>
      <c r="G103" s="100" t="s">
        <v>208</v>
      </c>
      <c r="H103" s="100" t="s">
        <v>208</v>
      </c>
      <c r="I103" s="100" t="s">
        <v>208</v>
      </c>
      <c r="J103" s="100" t="s">
        <v>208</v>
      </c>
      <c r="K103" s="100" t="s">
        <v>208</v>
      </c>
      <c r="L103" s="100" t="s">
        <v>208</v>
      </c>
      <c r="M103" s="100" t="s">
        <v>208</v>
      </c>
      <c r="N103" s="99" t="s">
        <v>208</v>
      </c>
      <c r="O103" s="99" t="s">
        <v>208</v>
      </c>
      <c r="P103" s="99" t="s">
        <v>208</v>
      </c>
      <c r="R103" s="122">
        <v>1996</v>
      </c>
      <c r="S103" s="99">
        <v>12</v>
      </c>
      <c r="T103" s="100">
        <v>0.1310123</v>
      </c>
      <c r="U103" s="100">
        <v>0.1275299</v>
      </c>
      <c r="V103" s="100" t="s">
        <v>208</v>
      </c>
      <c r="W103" s="100">
        <v>0.1187544</v>
      </c>
      <c r="X103" s="100">
        <v>0.1268273</v>
      </c>
      <c r="Y103" s="100">
        <v>0.1094102</v>
      </c>
      <c r="Z103" s="100">
        <v>33</v>
      </c>
      <c r="AA103" s="100">
        <v>32.5</v>
      </c>
      <c r="AB103" s="100">
        <v>100</v>
      </c>
      <c r="AC103" s="100">
        <v>1.9830400000000001E-2</v>
      </c>
      <c r="AD103" s="99">
        <v>504</v>
      </c>
      <c r="AE103" s="99">
        <v>5.8603299999999997E-2</v>
      </c>
      <c r="AF103" s="99">
        <v>0.14772299999999999</v>
      </c>
      <c r="AH103" s="122">
        <v>1996</v>
      </c>
      <c r="AI103" s="99">
        <v>12</v>
      </c>
      <c r="AJ103" s="100">
        <v>6.58445E-2</v>
      </c>
      <c r="AK103" s="100">
        <v>6.3721899999999998E-2</v>
      </c>
      <c r="AL103" s="100" t="s">
        <v>208</v>
      </c>
      <c r="AM103" s="100">
        <v>5.9333400000000001E-2</v>
      </c>
      <c r="AN103" s="100">
        <v>6.3335799999999998E-2</v>
      </c>
      <c r="AO103" s="100">
        <v>5.4598000000000001E-2</v>
      </c>
      <c r="AP103" s="100">
        <v>33</v>
      </c>
      <c r="AQ103" s="100">
        <v>32.5</v>
      </c>
      <c r="AR103" s="100">
        <v>100</v>
      </c>
      <c r="AS103" s="100">
        <v>9.3226000000000003E-3</v>
      </c>
      <c r="AT103" s="99">
        <v>504</v>
      </c>
      <c r="AU103" s="99">
        <v>2.9096799999999999E-2</v>
      </c>
      <c r="AV103" s="99">
        <v>5.1054299999999997E-2</v>
      </c>
      <c r="AW103" s="100" t="s">
        <v>208</v>
      </c>
      <c r="AY103" s="122">
        <v>1996</v>
      </c>
    </row>
    <row r="104" spans="2:51">
      <c r="B104" s="123">
        <v>1997</v>
      </c>
      <c r="C104" s="99" t="s">
        <v>208</v>
      </c>
      <c r="D104" s="100" t="s">
        <v>208</v>
      </c>
      <c r="E104" s="100" t="s">
        <v>208</v>
      </c>
      <c r="F104" s="100" t="s">
        <v>208</v>
      </c>
      <c r="G104" s="100" t="s">
        <v>208</v>
      </c>
      <c r="H104" s="100" t="s">
        <v>208</v>
      </c>
      <c r="I104" s="100" t="s">
        <v>208</v>
      </c>
      <c r="J104" s="100" t="s">
        <v>208</v>
      </c>
      <c r="K104" s="100" t="s">
        <v>208</v>
      </c>
      <c r="L104" s="100" t="s">
        <v>208</v>
      </c>
      <c r="M104" s="100" t="s">
        <v>208</v>
      </c>
      <c r="N104" s="99" t="s">
        <v>208</v>
      </c>
      <c r="O104" s="99" t="s">
        <v>208</v>
      </c>
      <c r="P104" s="99" t="s">
        <v>208</v>
      </c>
      <c r="R104" s="123">
        <v>1997</v>
      </c>
      <c r="S104" s="99">
        <v>12</v>
      </c>
      <c r="T104" s="100">
        <v>0.12949369999999999</v>
      </c>
      <c r="U104" s="100">
        <v>0.12613170000000001</v>
      </c>
      <c r="V104" s="100" t="s">
        <v>208</v>
      </c>
      <c r="W104" s="100">
        <v>0.11765340000000001</v>
      </c>
      <c r="X104" s="100">
        <v>0.1236675</v>
      </c>
      <c r="Y104" s="100">
        <v>0.1034072</v>
      </c>
      <c r="Z104" s="100">
        <v>33.75</v>
      </c>
      <c r="AA104" s="100">
        <v>34.5</v>
      </c>
      <c r="AB104" s="100">
        <v>100</v>
      </c>
      <c r="AC104" s="100">
        <v>1.9481200000000001E-2</v>
      </c>
      <c r="AD104" s="99">
        <v>495</v>
      </c>
      <c r="AE104" s="99">
        <v>5.7000299999999997E-2</v>
      </c>
      <c r="AF104" s="99">
        <v>0.14202300000000001</v>
      </c>
      <c r="AH104" s="123">
        <v>1997</v>
      </c>
      <c r="AI104" s="99">
        <v>12</v>
      </c>
      <c r="AJ104" s="100">
        <v>6.5135799999999994E-2</v>
      </c>
      <c r="AK104" s="100">
        <v>6.3206200000000004E-2</v>
      </c>
      <c r="AL104" s="100" t="s">
        <v>208</v>
      </c>
      <c r="AM104" s="100">
        <v>5.8950799999999998E-2</v>
      </c>
      <c r="AN104" s="100">
        <v>6.1949900000000002E-2</v>
      </c>
      <c r="AO104" s="100">
        <v>5.17858E-2</v>
      </c>
      <c r="AP104" s="100">
        <v>33.75</v>
      </c>
      <c r="AQ104" s="100">
        <v>34.5</v>
      </c>
      <c r="AR104" s="100">
        <v>100</v>
      </c>
      <c r="AS104" s="100">
        <v>9.2771999999999993E-3</v>
      </c>
      <c r="AT104" s="99">
        <v>495</v>
      </c>
      <c r="AU104" s="99">
        <v>2.8318800000000002E-2</v>
      </c>
      <c r="AV104" s="99">
        <v>5.0324199999999999E-2</v>
      </c>
      <c r="AW104" s="100" t="s">
        <v>208</v>
      </c>
      <c r="AY104" s="123">
        <v>1997</v>
      </c>
    </row>
    <row r="105" spans="2:51">
      <c r="B105" s="123">
        <v>1998</v>
      </c>
      <c r="C105" s="99" t="s">
        <v>208</v>
      </c>
      <c r="D105" s="100" t="s">
        <v>208</v>
      </c>
      <c r="E105" s="100" t="s">
        <v>208</v>
      </c>
      <c r="F105" s="100" t="s">
        <v>208</v>
      </c>
      <c r="G105" s="100" t="s">
        <v>208</v>
      </c>
      <c r="H105" s="100" t="s">
        <v>208</v>
      </c>
      <c r="I105" s="100" t="s">
        <v>208</v>
      </c>
      <c r="J105" s="100" t="s">
        <v>208</v>
      </c>
      <c r="K105" s="100" t="s">
        <v>208</v>
      </c>
      <c r="L105" s="100" t="s">
        <v>208</v>
      </c>
      <c r="M105" s="100" t="s">
        <v>208</v>
      </c>
      <c r="N105" s="99" t="s">
        <v>208</v>
      </c>
      <c r="O105" s="99" t="s">
        <v>208</v>
      </c>
      <c r="P105" s="99" t="s">
        <v>208</v>
      </c>
      <c r="R105" s="123">
        <v>1998</v>
      </c>
      <c r="S105" s="99">
        <v>7</v>
      </c>
      <c r="T105" s="100">
        <v>7.4750899999999995E-2</v>
      </c>
      <c r="U105" s="100">
        <v>7.2209999999999996E-2</v>
      </c>
      <c r="V105" s="100" t="s">
        <v>208</v>
      </c>
      <c r="W105" s="100">
        <v>6.7937399999999995E-2</v>
      </c>
      <c r="X105" s="100">
        <v>7.4535400000000002E-2</v>
      </c>
      <c r="Y105" s="100">
        <v>6.6444600000000006E-2</v>
      </c>
      <c r="Z105" s="100">
        <v>30.285713999999999</v>
      </c>
      <c r="AA105" s="100">
        <v>30</v>
      </c>
      <c r="AB105" s="100">
        <v>100</v>
      </c>
      <c r="AC105" s="100">
        <v>1.16416E-2</v>
      </c>
      <c r="AD105" s="99">
        <v>313</v>
      </c>
      <c r="AE105" s="99">
        <v>3.5729999999999998E-2</v>
      </c>
      <c r="AF105" s="99">
        <v>9.2728699999999997E-2</v>
      </c>
      <c r="AH105" s="123">
        <v>1998</v>
      </c>
      <c r="AI105" s="99">
        <v>7</v>
      </c>
      <c r="AJ105" s="100">
        <v>3.7619100000000003E-2</v>
      </c>
      <c r="AK105" s="100">
        <v>3.6226500000000002E-2</v>
      </c>
      <c r="AL105" s="100" t="s">
        <v>208</v>
      </c>
      <c r="AM105" s="100">
        <v>3.4081699999999999E-2</v>
      </c>
      <c r="AN105" s="100">
        <v>3.7390300000000001E-2</v>
      </c>
      <c r="AO105" s="100">
        <v>3.3325100000000003E-2</v>
      </c>
      <c r="AP105" s="100">
        <v>30.285713999999999</v>
      </c>
      <c r="AQ105" s="100">
        <v>30</v>
      </c>
      <c r="AR105" s="100">
        <v>100</v>
      </c>
      <c r="AS105" s="100">
        <v>5.5031000000000004E-3</v>
      </c>
      <c r="AT105" s="99">
        <v>313</v>
      </c>
      <c r="AU105" s="99">
        <v>1.7758199999999998E-2</v>
      </c>
      <c r="AV105" s="99">
        <v>3.2452399999999999E-2</v>
      </c>
      <c r="AW105" s="100" t="s">
        <v>208</v>
      </c>
      <c r="AY105" s="123">
        <v>1998</v>
      </c>
    </row>
    <row r="106" spans="2:51">
      <c r="B106" s="123">
        <v>1999</v>
      </c>
      <c r="C106" s="99" t="s">
        <v>208</v>
      </c>
      <c r="D106" s="100" t="s">
        <v>208</v>
      </c>
      <c r="E106" s="100" t="s">
        <v>208</v>
      </c>
      <c r="F106" s="100" t="s">
        <v>208</v>
      </c>
      <c r="G106" s="100" t="s">
        <v>208</v>
      </c>
      <c r="H106" s="100" t="s">
        <v>208</v>
      </c>
      <c r="I106" s="100" t="s">
        <v>208</v>
      </c>
      <c r="J106" s="100" t="s">
        <v>208</v>
      </c>
      <c r="K106" s="100" t="s">
        <v>208</v>
      </c>
      <c r="L106" s="100" t="s">
        <v>208</v>
      </c>
      <c r="M106" s="100" t="s">
        <v>208</v>
      </c>
      <c r="N106" s="99" t="s">
        <v>208</v>
      </c>
      <c r="O106" s="99" t="s">
        <v>208</v>
      </c>
      <c r="P106" s="99" t="s">
        <v>208</v>
      </c>
      <c r="R106" s="123">
        <v>1999</v>
      </c>
      <c r="S106" s="99">
        <v>11</v>
      </c>
      <c r="T106" s="100">
        <v>0.11612989999999999</v>
      </c>
      <c r="U106" s="100">
        <v>0.1152677</v>
      </c>
      <c r="V106" s="100" t="s">
        <v>208</v>
      </c>
      <c r="W106" s="100">
        <v>0.10844819999999999</v>
      </c>
      <c r="X106" s="100">
        <v>0.1194757</v>
      </c>
      <c r="Y106" s="100">
        <v>0.1049258</v>
      </c>
      <c r="Z106" s="100">
        <v>31.545455</v>
      </c>
      <c r="AA106" s="100">
        <v>32</v>
      </c>
      <c r="AB106" s="100">
        <v>100</v>
      </c>
      <c r="AC106" s="100">
        <v>1.80698E-2</v>
      </c>
      <c r="AD106" s="99">
        <v>478</v>
      </c>
      <c r="AE106" s="99">
        <v>5.4037000000000002E-2</v>
      </c>
      <c r="AF106" s="99">
        <v>0.14208180000000001</v>
      </c>
      <c r="AH106" s="123">
        <v>1999</v>
      </c>
      <c r="AI106" s="99">
        <v>11</v>
      </c>
      <c r="AJ106" s="100">
        <v>5.8472499999999997E-2</v>
      </c>
      <c r="AK106" s="100">
        <v>5.7833099999999998E-2</v>
      </c>
      <c r="AL106" s="100" t="s">
        <v>208</v>
      </c>
      <c r="AM106" s="100">
        <v>5.4401999999999999E-2</v>
      </c>
      <c r="AN106" s="100">
        <v>5.9919800000000002E-2</v>
      </c>
      <c r="AO106" s="100">
        <v>5.2599199999999999E-2</v>
      </c>
      <c r="AP106" s="100">
        <v>31.545455</v>
      </c>
      <c r="AQ106" s="100">
        <v>32</v>
      </c>
      <c r="AR106" s="100">
        <v>100</v>
      </c>
      <c r="AS106" s="100">
        <v>8.5868999999999997E-3</v>
      </c>
      <c r="AT106" s="99">
        <v>478</v>
      </c>
      <c r="AU106" s="99">
        <v>2.6868E-2</v>
      </c>
      <c r="AV106" s="99">
        <v>4.9775300000000001E-2</v>
      </c>
      <c r="AW106" s="100" t="s">
        <v>208</v>
      </c>
      <c r="AY106" s="123">
        <v>1999</v>
      </c>
    </row>
    <row r="107" spans="2:51" s="91" customFormat="1">
      <c r="B107" s="124">
        <v>2000</v>
      </c>
      <c r="C107" s="99" t="s">
        <v>208</v>
      </c>
      <c r="D107" s="100" t="s">
        <v>208</v>
      </c>
      <c r="E107" s="100" t="s">
        <v>208</v>
      </c>
      <c r="F107" s="100" t="s">
        <v>208</v>
      </c>
      <c r="G107" s="100" t="s">
        <v>208</v>
      </c>
      <c r="H107" s="100" t="s">
        <v>208</v>
      </c>
      <c r="I107" s="100" t="s">
        <v>208</v>
      </c>
      <c r="J107" s="100" t="s">
        <v>208</v>
      </c>
      <c r="K107" s="100" t="s">
        <v>208</v>
      </c>
      <c r="L107" s="100" t="s">
        <v>208</v>
      </c>
      <c r="M107" s="100" t="s">
        <v>208</v>
      </c>
      <c r="N107" s="99" t="s">
        <v>208</v>
      </c>
      <c r="O107" s="99" t="s">
        <v>208</v>
      </c>
      <c r="P107" s="99" t="s">
        <v>208</v>
      </c>
      <c r="R107" s="124">
        <v>2000</v>
      </c>
      <c r="S107" s="99">
        <v>15</v>
      </c>
      <c r="T107" s="100">
        <v>0.15648899999999999</v>
      </c>
      <c r="U107" s="100">
        <v>0.15505939999999999</v>
      </c>
      <c r="V107" s="100" t="s">
        <v>208</v>
      </c>
      <c r="W107" s="100">
        <v>0.14722769999999999</v>
      </c>
      <c r="X107" s="100">
        <v>0.1556505</v>
      </c>
      <c r="Y107" s="100">
        <v>0.14185800000000001</v>
      </c>
      <c r="Z107" s="100">
        <v>32.333333000000003</v>
      </c>
      <c r="AA107" s="100">
        <v>35</v>
      </c>
      <c r="AB107" s="100">
        <v>100</v>
      </c>
      <c r="AC107" s="100">
        <v>2.4400600000000001E-2</v>
      </c>
      <c r="AD107" s="99">
        <v>640</v>
      </c>
      <c r="AE107" s="99">
        <v>7.1616200000000005E-2</v>
      </c>
      <c r="AF107" s="99">
        <v>0.19231119999999999</v>
      </c>
      <c r="AH107" s="124">
        <v>2000</v>
      </c>
      <c r="AI107" s="99">
        <v>15</v>
      </c>
      <c r="AJ107" s="100">
        <v>7.8827900000000006E-2</v>
      </c>
      <c r="AK107" s="100">
        <v>7.7681899999999998E-2</v>
      </c>
      <c r="AL107" s="100" t="s">
        <v>208</v>
      </c>
      <c r="AM107" s="100">
        <v>7.3750499999999997E-2</v>
      </c>
      <c r="AN107" s="100">
        <v>7.7920000000000003E-2</v>
      </c>
      <c r="AO107" s="100">
        <v>7.0975200000000002E-2</v>
      </c>
      <c r="AP107" s="100">
        <v>32.333333000000003</v>
      </c>
      <c r="AQ107" s="100">
        <v>35</v>
      </c>
      <c r="AR107" s="100">
        <v>100</v>
      </c>
      <c r="AS107" s="100">
        <v>1.16922E-2</v>
      </c>
      <c r="AT107" s="99">
        <v>640</v>
      </c>
      <c r="AU107" s="99">
        <v>3.5621800000000002E-2</v>
      </c>
      <c r="AV107" s="99">
        <v>6.8829699999999994E-2</v>
      </c>
      <c r="AW107" s="100" t="s">
        <v>208</v>
      </c>
      <c r="AY107" s="124">
        <v>2000</v>
      </c>
    </row>
    <row r="108" spans="2:51">
      <c r="B108" s="123">
        <v>2001</v>
      </c>
      <c r="C108" s="99" t="s">
        <v>208</v>
      </c>
      <c r="D108" s="100" t="s">
        <v>208</v>
      </c>
      <c r="E108" s="100" t="s">
        <v>208</v>
      </c>
      <c r="F108" s="100" t="s">
        <v>208</v>
      </c>
      <c r="G108" s="100" t="s">
        <v>208</v>
      </c>
      <c r="H108" s="100" t="s">
        <v>208</v>
      </c>
      <c r="I108" s="100" t="s">
        <v>208</v>
      </c>
      <c r="J108" s="100" t="s">
        <v>208</v>
      </c>
      <c r="K108" s="100" t="s">
        <v>208</v>
      </c>
      <c r="L108" s="100" t="s">
        <v>208</v>
      </c>
      <c r="M108" s="100" t="s">
        <v>208</v>
      </c>
      <c r="N108" s="99" t="s">
        <v>208</v>
      </c>
      <c r="O108" s="99" t="s">
        <v>208</v>
      </c>
      <c r="P108" s="99" t="s">
        <v>208</v>
      </c>
      <c r="R108" s="123">
        <v>2001</v>
      </c>
      <c r="S108" s="99">
        <v>12</v>
      </c>
      <c r="T108" s="100">
        <v>0.1235474</v>
      </c>
      <c r="U108" s="100">
        <v>0.12358</v>
      </c>
      <c r="V108" s="100" t="s">
        <v>208</v>
      </c>
      <c r="W108" s="100">
        <v>0.1151065</v>
      </c>
      <c r="X108" s="100">
        <v>0.1224326</v>
      </c>
      <c r="Y108" s="100">
        <v>0.10407189999999999</v>
      </c>
      <c r="Z108" s="100">
        <v>33.583333000000003</v>
      </c>
      <c r="AA108" s="100">
        <v>33.5</v>
      </c>
      <c r="AB108" s="100">
        <v>100</v>
      </c>
      <c r="AC108" s="100">
        <v>1.9446100000000001E-2</v>
      </c>
      <c r="AD108" s="99">
        <v>497</v>
      </c>
      <c r="AE108" s="99">
        <v>5.4975799999999998E-2</v>
      </c>
      <c r="AF108" s="99">
        <v>0.15440680000000001</v>
      </c>
      <c r="AH108" s="123">
        <v>2001</v>
      </c>
      <c r="AI108" s="99">
        <v>12</v>
      </c>
      <c r="AJ108" s="100">
        <v>6.2257800000000002E-2</v>
      </c>
      <c r="AK108" s="100">
        <v>6.2230199999999999E-2</v>
      </c>
      <c r="AL108" s="100" t="s">
        <v>208</v>
      </c>
      <c r="AM108" s="100">
        <v>5.79613E-2</v>
      </c>
      <c r="AN108" s="100">
        <v>6.1650400000000001E-2</v>
      </c>
      <c r="AO108" s="100">
        <v>5.2395900000000002E-2</v>
      </c>
      <c r="AP108" s="100">
        <v>33.583333000000003</v>
      </c>
      <c r="AQ108" s="100">
        <v>33.5</v>
      </c>
      <c r="AR108" s="100">
        <v>100</v>
      </c>
      <c r="AS108" s="100">
        <v>9.3352999999999995E-3</v>
      </c>
      <c r="AT108" s="99">
        <v>497</v>
      </c>
      <c r="AU108" s="99">
        <v>2.7356399999999999E-2</v>
      </c>
      <c r="AV108" s="99">
        <v>5.5037999999999997E-2</v>
      </c>
      <c r="AW108" s="100" t="s">
        <v>208</v>
      </c>
      <c r="AY108" s="123">
        <v>2001</v>
      </c>
    </row>
    <row r="109" spans="2:51">
      <c r="B109" s="124">
        <v>2002</v>
      </c>
      <c r="C109" s="99" t="s">
        <v>208</v>
      </c>
      <c r="D109" s="100" t="s">
        <v>208</v>
      </c>
      <c r="E109" s="100" t="s">
        <v>208</v>
      </c>
      <c r="F109" s="100" t="s">
        <v>208</v>
      </c>
      <c r="G109" s="100" t="s">
        <v>208</v>
      </c>
      <c r="H109" s="100" t="s">
        <v>208</v>
      </c>
      <c r="I109" s="100" t="s">
        <v>208</v>
      </c>
      <c r="J109" s="100" t="s">
        <v>208</v>
      </c>
      <c r="K109" s="100" t="s">
        <v>208</v>
      </c>
      <c r="L109" s="100" t="s">
        <v>208</v>
      </c>
      <c r="M109" s="100" t="s">
        <v>208</v>
      </c>
      <c r="N109" s="99" t="s">
        <v>208</v>
      </c>
      <c r="O109" s="99" t="s">
        <v>208</v>
      </c>
      <c r="P109" s="99" t="s">
        <v>208</v>
      </c>
      <c r="R109" s="124">
        <v>2002</v>
      </c>
      <c r="S109" s="99">
        <v>12</v>
      </c>
      <c r="T109" s="100">
        <v>0.12220300000000001</v>
      </c>
      <c r="U109" s="100">
        <v>0.1235454</v>
      </c>
      <c r="V109" s="100" t="s">
        <v>208</v>
      </c>
      <c r="W109" s="100">
        <v>0.11660420000000001</v>
      </c>
      <c r="X109" s="100">
        <v>0.1294285</v>
      </c>
      <c r="Y109" s="100">
        <v>0.1171494</v>
      </c>
      <c r="Z109" s="100">
        <v>29.333333</v>
      </c>
      <c r="AA109" s="100">
        <v>30</v>
      </c>
      <c r="AB109" s="100">
        <v>100</v>
      </c>
      <c r="AC109" s="100">
        <v>1.8512199999999999E-2</v>
      </c>
      <c r="AD109" s="99">
        <v>548</v>
      </c>
      <c r="AE109" s="99">
        <v>6.0019799999999998E-2</v>
      </c>
      <c r="AF109" s="99">
        <v>0.16698199999999999</v>
      </c>
      <c r="AH109" s="124">
        <v>2002</v>
      </c>
      <c r="AI109" s="99">
        <v>12</v>
      </c>
      <c r="AJ109" s="100">
        <v>6.15536E-2</v>
      </c>
      <c r="AK109" s="100">
        <v>6.1857700000000002E-2</v>
      </c>
      <c r="AL109" s="100" t="s">
        <v>208</v>
      </c>
      <c r="AM109" s="100">
        <v>5.8369699999999997E-2</v>
      </c>
      <c r="AN109" s="100">
        <v>6.47504E-2</v>
      </c>
      <c r="AO109" s="100">
        <v>5.8551499999999999E-2</v>
      </c>
      <c r="AP109" s="100">
        <v>29.333333</v>
      </c>
      <c r="AQ109" s="100">
        <v>30</v>
      </c>
      <c r="AR109" s="100">
        <v>100</v>
      </c>
      <c r="AS109" s="100">
        <v>8.9747999999999998E-3</v>
      </c>
      <c r="AT109" s="99">
        <v>548</v>
      </c>
      <c r="AU109" s="99">
        <v>2.9857000000000002E-2</v>
      </c>
      <c r="AV109" s="99">
        <v>6.1010599999999998E-2</v>
      </c>
      <c r="AW109" s="100" t="s">
        <v>208</v>
      </c>
      <c r="AY109" s="124">
        <v>2002</v>
      </c>
    </row>
    <row r="110" spans="2:51">
      <c r="B110" s="123">
        <v>2003</v>
      </c>
      <c r="C110" s="99" t="s">
        <v>208</v>
      </c>
      <c r="D110" s="100" t="s">
        <v>208</v>
      </c>
      <c r="E110" s="100" t="s">
        <v>208</v>
      </c>
      <c r="F110" s="100" t="s">
        <v>208</v>
      </c>
      <c r="G110" s="100" t="s">
        <v>208</v>
      </c>
      <c r="H110" s="100" t="s">
        <v>208</v>
      </c>
      <c r="I110" s="100" t="s">
        <v>208</v>
      </c>
      <c r="J110" s="100" t="s">
        <v>208</v>
      </c>
      <c r="K110" s="100" t="s">
        <v>208</v>
      </c>
      <c r="L110" s="100" t="s">
        <v>208</v>
      </c>
      <c r="M110" s="100" t="s">
        <v>208</v>
      </c>
      <c r="N110" s="99" t="s">
        <v>208</v>
      </c>
      <c r="O110" s="99" t="s">
        <v>208</v>
      </c>
      <c r="P110" s="99" t="s">
        <v>208</v>
      </c>
      <c r="R110" s="123">
        <v>2003</v>
      </c>
      <c r="S110" s="99">
        <v>8</v>
      </c>
      <c r="T110" s="100">
        <v>8.0538499999999999E-2</v>
      </c>
      <c r="U110" s="100">
        <v>8.2167799999999999E-2</v>
      </c>
      <c r="V110" s="100" t="s">
        <v>208</v>
      </c>
      <c r="W110" s="100">
        <v>7.7678800000000006E-2</v>
      </c>
      <c r="X110" s="100">
        <v>8.5044300000000003E-2</v>
      </c>
      <c r="Y110" s="100">
        <v>7.74643E-2</v>
      </c>
      <c r="Z110" s="100">
        <v>30.875</v>
      </c>
      <c r="AA110" s="100">
        <v>32</v>
      </c>
      <c r="AB110" s="100">
        <v>100</v>
      </c>
      <c r="AC110" s="100">
        <v>1.25074E-2</v>
      </c>
      <c r="AD110" s="99">
        <v>353</v>
      </c>
      <c r="AE110" s="99">
        <v>3.8255900000000002E-2</v>
      </c>
      <c r="AF110" s="99">
        <v>0.1098392</v>
      </c>
      <c r="AH110" s="123">
        <v>2003</v>
      </c>
      <c r="AI110" s="99">
        <v>8</v>
      </c>
      <c r="AJ110" s="100">
        <v>4.0566400000000002E-2</v>
      </c>
      <c r="AK110" s="100">
        <v>4.1075300000000002E-2</v>
      </c>
      <c r="AL110" s="100" t="s">
        <v>208</v>
      </c>
      <c r="AM110" s="100">
        <v>3.8821099999999997E-2</v>
      </c>
      <c r="AN110" s="100">
        <v>4.2461199999999998E-2</v>
      </c>
      <c r="AO110" s="100">
        <v>3.8633599999999997E-2</v>
      </c>
      <c r="AP110" s="100">
        <v>30.875</v>
      </c>
      <c r="AQ110" s="100">
        <v>32</v>
      </c>
      <c r="AR110" s="100">
        <v>100</v>
      </c>
      <c r="AS110" s="100">
        <v>6.0472E-3</v>
      </c>
      <c r="AT110" s="99">
        <v>353</v>
      </c>
      <c r="AU110" s="99">
        <v>1.9033499999999998E-2</v>
      </c>
      <c r="AV110" s="99">
        <v>3.9801099999999999E-2</v>
      </c>
      <c r="AW110" s="100" t="s">
        <v>208</v>
      </c>
      <c r="AY110" s="123">
        <v>2003</v>
      </c>
    </row>
    <row r="111" spans="2:51">
      <c r="B111" s="124">
        <v>2004</v>
      </c>
      <c r="C111" s="99" t="s">
        <v>208</v>
      </c>
      <c r="D111" s="100" t="s">
        <v>208</v>
      </c>
      <c r="E111" s="100" t="s">
        <v>208</v>
      </c>
      <c r="F111" s="100" t="s">
        <v>208</v>
      </c>
      <c r="G111" s="100" t="s">
        <v>208</v>
      </c>
      <c r="H111" s="100" t="s">
        <v>208</v>
      </c>
      <c r="I111" s="100" t="s">
        <v>208</v>
      </c>
      <c r="J111" s="100" t="s">
        <v>208</v>
      </c>
      <c r="K111" s="100" t="s">
        <v>208</v>
      </c>
      <c r="L111" s="100" t="s">
        <v>208</v>
      </c>
      <c r="M111" s="100" t="s">
        <v>208</v>
      </c>
      <c r="N111" s="99" t="s">
        <v>208</v>
      </c>
      <c r="O111" s="99" t="s">
        <v>208</v>
      </c>
      <c r="P111" s="99" t="s">
        <v>208</v>
      </c>
      <c r="R111" s="124">
        <v>2004</v>
      </c>
      <c r="S111" s="99">
        <v>11</v>
      </c>
      <c r="T111" s="100">
        <v>0.109597</v>
      </c>
      <c r="U111" s="100">
        <v>0.1146301</v>
      </c>
      <c r="V111" s="100" t="s">
        <v>208</v>
      </c>
      <c r="W111" s="100">
        <v>0.10812090000000001</v>
      </c>
      <c r="X111" s="100">
        <v>0.1187797</v>
      </c>
      <c r="Y111" s="100">
        <v>0.11095480000000001</v>
      </c>
      <c r="Z111" s="100">
        <v>30.454545</v>
      </c>
      <c r="AA111" s="100">
        <v>33</v>
      </c>
      <c r="AB111" s="100">
        <v>100</v>
      </c>
      <c r="AC111" s="100">
        <v>1.7157200000000001E-2</v>
      </c>
      <c r="AD111" s="99">
        <v>490</v>
      </c>
      <c r="AE111" s="99">
        <v>5.2595999999999997E-2</v>
      </c>
      <c r="AF111" s="99">
        <v>0.15599930000000001</v>
      </c>
      <c r="AH111" s="124">
        <v>2004</v>
      </c>
      <c r="AI111" s="99">
        <v>11</v>
      </c>
      <c r="AJ111" s="100">
        <v>5.5185600000000001E-2</v>
      </c>
      <c r="AK111" s="100">
        <v>5.7249899999999999E-2</v>
      </c>
      <c r="AL111" s="100" t="s">
        <v>208</v>
      </c>
      <c r="AM111" s="100">
        <v>5.3992100000000001E-2</v>
      </c>
      <c r="AN111" s="100">
        <v>5.9259600000000003E-2</v>
      </c>
      <c r="AO111" s="100">
        <v>5.5294500000000003E-2</v>
      </c>
      <c r="AP111" s="100">
        <v>30.454545</v>
      </c>
      <c r="AQ111" s="100">
        <v>33</v>
      </c>
      <c r="AR111" s="100">
        <v>100</v>
      </c>
      <c r="AS111" s="100">
        <v>8.3014000000000004E-3</v>
      </c>
      <c r="AT111" s="99">
        <v>490</v>
      </c>
      <c r="AU111" s="99">
        <v>2.61651E-2</v>
      </c>
      <c r="AV111" s="99">
        <v>5.6675000000000003E-2</v>
      </c>
      <c r="AW111" s="100" t="s">
        <v>208</v>
      </c>
      <c r="AY111" s="124">
        <v>2004</v>
      </c>
    </row>
    <row r="112" spans="2:51">
      <c r="B112" s="123">
        <v>2005</v>
      </c>
      <c r="C112" s="99" t="s">
        <v>208</v>
      </c>
      <c r="D112" s="100" t="s">
        <v>208</v>
      </c>
      <c r="E112" s="100" t="s">
        <v>208</v>
      </c>
      <c r="F112" s="100" t="s">
        <v>208</v>
      </c>
      <c r="G112" s="100" t="s">
        <v>208</v>
      </c>
      <c r="H112" s="100" t="s">
        <v>208</v>
      </c>
      <c r="I112" s="100" t="s">
        <v>208</v>
      </c>
      <c r="J112" s="100" t="s">
        <v>208</v>
      </c>
      <c r="K112" s="100" t="s">
        <v>208</v>
      </c>
      <c r="L112" s="100" t="s">
        <v>208</v>
      </c>
      <c r="M112" s="100" t="s">
        <v>208</v>
      </c>
      <c r="N112" s="99" t="s">
        <v>208</v>
      </c>
      <c r="O112" s="99" t="s">
        <v>208</v>
      </c>
      <c r="P112" s="99" t="s">
        <v>208</v>
      </c>
      <c r="R112" s="123">
        <v>2005</v>
      </c>
      <c r="S112" s="99">
        <v>9</v>
      </c>
      <c r="T112" s="100">
        <v>8.8607000000000005E-2</v>
      </c>
      <c r="U112" s="100">
        <v>9.23596E-2</v>
      </c>
      <c r="V112" s="100" t="s">
        <v>208</v>
      </c>
      <c r="W112" s="100">
        <v>8.7335599999999999E-2</v>
      </c>
      <c r="X112" s="100">
        <v>9.3192899999999995E-2</v>
      </c>
      <c r="Y112" s="100">
        <v>8.3384100000000003E-2</v>
      </c>
      <c r="Z112" s="100">
        <v>32.666666999999997</v>
      </c>
      <c r="AA112" s="100">
        <v>33</v>
      </c>
      <c r="AB112" s="100">
        <v>100</v>
      </c>
      <c r="AC112" s="100">
        <v>1.4179300000000001E-2</v>
      </c>
      <c r="AD112" s="99">
        <v>381</v>
      </c>
      <c r="AE112" s="99">
        <v>4.0440200000000003E-2</v>
      </c>
      <c r="AF112" s="99">
        <v>0.12129620000000001</v>
      </c>
      <c r="AH112" s="123">
        <v>2005</v>
      </c>
      <c r="AI112" s="99">
        <v>9</v>
      </c>
      <c r="AJ112" s="100">
        <v>4.4605600000000002E-2</v>
      </c>
      <c r="AK112" s="100">
        <v>4.6221400000000003E-2</v>
      </c>
      <c r="AL112" s="100" t="s">
        <v>208</v>
      </c>
      <c r="AM112" s="100">
        <v>4.3696600000000002E-2</v>
      </c>
      <c r="AN112" s="100">
        <v>4.6601400000000001E-2</v>
      </c>
      <c r="AO112" s="100">
        <v>4.1667700000000002E-2</v>
      </c>
      <c r="AP112" s="100">
        <v>32.666666999999997</v>
      </c>
      <c r="AQ112" s="100">
        <v>33</v>
      </c>
      <c r="AR112" s="100">
        <v>100</v>
      </c>
      <c r="AS112" s="100">
        <v>6.8852999999999996E-3</v>
      </c>
      <c r="AT112" s="99">
        <v>381</v>
      </c>
      <c r="AU112" s="99">
        <v>2.0117300000000001E-2</v>
      </c>
      <c r="AV112" s="99">
        <v>4.4007999999999999E-2</v>
      </c>
      <c r="AW112" s="100" t="s">
        <v>208</v>
      </c>
      <c r="AY112" s="123">
        <v>2005</v>
      </c>
    </row>
    <row r="113" spans="2:51">
      <c r="B113" s="123">
        <v>2006</v>
      </c>
      <c r="C113" s="99" t="s">
        <v>208</v>
      </c>
      <c r="D113" s="100" t="s">
        <v>208</v>
      </c>
      <c r="E113" s="100" t="s">
        <v>208</v>
      </c>
      <c r="F113" s="100" t="s">
        <v>208</v>
      </c>
      <c r="G113" s="100" t="s">
        <v>208</v>
      </c>
      <c r="H113" s="100" t="s">
        <v>208</v>
      </c>
      <c r="I113" s="100" t="s">
        <v>208</v>
      </c>
      <c r="J113" s="100" t="s">
        <v>208</v>
      </c>
      <c r="K113" s="100" t="s">
        <v>208</v>
      </c>
      <c r="L113" s="100" t="s">
        <v>208</v>
      </c>
      <c r="M113" s="100" t="s">
        <v>208</v>
      </c>
      <c r="N113" s="99" t="s">
        <v>208</v>
      </c>
      <c r="O113" s="99" t="s">
        <v>208</v>
      </c>
      <c r="P113" s="99" t="s">
        <v>208</v>
      </c>
      <c r="R113" s="123">
        <v>2006</v>
      </c>
      <c r="S113" s="99">
        <v>11</v>
      </c>
      <c r="T113" s="100">
        <v>0.1068839</v>
      </c>
      <c r="U113" s="100">
        <v>0.1114583</v>
      </c>
      <c r="V113" s="100" t="s">
        <v>208</v>
      </c>
      <c r="W113" s="100">
        <v>0.1051069</v>
      </c>
      <c r="X113" s="100">
        <v>0.11497789999999999</v>
      </c>
      <c r="Y113" s="100">
        <v>0.1051499</v>
      </c>
      <c r="Z113" s="100">
        <v>30.818182</v>
      </c>
      <c r="AA113" s="100">
        <v>32</v>
      </c>
      <c r="AB113" s="100">
        <v>100</v>
      </c>
      <c r="AC113" s="100">
        <v>1.6875600000000001E-2</v>
      </c>
      <c r="AD113" s="99">
        <v>486</v>
      </c>
      <c r="AE113" s="99">
        <v>5.0930599999999999E-2</v>
      </c>
      <c r="AF113" s="99">
        <v>0.15547320000000001</v>
      </c>
      <c r="AH113" s="123">
        <v>2006</v>
      </c>
      <c r="AI113" s="99">
        <v>11</v>
      </c>
      <c r="AJ113" s="100">
        <v>5.37872E-2</v>
      </c>
      <c r="AK113" s="100">
        <v>5.5536700000000001E-2</v>
      </c>
      <c r="AL113" s="100" t="s">
        <v>208</v>
      </c>
      <c r="AM113" s="100">
        <v>5.2360999999999998E-2</v>
      </c>
      <c r="AN113" s="100">
        <v>5.7203900000000002E-2</v>
      </c>
      <c r="AO113" s="100">
        <v>5.2241700000000002E-2</v>
      </c>
      <c r="AP113" s="100">
        <v>30.818182</v>
      </c>
      <c r="AQ113" s="100">
        <v>32</v>
      </c>
      <c r="AR113" s="100">
        <v>100</v>
      </c>
      <c r="AS113" s="100">
        <v>8.2249999999999997E-3</v>
      </c>
      <c r="AT113" s="99">
        <v>486</v>
      </c>
      <c r="AU113" s="99">
        <v>2.5333399999999999E-2</v>
      </c>
      <c r="AV113" s="99">
        <v>5.6870200000000003E-2</v>
      </c>
      <c r="AW113" s="100" t="s">
        <v>208</v>
      </c>
      <c r="AY113" s="123">
        <v>2006</v>
      </c>
    </row>
    <row r="114" spans="2:51">
      <c r="B114" s="123">
        <v>2007</v>
      </c>
      <c r="C114" s="99" t="s">
        <v>208</v>
      </c>
      <c r="D114" s="100" t="s">
        <v>208</v>
      </c>
      <c r="E114" s="100" t="s">
        <v>208</v>
      </c>
      <c r="F114" s="100" t="s">
        <v>208</v>
      </c>
      <c r="G114" s="100" t="s">
        <v>208</v>
      </c>
      <c r="H114" s="100" t="s">
        <v>208</v>
      </c>
      <c r="I114" s="100" t="s">
        <v>208</v>
      </c>
      <c r="J114" s="100" t="s">
        <v>208</v>
      </c>
      <c r="K114" s="100" t="s">
        <v>208</v>
      </c>
      <c r="L114" s="100" t="s">
        <v>208</v>
      </c>
      <c r="M114" s="100" t="s">
        <v>208</v>
      </c>
      <c r="N114" s="99" t="s">
        <v>208</v>
      </c>
      <c r="O114" s="99" t="s">
        <v>208</v>
      </c>
      <c r="P114" s="99" t="s">
        <v>208</v>
      </c>
      <c r="R114" s="123">
        <v>2007</v>
      </c>
      <c r="S114" s="99">
        <v>6</v>
      </c>
      <c r="T114" s="100">
        <v>5.7284799999999997E-2</v>
      </c>
      <c r="U114" s="100">
        <v>6.04863E-2</v>
      </c>
      <c r="V114" s="100" t="s">
        <v>208</v>
      </c>
      <c r="W114" s="100">
        <v>5.69671E-2</v>
      </c>
      <c r="X114" s="100">
        <v>5.9757200000000003E-2</v>
      </c>
      <c r="Y114" s="100">
        <v>5.4036300000000002E-2</v>
      </c>
      <c r="Z114" s="100">
        <v>33.666666999999997</v>
      </c>
      <c r="AA114" s="100">
        <v>33</v>
      </c>
      <c r="AB114" s="100">
        <v>100</v>
      </c>
      <c r="AC114" s="100">
        <v>8.9172999999999995E-3</v>
      </c>
      <c r="AD114" s="99">
        <v>248</v>
      </c>
      <c r="AE114" s="99">
        <v>2.5538700000000001E-2</v>
      </c>
      <c r="AF114" s="99">
        <v>7.6888300000000007E-2</v>
      </c>
      <c r="AH114" s="123">
        <v>2007</v>
      </c>
      <c r="AI114" s="99">
        <v>6</v>
      </c>
      <c r="AJ114" s="100">
        <v>2.8807900000000001E-2</v>
      </c>
      <c r="AK114" s="100">
        <v>3.02622E-2</v>
      </c>
      <c r="AL114" s="100" t="s">
        <v>208</v>
      </c>
      <c r="AM114" s="100">
        <v>2.8497600000000001E-2</v>
      </c>
      <c r="AN114" s="100">
        <v>2.98788E-2</v>
      </c>
      <c r="AO114" s="100">
        <v>2.70011E-2</v>
      </c>
      <c r="AP114" s="100">
        <v>33.666666999999997</v>
      </c>
      <c r="AQ114" s="100">
        <v>33</v>
      </c>
      <c r="AR114" s="100">
        <v>100</v>
      </c>
      <c r="AS114" s="100">
        <v>4.3524000000000002E-3</v>
      </c>
      <c r="AT114" s="99">
        <v>248</v>
      </c>
      <c r="AU114" s="99">
        <v>1.26972E-2</v>
      </c>
      <c r="AV114" s="99">
        <v>2.8499300000000002E-2</v>
      </c>
      <c r="AW114" s="100" t="s">
        <v>208</v>
      </c>
      <c r="AY114" s="123">
        <v>2007</v>
      </c>
    </row>
    <row r="115" spans="2:51">
      <c r="B115" s="123">
        <v>2008</v>
      </c>
      <c r="C115" s="99" t="s">
        <v>208</v>
      </c>
      <c r="D115" s="100" t="s">
        <v>208</v>
      </c>
      <c r="E115" s="100" t="s">
        <v>208</v>
      </c>
      <c r="F115" s="100" t="s">
        <v>208</v>
      </c>
      <c r="G115" s="100" t="s">
        <v>208</v>
      </c>
      <c r="H115" s="100" t="s">
        <v>208</v>
      </c>
      <c r="I115" s="100" t="s">
        <v>208</v>
      </c>
      <c r="J115" s="100" t="s">
        <v>208</v>
      </c>
      <c r="K115" s="100" t="s">
        <v>208</v>
      </c>
      <c r="L115" s="100" t="s">
        <v>208</v>
      </c>
      <c r="M115" s="100" t="s">
        <v>208</v>
      </c>
      <c r="N115" s="99" t="s">
        <v>208</v>
      </c>
      <c r="O115" s="99" t="s">
        <v>208</v>
      </c>
      <c r="P115" s="99" t="s">
        <v>208</v>
      </c>
      <c r="R115" s="123">
        <v>2008</v>
      </c>
      <c r="S115" s="99">
        <v>6</v>
      </c>
      <c r="T115" s="100">
        <v>5.6194800000000003E-2</v>
      </c>
      <c r="U115" s="100">
        <v>5.6939499999999997E-2</v>
      </c>
      <c r="V115" s="100" t="s">
        <v>208</v>
      </c>
      <c r="W115" s="100">
        <v>5.44701E-2</v>
      </c>
      <c r="X115" s="100">
        <v>5.7630399999999998E-2</v>
      </c>
      <c r="Y115" s="100">
        <v>5.19487E-2</v>
      </c>
      <c r="Z115" s="100">
        <v>33.5</v>
      </c>
      <c r="AA115" s="100">
        <v>36</v>
      </c>
      <c r="AB115" s="100">
        <v>100</v>
      </c>
      <c r="AC115" s="100">
        <v>8.5229999999999993E-3</v>
      </c>
      <c r="AD115" s="99">
        <v>249</v>
      </c>
      <c r="AE115" s="99">
        <v>2.5146499999999999E-2</v>
      </c>
      <c r="AF115" s="99">
        <v>7.7764399999999997E-2</v>
      </c>
      <c r="AH115" s="123">
        <v>2008</v>
      </c>
      <c r="AI115" s="99">
        <v>6</v>
      </c>
      <c r="AJ115" s="100">
        <v>2.8236399999999998E-2</v>
      </c>
      <c r="AK115" s="100">
        <v>2.8379499999999998E-2</v>
      </c>
      <c r="AL115" s="100" t="s">
        <v>208</v>
      </c>
      <c r="AM115" s="100">
        <v>2.7133000000000001E-2</v>
      </c>
      <c r="AN115" s="100">
        <v>2.8660100000000001E-2</v>
      </c>
      <c r="AO115" s="100">
        <v>2.5808000000000001E-2</v>
      </c>
      <c r="AP115" s="100">
        <v>33.5</v>
      </c>
      <c r="AQ115" s="100">
        <v>36</v>
      </c>
      <c r="AR115" s="100">
        <v>100</v>
      </c>
      <c r="AS115" s="100">
        <v>4.1682000000000004E-3</v>
      </c>
      <c r="AT115" s="99">
        <v>249</v>
      </c>
      <c r="AU115" s="99">
        <v>1.24943E-2</v>
      </c>
      <c r="AV115" s="99">
        <v>2.83244E-2</v>
      </c>
      <c r="AW115" s="100" t="s">
        <v>208</v>
      </c>
      <c r="AY115" s="123">
        <v>2008</v>
      </c>
    </row>
    <row r="116" spans="2:51">
      <c r="B116" s="123">
        <v>2009</v>
      </c>
      <c r="C116" s="99" t="s">
        <v>208</v>
      </c>
      <c r="D116" s="100" t="s">
        <v>208</v>
      </c>
      <c r="E116" s="100" t="s">
        <v>208</v>
      </c>
      <c r="F116" s="100" t="s">
        <v>208</v>
      </c>
      <c r="G116" s="100" t="s">
        <v>208</v>
      </c>
      <c r="H116" s="100" t="s">
        <v>208</v>
      </c>
      <c r="I116" s="100" t="s">
        <v>208</v>
      </c>
      <c r="J116" s="100" t="s">
        <v>208</v>
      </c>
      <c r="K116" s="100" t="s">
        <v>208</v>
      </c>
      <c r="L116" s="100" t="s">
        <v>208</v>
      </c>
      <c r="M116" s="100" t="s">
        <v>208</v>
      </c>
      <c r="N116" s="99" t="s">
        <v>208</v>
      </c>
      <c r="O116" s="99" t="s">
        <v>208</v>
      </c>
      <c r="P116" s="99" t="s">
        <v>208</v>
      </c>
      <c r="R116" s="123">
        <v>2009</v>
      </c>
      <c r="S116" s="99">
        <v>9</v>
      </c>
      <c r="T116" s="100">
        <v>8.2638100000000006E-2</v>
      </c>
      <c r="U116" s="100">
        <v>8.85962E-2</v>
      </c>
      <c r="V116" s="100" t="s">
        <v>208</v>
      </c>
      <c r="W116" s="100">
        <v>8.2501900000000003E-2</v>
      </c>
      <c r="X116" s="100">
        <v>8.5003400000000007E-2</v>
      </c>
      <c r="Y116" s="100">
        <v>7.2730400000000001E-2</v>
      </c>
      <c r="Z116" s="100">
        <v>34.888888999999999</v>
      </c>
      <c r="AA116" s="100">
        <v>35</v>
      </c>
      <c r="AB116" s="100">
        <v>100</v>
      </c>
      <c r="AC116" s="100">
        <v>1.3150200000000001E-2</v>
      </c>
      <c r="AD116" s="99">
        <v>361</v>
      </c>
      <c r="AE116" s="99">
        <v>3.5728599999999999E-2</v>
      </c>
      <c r="AF116" s="99">
        <v>0.1102038</v>
      </c>
      <c r="AH116" s="123">
        <v>2009</v>
      </c>
      <c r="AI116" s="99">
        <v>9</v>
      </c>
      <c r="AJ116" s="100">
        <v>4.1490600000000002E-2</v>
      </c>
      <c r="AK116" s="100">
        <v>4.4398899999999998E-2</v>
      </c>
      <c r="AL116" s="100" t="s">
        <v>208</v>
      </c>
      <c r="AM116" s="100">
        <v>4.1342299999999998E-2</v>
      </c>
      <c r="AN116" s="100">
        <v>4.2578100000000001E-2</v>
      </c>
      <c r="AO116" s="100">
        <v>3.6420099999999997E-2</v>
      </c>
      <c r="AP116" s="100">
        <v>34.888888999999999</v>
      </c>
      <c r="AQ116" s="100">
        <v>35</v>
      </c>
      <c r="AR116" s="100">
        <v>100</v>
      </c>
      <c r="AS116" s="100">
        <v>6.3939000000000001E-3</v>
      </c>
      <c r="AT116" s="99">
        <v>361</v>
      </c>
      <c r="AU116" s="99">
        <v>1.7742000000000001E-2</v>
      </c>
      <c r="AV116" s="99">
        <v>4.05668E-2</v>
      </c>
      <c r="AW116" s="100" t="s">
        <v>208</v>
      </c>
      <c r="AY116" s="123">
        <v>2009</v>
      </c>
    </row>
    <row r="117" spans="2:51">
      <c r="B117" s="123">
        <v>2010</v>
      </c>
      <c r="C117" s="99" t="s">
        <v>208</v>
      </c>
      <c r="D117" s="100" t="s">
        <v>208</v>
      </c>
      <c r="E117" s="100" t="s">
        <v>208</v>
      </c>
      <c r="F117" s="100" t="s">
        <v>208</v>
      </c>
      <c r="G117" s="100" t="s">
        <v>208</v>
      </c>
      <c r="H117" s="100" t="s">
        <v>208</v>
      </c>
      <c r="I117" s="100" t="s">
        <v>208</v>
      </c>
      <c r="J117" s="100" t="s">
        <v>208</v>
      </c>
      <c r="K117" s="100" t="s">
        <v>208</v>
      </c>
      <c r="L117" s="100" t="s">
        <v>208</v>
      </c>
      <c r="M117" s="100" t="s">
        <v>208</v>
      </c>
      <c r="N117" s="99" t="s">
        <v>208</v>
      </c>
      <c r="O117" s="99" t="s">
        <v>208</v>
      </c>
      <c r="P117" s="99" t="s">
        <v>208</v>
      </c>
      <c r="R117" s="123">
        <v>2010</v>
      </c>
      <c r="S117" s="99">
        <v>13</v>
      </c>
      <c r="T117" s="100">
        <v>0.1174991</v>
      </c>
      <c r="U117" s="100">
        <v>0.12388689999999999</v>
      </c>
      <c r="V117" s="100" t="s">
        <v>208</v>
      </c>
      <c r="W117" s="100">
        <v>0.1169106</v>
      </c>
      <c r="X117" s="100">
        <v>0.12947990000000001</v>
      </c>
      <c r="Y117" s="100">
        <v>0.1203256</v>
      </c>
      <c r="Z117" s="100">
        <v>29.923076999999999</v>
      </c>
      <c r="AA117" s="100">
        <v>31</v>
      </c>
      <c r="AB117" s="100">
        <v>100</v>
      </c>
      <c r="AC117" s="100">
        <v>1.8574299999999998E-2</v>
      </c>
      <c r="AD117" s="99">
        <v>586</v>
      </c>
      <c r="AE117" s="99">
        <v>5.7102699999999999E-2</v>
      </c>
      <c r="AF117" s="99">
        <v>0.18290439999999999</v>
      </c>
      <c r="AH117" s="123">
        <v>2010</v>
      </c>
      <c r="AI117" s="99">
        <v>13</v>
      </c>
      <c r="AJ117" s="100">
        <v>5.9005799999999997E-2</v>
      </c>
      <c r="AK117" s="100">
        <v>6.1482099999999998E-2</v>
      </c>
      <c r="AL117" s="100" t="s">
        <v>208</v>
      </c>
      <c r="AM117" s="100">
        <v>5.8005800000000003E-2</v>
      </c>
      <c r="AN117" s="100">
        <v>6.4137E-2</v>
      </c>
      <c r="AO117" s="100">
        <v>5.9528400000000002E-2</v>
      </c>
      <c r="AP117" s="100">
        <v>29.923076999999999</v>
      </c>
      <c r="AQ117" s="100">
        <v>31</v>
      </c>
      <c r="AR117" s="100">
        <v>100</v>
      </c>
      <c r="AS117" s="100">
        <v>9.0609000000000002E-3</v>
      </c>
      <c r="AT117" s="99">
        <v>586</v>
      </c>
      <c r="AU117" s="99">
        <v>2.8366200000000001E-2</v>
      </c>
      <c r="AV117" s="99">
        <v>6.6569900000000001E-2</v>
      </c>
      <c r="AW117" s="100" t="s">
        <v>208</v>
      </c>
      <c r="AY117" s="123">
        <v>2010</v>
      </c>
    </row>
    <row r="118" spans="2:51">
      <c r="B118" s="123">
        <v>2011</v>
      </c>
      <c r="C118" s="99" t="s">
        <v>208</v>
      </c>
      <c r="D118" s="100" t="s">
        <v>208</v>
      </c>
      <c r="E118" s="100" t="s">
        <v>208</v>
      </c>
      <c r="F118" s="100" t="s">
        <v>208</v>
      </c>
      <c r="G118" s="100" t="s">
        <v>208</v>
      </c>
      <c r="H118" s="100" t="s">
        <v>208</v>
      </c>
      <c r="I118" s="100" t="s">
        <v>208</v>
      </c>
      <c r="J118" s="100" t="s">
        <v>208</v>
      </c>
      <c r="K118" s="100" t="s">
        <v>208</v>
      </c>
      <c r="L118" s="100" t="s">
        <v>208</v>
      </c>
      <c r="M118" s="100" t="s">
        <v>208</v>
      </c>
      <c r="N118" s="99" t="s">
        <v>208</v>
      </c>
      <c r="O118" s="99" t="s">
        <v>208</v>
      </c>
      <c r="P118" s="99" t="s">
        <v>208</v>
      </c>
      <c r="R118" s="123">
        <v>2011</v>
      </c>
      <c r="S118" s="99">
        <v>13</v>
      </c>
      <c r="T118" s="100">
        <v>0.115846</v>
      </c>
      <c r="U118" s="100">
        <v>0.1208438</v>
      </c>
      <c r="V118" s="100" t="s">
        <v>208</v>
      </c>
      <c r="W118" s="100">
        <v>0.1146807</v>
      </c>
      <c r="X118" s="100">
        <v>0.1256631</v>
      </c>
      <c r="Y118" s="100">
        <v>0.11340840000000001</v>
      </c>
      <c r="Z118" s="100">
        <v>30.384615</v>
      </c>
      <c r="AA118" s="100">
        <v>31</v>
      </c>
      <c r="AB118" s="100">
        <v>100</v>
      </c>
      <c r="AC118" s="100">
        <v>1.8155899999999999E-2</v>
      </c>
      <c r="AD118" s="99">
        <v>580</v>
      </c>
      <c r="AE118" s="99">
        <v>5.5748499999999999E-2</v>
      </c>
      <c r="AF118" s="99">
        <v>0.17738409999999999</v>
      </c>
      <c r="AH118" s="123">
        <v>2011</v>
      </c>
      <c r="AI118" s="99">
        <v>13</v>
      </c>
      <c r="AJ118" s="100">
        <v>5.81915E-2</v>
      </c>
      <c r="AK118" s="100">
        <v>6.0049600000000002E-2</v>
      </c>
      <c r="AL118" s="100" t="s">
        <v>208</v>
      </c>
      <c r="AM118" s="100">
        <v>5.6970300000000001E-2</v>
      </c>
      <c r="AN118" s="100">
        <v>6.2383300000000003E-2</v>
      </c>
      <c r="AO118" s="100">
        <v>5.62538E-2</v>
      </c>
      <c r="AP118" s="100">
        <v>30.384615</v>
      </c>
      <c r="AQ118" s="100">
        <v>31</v>
      </c>
      <c r="AR118" s="100">
        <v>100</v>
      </c>
      <c r="AS118" s="100">
        <v>8.8476000000000006E-3</v>
      </c>
      <c r="AT118" s="99">
        <v>580</v>
      </c>
      <c r="AU118" s="99">
        <v>2.7706100000000001E-2</v>
      </c>
      <c r="AV118" s="99">
        <v>6.6615199999999999E-2</v>
      </c>
      <c r="AW118" s="100" t="s">
        <v>208</v>
      </c>
      <c r="AY118" s="123">
        <v>2011</v>
      </c>
    </row>
    <row r="119" spans="2:51">
      <c r="B119" s="123">
        <v>2012</v>
      </c>
      <c r="C119" s="99" t="s">
        <v>208</v>
      </c>
      <c r="D119" s="100" t="s">
        <v>208</v>
      </c>
      <c r="E119" s="100" t="s">
        <v>208</v>
      </c>
      <c r="F119" s="100" t="s">
        <v>208</v>
      </c>
      <c r="G119" s="100" t="s">
        <v>208</v>
      </c>
      <c r="H119" s="100" t="s">
        <v>208</v>
      </c>
      <c r="I119" s="100" t="s">
        <v>208</v>
      </c>
      <c r="J119" s="100" t="s">
        <v>208</v>
      </c>
      <c r="K119" s="100" t="s">
        <v>208</v>
      </c>
      <c r="L119" s="100" t="s">
        <v>208</v>
      </c>
      <c r="M119" s="100" t="s">
        <v>208</v>
      </c>
      <c r="N119" s="99" t="s">
        <v>208</v>
      </c>
      <c r="O119" s="99" t="s">
        <v>208</v>
      </c>
      <c r="P119" s="99" t="s">
        <v>208</v>
      </c>
      <c r="R119" s="123">
        <v>2012</v>
      </c>
      <c r="S119" s="99">
        <v>16</v>
      </c>
      <c r="T119" s="100">
        <v>0.1400303</v>
      </c>
      <c r="U119" s="100">
        <v>0.14725199999999999</v>
      </c>
      <c r="V119" s="100" t="s">
        <v>208</v>
      </c>
      <c r="W119" s="100">
        <v>0.14027120000000001</v>
      </c>
      <c r="X119" s="100">
        <v>0.15035200000000001</v>
      </c>
      <c r="Y119" s="100">
        <v>0.1399804</v>
      </c>
      <c r="Z119" s="100">
        <v>31.5</v>
      </c>
      <c r="AA119" s="100">
        <v>31.5</v>
      </c>
      <c r="AB119" s="100">
        <v>100</v>
      </c>
      <c r="AC119" s="100">
        <v>2.2128800000000001E-2</v>
      </c>
      <c r="AD119" s="99">
        <v>696</v>
      </c>
      <c r="AE119" s="99">
        <v>6.5691799999999995E-2</v>
      </c>
      <c r="AF119" s="99">
        <v>0.2178281</v>
      </c>
      <c r="AH119" s="123">
        <v>2012</v>
      </c>
      <c r="AI119" s="99">
        <v>16</v>
      </c>
      <c r="AJ119" s="100">
        <v>7.0352899999999996E-2</v>
      </c>
      <c r="AK119" s="100">
        <v>7.3220099999999996E-2</v>
      </c>
      <c r="AL119" s="100" t="s">
        <v>208</v>
      </c>
      <c r="AM119" s="100">
        <v>6.9739700000000002E-2</v>
      </c>
      <c r="AN119" s="100">
        <v>7.4676199999999998E-2</v>
      </c>
      <c r="AO119" s="100">
        <v>6.9466E-2</v>
      </c>
      <c r="AP119" s="100">
        <v>31.5</v>
      </c>
      <c r="AQ119" s="100">
        <v>31.5</v>
      </c>
      <c r="AR119" s="100">
        <v>100</v>
      </c>
      <c r="AS119" s="100">
        <v>1.0877100000000001E-2</v>
      </c>
      <c r="AT119" s="99">
        <v>696</v>
      </c>
      <c r="AU119" s="99">
        <v>3.26684E-2</v>
      </c>
      <c r="AV119" s="99">
        <v>8.2040500000000002E-2</v>
      </c>
      <c r="AW119" s="100" t="s">
        <v>208</v>
      </c>
      <c r="AY119" s="123">
        <v>2012</v>
      </c>
    </row>
    <row r="120" spans="2:51">
      <c r="B120" s="123">
        <v>2013</v>
      </c>
      <c r="C120" s="99" t="s">
        <v>208</v>
      </c>
      <c r="D120" s="100" t="s">
        <v>208</v>
      </c>
      <c r="E120" s="100" t="s">
        <v>208</v>
      </c>
      <c r="F120" s="100" t="s">
        <v>208</v>
      </c>
      <c r="G120" s="100" t="s">
        <v>208</v>
      </c>
      <c r="H120" s="100" t="s">
        <v>208</v>
      </c>
      <c r="I120" s="100" t="s">
        <v>208</v>
      </c>
      <c r="J120" s="100" t="s">
        <v>208</v>
      </c>
      <c r="K120" s="100" t="s">
        <v>208</v>
      </c>
      <c r="L120" s="100" t="s">
        <v>208</v>
      </c>
      <c r="M120" s="100" t="s">
        <v>208</v>
      </c>
      <c r="N120" s="99" t="s">
        <v>208</v>
      </c>
      <c r="O120" s="99" t="s">
        <v>208</v>
      </c>
      <c r="P120" s="99" t="s">
        <v>208</v>
      </c>
      <c r="R120" s="123">
        <v>2013</v>
      </c>
      <c r="S120" s="99">
        <v>6</v>
      </c>
      <c r="T120" s="100">
        <v>5.1576499999999997E-2</v>
      </c>
      <c r="U120" s="100">
        <v>5.4244899999999999E-2</v>
      </c>
      <c r="V120" s="100" t="s">
        <v>208</v>
      </c>
      <c r="W120" s="100">
        <v>5.13423E-2</v>
      </c>
      <c r="X120" s="100">
        <v>5.5314599999999998E-2</v>
      </c>
      <c r="Y120" s="100">
        <v>5.0647699999999997E-2</v>
      </c>
      <c r="Z120" s="100">
        <v>31.166667</v>
      </c>
      <c r="AA120" s="100">
        <v>30</v>
      </c>
      <c r="AB120" s="100">
        <v>100</v>
      </c>
      <c r="AC120" s="100">
        <v>8.3453999999999993E-3</v>
      </c>
      <c r="AD120" s="99">
        <v>263</v>
      </c>
      <c r="AE120" s="99">
        <v>2.4380599999999999E-2</v>
      </c>
      <c r="AF120" s="99">
        <v>8.0769499999999994E-2</v>
      </c>
      <c r="AH120" s="123">
        <v>2013</v>
      </c>
      <c r="AI120" s="99">
        <v>6</v>
      </c>
      <c r="AJ120" s="100">
        <v>2.5922500000000001E-2</v>
      </c>
      <c r="AK120" s="100">
        <v>2.6998399999999999E-2</v>
      </c>
      <c r="AL120" s="100" t="s">
        <v>208</v>
      </c>
      <c r="AM120" s="100">
        <v>2.5551500000000001E-2</v>
      </c>
      <c r="AN120" s="100">
        <v>2.75205E-2</v>
      </c>
      <c r="AO120" s="100">
        <v>2.5187600000000001E-2</v>
      </c>
      <c r="AP120" s="100">
        <v>31.166667</v>
      </c>
      <c r="AQ120" s="100">
        <v>30</v>
      </c>
      <c r="AR120" s="100">
        <v>100</v>
      </c>
      <c r="AS120" s="100">
        <v>4.0629000000000004E-3</v>
      </c>
      <c r="AT120" s="99">
        <v>263</v>
      </c>
      <c r="AU120" s="99">
        <v>1.2134300000000001E-2</v>
      </c>
      <c r="AV120" s="99">
        <v>3.0545099999999999E-2</v>
      </c>
      <c r="AW120" s="100" t="s">
        <v>208</v>
      </c>
      <c r="AY120" s="123">
        <v>2013</v>
      </c>
    </row>
    <row r="121" spans="2:51">
      <c r="B121" s="123">
        <v>2014</v>
      </c>
      <c r="C121" s="99" t="s">
        <v>208</v>
      </c>
      <c r="D121" s="100" t="s">
        <v>208</v>
      </c>
      <c r="E121" s="100" t="s">
        <v>208</v>
      </c>
      <c r="F121" s="100" t="s">
        <v>208</v>
      </c>
      <c r="G121" s="100" t="s">
        <v>208</v>
      </c>
      <c r="H121" s="100" t="s">
        <v>208</v>
      </c>
      <c r="I121" s="100" t="s">
        <v>208</v>
      </c>
      <c r="J121" s="100" t="s">
        <v>208</v>
      </c>
      <c r="K121" s="100" t="s">
        <v>208</v>
      </c>
      <c r="L121" s="100" t="s">
        <v>208</v>
      </c>
      <c r="M121" s="100" t="s">
        <v>208</v>
      </c>
      <c r="N121" s="99" t="s">
        <v>208</v>
      </c>
      <c r="O121" s="99" t="s">
        <v>208</v>
      </c>
      <c r="P121" s="99" t="s">
        <v>208</v>
      </c>
      <c r="R121" s="123">
        <v>2014</v>
      </c>
      <c r="S121" s="99">
        <v>12</v>
      </c>
      <c r="T121" s="100">
        <v>0.10148210000000001</v>
      </c>
      <c r="U121" s="100">
        <v>0.10292659999999999</v>
      </c>
      <c r="V121" s="100" t="s">
        <v>208</v>
      </c>
      <c r="W121" s="100">
        <v>9.8497000000000001E-2</v>
      </c>
      <c r="X121" s="100">
        <v>0.104268</v>
      </c>
      <c r="Y121" s="100">
        <v>9.4168299999999996E-2</v>
      </c>
      <c r="Z121" s="100">
        <v>33.25</v>
      </c>
      <c r="AA121" s="100">
        <v>30</v>
      </c>
      <c r="AB121" s="100">
        <v>100</v>
      </c>
      <c r="AC121" s="100">
        <v>1.59492E-2</v>
      </c>
      <c r="AD121" s="99">
        <v>501</v>
      </c>
      <c r="AE121" s="99">
        <v>4.5706700000000003E-2</v>
      </c>
      <c r="AF121" s="99">
        <v>0.15035609999999999</v>
      </c>
      <c r="AH121" s="123">
        <v>2014</v>
      </c>
      <c r="AI121" s="99">
        <v>12</v>
      </c>
      <c r="AJ121" s="100">
        <v>5.1054799999999997E-2</v>
      </c>
      <c r="AK121" s="100">
        <v>5.1462899999999999E-2</v>
      </c>
      <c r="AL121" s="100" t="s">
        <v>208</v>
      </c>
      <c r="AM121" s="100">
        <v>4.9257700000000001E-2</v>
      </c>
      <c r="AN121" s="100">
        <v>5.2109700000000002E-2</v>
      </c>
      <c r="AO121" s="100">
        <v>4.7053400000000002E-2</v>
      </c>
      <c r="AP121" s="100">
        <v>33.25</v>
      </c>
      <c r="AQ121" s="100">
        <v>30</v>
      </c>
      <c r="AR121" s="100">
        <v>100</v>
      </c>
      <c r="AS121" s="100">
        <v>7.8134999999999993E-3</v>
      </c>
      <c r="AT121" s="99">
        <v>501</v>
      </c>
      <c r="AU121" s="99">
        <v>2.2779299999999999E-2</v>
      </c>
      <c r="AV121" s="99">
        <v>5.6903599999999999E-2</v>
      </c>
      <c r="AW121" s="100" t="s">
        <v>208</v>
      </c>
      <c r="AY121" s="123">
        <v>2014</v>
      </c>
    </row>
    <row r="122" spans="2:51">
      <c r="B122" s="123">
        <v>2015</v>
      </c>
      <c r="C122" s="99" t="s">
        <v>208</v>
      </c>
      <c r="D122" s="100" t="s">
        <v>208</v>
      </c>
      <c r="E122" s="100" t="s">
        <v>208</v>
      </c>
      <c r="F122" s="100" t="s">
        <v>208</v>
      </c>
      <c r="G122" s="100" t="s">
        <v>208</v>
      </c>
      <c r="H122" s="100" t="s">
        <v>208</v>
      </c>
      <c r="I122" s="100" t="s">
        <v>208</v>
      </c>
      <c r="J122" s="100" t="s">
        <v>208</v>
      </c>
      <c r="K122" s="100" t="s">
        <v>208</v>
      </c>
      <c r="L122" s="100" t="s">
        <v>208</v>
      </c>
      <c r="M122" s="100" t="s">
        <v>208</v>
      </c>
      <c r="N122" s="99" t="s">
        <v>208</v>
      </c>
      <c r="O122" s="99" t="s">
        <v>208</v>
      </c>
      <c r="P122" s="99" t="s">
        <v>208</v>
      </c>
      <c r="R122" s="123">
        <v>2015</v>
      </c>
      <c r="S122" s="99">
        <v>8</v>
      </c>
      <c r="T122" s="100">
        <v>6.6611400000000001E-2</v>
      </c>
      <c r="U122" s="100">
        <v>7.2150699999999998E-2</v>
      </c>
      <c r="V122" s="100" t="s">
        <v>208</v>
      </c>
      <c r="W122" s="100">
        <v>6.7375400000000002E-2</v>
      </c>
      <c r="X122" s="100">
        <v>7.2603600000000004E-2</v>
      </c>
      <c r="Y122" s="100">
        <v>6.4307699999999995E-2</v>
      </c>
      <c r="Z122" s="100">
        <v>32.625</v>
      </c>
      <c r="AA122" s="100">
        <v>32.5</v>
      </c>
      <c r="AB122" s="100">
        <v>100</v>
      </c>
      <c r="AC122" s="100">
        <v>1.0293099999999999E-2</v>
      </c>
      <c r="AD122" s="99">
        <v>339</v>
      </c>
      <c r="AE122" s="99">
        <v>3.0460299999999999E-2</v>
      </c>
      <c r="AF122" s="99">
        <v>0.1011913</v>
      </c>
      <c r="AH122" s="123">
        <v>2015</v>
      </c>
      <c r="AI122" s="99">
        <v>8</v>
      </c>
      <c r="AJ122" s="100">
        <v>3.3541899999999999E-2</v>
      </c>
      <c r="AK122" s="100">
        <v>3.6052500000000001E-2</v>
      </c>
      <c r="AL122" s="100" t="s">
        <v>208</v>
      </c>
      <c r="AM122" s="100">
        <v>3.3663499999999999E-2</v>
      </c>
      <c r="AN122" s="100">
        <v>3.6244100000000001E-2</v>
      </c>
      <c r="AO122" s="100">
        <v>3.2073299999999999E-2</v>
      </c>
      <c r="AP122" s="100">
        <v>32.625</v>
      </c>
      <c r="AQ122" s="100">
        <v>32.5</v>
      </c>
      <c r="AR122" s="100">
        <v>100</v>
      </c>
      <c r="AS122" s="100">
        <v>5.0298000000000001E-3</v>
      </c>
      <c r="AT122" s="99">
        <v>339</v>
      </c>
      <c r="AU122" s="99">
        <v>1.5200399999999999E-2</v>
      </c>
      <c r="AV122" s="99">
        <v>3.76552E-2</v>
      </c>
      <c r="AW122" s="100" t="s">
        <v>208</v>
      </c>
      <c r="AY122" s="123">
        <v>2015</v>
      </c>
    </row>
    <row r="123" spans="2:51">
      <c r="B123" s="123">
        <v>2016</v>
      </c>
      <c r="C123" s="99" t="s">
        <v>208</v>
      </c>
      <c r="D123" s="100" t="s">
        <v>208</v>
      </c>
      <c r="E123" s="100" t="s">
        <v>208</v>
      </c>
      <c r="F123" s="100" t="s">
        <v>208</v>
      </c>
      <c r="G123" s="100" t="s">
        <v>208</v>
      </c>
      <c r="H123" s="100" t="s">
        <v>208</v>
      </c>
      <c r="I123" s="100" t="s">
        <v>208</v>
      </c>
      <c r="J123" s="100" t="s">
        <v>208</v>
      </c>
      <c r="K123" s="100" t="s">
        <v>208</v>
      </c>
      <c r="L123" s="100" t="s">
        <v>208</v>
      </c>
      <c r="M123" s="100" t="s">
        <v>208</v>
      </c>
      <c r="N123" s="99" t="s">
        <v>208</v>
      </c>
      <c r="O123" s="99" t="s">
        <v>208</v>
      </c>
      <c r="P123" s="99" t="s">
        <v>208</v>
      </c>
      <c r="R123" s="123">
        <v>2016</v>
      </c>
      <c r="S123" s="99">
        <v>12</v>
      </c>
      <c r="T123" s="100">
        <v>9.8368999999999998E-2</v>
      </c>
      <c r="U123" s="100">
        <v>0.106129</v>
      </c>
      <c r="V123" s="100" t="s">
        <v>208</v>
      </c>
      <c r="W123" s="100">
        <v>9.9622699999999995E-2</v>
      </c>
      <c r="X123" s="100">
        <v>0.1067309</v>
      </c>
      <c r="Y123" s="100">
        <v>9.5924300000000004E-2</v>
      </c>
      <c r="Z123" s="100">
        <v>32.5</v>
      </c>
      <c r="AA123" s="100">
        <v>33</v>
      </c>
      <c r="AB123" s="100">
        <v>100</v>
      </c>
      <c r="AC123" s="100">
        <v>1.5658200000000001E-2</v>
      </c>
      <c r="AD123" s="99">
        <v>510</v>
      </c>
      <c r="AE123" s="99">
        <v>4.5133E-2</v>
      </c>
      <c r="AF123" s="99">
        <v>0.1542491</v>
      </c>
      <c r="AH123" s="123">
        <v>2016</v>
      </c>
      <c r="AI123" s="99">
        <v>12</v>
      </c>
      <c r="AJ123" s="100">
        <v>4.95646E-2</v>
      </c>
      <c r="AK123" s="100">
        <v>5.3094599999999999E-2</v>
      </c>
      <c r="AL123" s="100" t="s">
        <v>208</v>
      </c>
      <c r="AM123" s="100">
        <v>4.9836100000000001E-2</v>
      </c>
      <c r="AN123" s="100">
        <v>5.3362399999999997E-2</v>
      </c>
      <c r="AO123" s="100">
        <v>4.7925200000000001E-2</v>
      </c>
      <c r="AP123" s="100">
        <v>32.5</v>
      </c>
      <c r="AQ123" s="100">
        <v>33</v>
      </c>
      <c r="AR123" s="100">
        <v>100</v>
      </c>
      <c r="AS123" s="100">
        <v>7.5707999999999999E-3</v>
      </c>
      <c r="AT123" s="99">
        <v>510</v>
      </c>
      <c r="AU123" s="99">
        <v>2.2544700000000001E-2</v>
      </c>
      <c r="AV123" s="99">
        <v>5.7747399999999997E-2</v>
      </c>
      <c r="AW123" s="100" t="s">
        <v>208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208</v>
      </c>
      <c r="D14" s="99" t="s">
        <v>208</v>
      </c>
      <c r="E14" s="99" t="s">
        <v>208</v>
      </c>
      <c r="F14" s="99" t="s">
        <v>208</v>
      </c>
      <c r="G14" s="99" t="s">
        <v>208</v>
      </c>
      <c r="H14" s="99" t="s">
        <v>208</v>
      </c>
      <c r="I14" s="99" t="s">
        <v>208</v>
      </c>
      <c r="J14" s="99" t="s">
        <v>208</v>
      </c>
      <c r="K14" s="99" t="s">
        <v>208</v>
      </c>
      <c r="L14" s="99" t="s">
        <v>208</v>
      </c>
      <c r="M14" s="99" t="s">
        <v>208</v>
      </c>
      <c r="N14" s="99" t="s">
        <v>208</v>
      </c>
      <c r="O14" s="99" t="s">
        <v>208</v>
      </c>
      <c r="P14" s="99" t="s">
        <v>208</v>
      </c>
      <c r="Q14" s="99" t="s">
        <v>208</v>
      </c>
      <c r="R14" s="99" t="s">
        <v>208</v>
      </c>
      <c r="S14" s="99" t="s">
        <v>208</v>
      </c>
      <c r="T14" s="99" t="s">
        <v>208</v>
      </c>
      <c r="U14" s="99" t="s">
        <v>208</v>
      </c>
      <c r="V14" s="99" t="s">
        <v>208</v>
      </c>
      <c r="W14" s="125"/>
      <c r="X14" s="113">
        <v>1907</v>
      </c>
      <c r="Y14" s="99">
        <v>0</v>
      </c>
      <c r="Z14" s="99">
        <v>0</v>
      </c>
      <c r="AA14" s="99">
        <v>2</v>
      </c>
      <c r="AB14" s="99">
        <v>26</v>
      </c>
      <c r="AC14" s="99">
        <v>95</v>
      </c>
      <c r="AD14" s="99">
        <v>133</v>
      </c>
      <c r="AE14" s="99">
        <v>153</v>
      </c>
      <c r="AF14" s="99">
        <v>141</v>
      </c>
      <c r="AG14" s="99">
        <v>51</v>
      </c>
      <c r="AH14" s="99">
        <v>12</v>
      </c>
      <c r="AI14" s="99">
        <v>1</v>
      </c>
      <c r="AJ14" s="99">
        <v>0</v>
      </c>
      <c r="AK14" s="99">
        <v>0</v>
      </c>
      <c r="AL14" s="99">
        <v>0</v>
      </c>
      <c r="AM14" s="99">
        <v>0</v>
      </c>
      <c r="AN14" s="99">
        <v>0</v>
      </c>
      <c r="AO14" s="99">
        <v>0</v>
      </c>
      <c r="AP14" s="99">
        <v>0</v>
      </c>
      <c r="AQ14" s="99">
        <v>0</v>
      </c>
      <c r="AR14" s="99">
        <v>614</v>
      </c>
      <c r="AS14" s="125"/>
      <c r="AT14" s="113">
        <v>1907</v>
      </c>
      <c r="AU14" s="99">
        <v>0</v>
      </c>
      <c r="AV14" s="99">
        <v>0</v>
      </c>
      <c r="AW14" s="99">
        <v>2</v>
      </c>
      <c r="AX14" s="99">
        <v>26</v>
      </c>
      <c r="AY14" s="99">
        <v>95</v>
      </c>
      <c r="AZ14" s="99">
        <v>133</v>
      </c>
      <c r="BA14" s="99">
        <v>153</v>
      </c>
      <c r="BB14" s="99">
        <v>141</v>
      </c>
      <c r="BC14" s="99">
        <v>51</v>
      </c>
      <c r="BD14" s="99">
        <v>12</v>
      </c>
      <c r="BE14" s="99">
        <v>1</v>
      </c>
      <c r="BF14" s="99">
        <v>0</v>
      </c>
      <c r="BG14" s="99">
        <v>0</v>
      </c>
      <c r="BH14" s="99">
        <v>0</v>
      </c>
      <c r="BI14" s="99">
        <v>0</v>
      </c>
      <c r="BJ14" s="99">
        <v>0</v>
      </c>
      <c r="BK14" s="99">
        <v>0</v>
      </c>
      <c r="BL14" s="99">
        <v>0</v>
      </c>
      <c r="BM14" s="99">
        <v>0</v>
      </c>
      <c r="BN14" s="99">
        <v>614</v>
      </c>
      <c r="BP14" s="112">
        <v>1907</v>
      </c>
    </row>
    <row r="15" spans="1:68" s="91" customFormat="1">
      <c r="B15" s="113">
        <v>1908</v>
      </c>
      <c r="C15" s="99" t="s">
        <v>208</v>
      </c>
      <c r="D15" s="99" t="s">
        <v>208</v>
      </c>
      <c r="E15" s="99" t="s">
        <v>208</v>
      </c>
      <c r="F15" s="99" t="s">
        <v>208</v>
      </c>
      <c r="G15" s="99" t="s">
        <v>208</v>
      </c>
      <c r="H15" s="99" t="s">
        <v>208</v>
      </c>
      <c r="I15" s="99" t="s">
        <v>208</v>
      </c>
      <c r="J15" s="99" t="s">
        <v>208</v>
      </c>
      <c r="K15" s="99" t="s">
        <v>208</v>
      </c>
      <c r="L15" s="99" t="s">
        <v>208</v>
      </c>
      <c r="M15" s="99" t="s">
        <v>208</v>
      </c>
      <c r="N15" s="99" t="s">
        <v>208</v>
      </c>
      <c r="O15" s="99" t="s">
        <v>208</v>
      </c>
      <c r="P15" s="99" t="s">
        <v>208</v>
      </c>
      <c r="Q15" s="99" t="s">
        <v>208</v>
      </c>
      <c r="R15" s="99" t="s">
        <v>208</v>
      </c>
      <c r="S15" s="99" t="s">
        <v>208</v>
      </c>
      <c r="T15" s="99" t="s">
        <v>208</v>
      </c>
      <c r="U15" s="99" t="s">
        <v>208</v>
      </c>
      <c r="V15" s="99" t="s">
        <v>208</v>
      </c>
      <c r="W15" s="125"/>
      <c r="X15" s="113">
        <v>1908</v>
      </c>
      <c r="Y15" s="99">
        <v>0</v>
      </c>
      <c r="Z15" s="99">
        <v>0</v>
      </c>
      <c r="AA15" s="99">
        <v>0</v>
      </c>
      <c r="AB15" s="99">
        <v>36</v>
      </c>
      <c r="AC15" s="99">
        <v>106</v>
      </c>
      <c r="AD15" s="99">
        <v>133</v>
      </c>
      <c r="AE15" s="99">
        <v>136</v>
      </c>
      <c r="AF15" s="99">
        <v>127</v>
      </c>
      <c r="AG15" s="99">
        <v>59</v>
      </c>
      <c r="AH15" s="99">
        <v>9</v>
      </c>
      <c r="AI15" s="99">
        <v>0</v>
      </c>
      <c r="AJ15" s="99">
        <v>0</v>
      </c>
      <c r="AK15" s="99">
        <v>0</v>
      </c>
      <c r="AL15" s="99">
        <v>0</v>
      </c>
      <c r="AM15" s="99">
        <v>0</v>
      </c>
      <c r="AN15" s="99">
        <v>0</v>
      </c>
      <c r="AO15" s="99">
        <v>0</v>
      </c>
      <c r="AP15" s="99">
        <v>0</v>
      </c>
      <c r="AQ15" s="99">
        <v>0</v>
      </c>
      <c r="AR15" s="99">
        <v>606</v>
      </c>
      <c r="AS15" s="125"/>
      <c r="AT15" s="113">
        <v>1908</v>
      </c>
      <c r="AU15" s="99">
        <v>0</v>
      </c>
      <c r="AV15" s="99">
        <v>0</v>
      </c>
      <c r="AW15" s="99">
        <v>0</v>
      </c>
      <c r="AX15" s="99">
        <v>36</v>
      </c>
      <c r="AY15" s="99">
        <v>106</v>
      </c>
      <c r="AZ15" s="99">
        <v>133</v>
      </c>
      <c r="BA15" s="99">
        <v>136</v>
      </c>
      <c r="BB15" s="99">
        <v>127</v>
      </c>
      <c r="BC15" s="99">
        <v>59</v>
      </c>
      <c r="BD15" s="99">
        <v>9</v>
      </c>
      <c r="BE15" s="99">
        <v>0</v>
      </c>
      <c r="BF15" s="99">
        <v>0</v>
      </c>
      <c r="BG15" s="99">
        <v>0</v>
      </c>
      <c r="BH15" s="99">
        <v>0</v>
      </c>
      <c r="BI15" s="99">
        <v>0</v>
      </c>
      <c r="BJ15" s="99">
        <v>0</v>
      </c>
      <c r="BK15" s="99">
        <v>0</v>
      </c>
      <c r="BL15" s="99">
        <v>0</v>
      </c>
      <c r="BM15" s="99">
        <v>0</v>
      </c>
      <c r="BN15" s="99">
        <v>606</v>
      </c>
      <c r="BP15" s="112">
        <v>1908</v>
      </c>
    </row>
    <row r="16" spans="1:68" s="91" customFormat="1">
      <c r="B16" s="113">
        <v>1909</v>
      </c>
      <c r="C16" s="99" t="s">
        <v>208</v>
      </c>
      <c r="D16" s="99" t="s">
        <v>208</v>
      </c>
      <c r="E16" s="99" t="s">
        <v>208</v>
      </c>
      <c r="F16" s="99" t="s">
        <v>208</v>
      </c>
      <c r="G16" s="99" t="s">
        <v>208</v>
      </c>
      <c r="H16" s="99" t="s">
        <v>208</v>
      </c>
      <c r="I16" s="99" t="s">
        <v>208</v>
      </c>
      <c r="J16" s="99" t="s">
        <v>208</v>
      </c>
      <c r="K16" s="99" t="s">
        <v>208</v>
      </c>
      <c r="L16" s="99" t="s">
        <v>208</v>
      </c>
      <c r="M16" s="99" t="s">
        <v>208</v>
      </c>
      <c r="N16" s="99" t="s">
        <v>208</v>
      </c>
      <c r="O16" s="99" t="s">
        <v>208</v>
      </c>
      <c r="P16" s="99" t="s">
        <v>208</v>
      </c>
      <c r="Q16" s="99" t="s">
        <v>208</v>
      </c>
      <c r="R16" s="99" t="s">
        <v>208</v>
      </c>
      <c r="S16" s="99" t="s">
        <v>208</v>
      </c>
      <c r="T16" s="99" t="s">
        <v>208</v>
      </c>
      <c r="U16" s="99" t="s">
        <v>208</v>
      </c>
      <c r="V16" s="99" t="s">
        <v>208</v>
      </c>
      <c r="W16" s="125"/>
      <c r="X16" s="113">
        <v>1909</v>
      </c>
      <c r="Y16" s="99">
        <v>0</v>
      </c>
      <c r="Z16" s="99">
        <v>0</v>
      </c>
      <c r="AA16" s="99">
        <v>0</v>
      </c>
      <c r="AB16" s="99">
        <v>25</v>
      </c>
      <c r="AC16" s="99">
        <v>85</v>
      </c>
      <c r="AD16" s="99">
        <v>148</v>
      </c>
      <c r="AE16" s="99">
        <v>133</v>
      </c>
      <c r="AF16" s="99">
        <v>111</v>
      </c>
      <c r="AG16" s="99">
        <v>66</v>
      </c>
      <c r="AH16" s="99">
        <v>9</v>
      </c>
      <c r="AI16" s="99">
        <v>0</v>
      </c>
      <c r="AJ16" s="99">
        <v>0</v>
      </c>
      <c r="AK16" s="99">
        <v>0</v>
      </c>
      <c r="AL16" s="99">
        <v>0</v>
      </c>
      <c r="AM16" s="99">
        <v>0</v>
      </c>
      <c r="AN16" s="99">
        <v>0</v>
      </c>
      <c r="AO16" s="99">
        <v>0</v>
      </c>
      <c r="AP16" s="99">
        <v>0</v>
      </c>
      <c r="AQ16" s="99">
        <v>0</v>
      </c>
      <c r="AR16" s="99">
        <v>577</v>
      </c>
      <c r="AS16" s="125"/>
      <c r="AT16" s="113">
        <v>1909</v>
      </c>
      <c r="AU16" s="99">
        <v>0</v>
      </c>
      <c r="AV16" s="99">
        <v>0</v>
      </c>
      <c r="AW16" s="99">
        <v>0</v>
      </c>
      <c r="AX16" s="99">
        <v>25</v>
      </c>
      <c r="AY16" s="99">
        <v>85</v>
      </c>
      <c r="AZ16" s="99">
        <v>148</v>
      </c>
      <c r="BA16" s="99">
        <v>133</v>
      </c>
      <c r="BB16" s="99">
        <v>111</v>
      </c>
      <c r="BC16" s="99">
        <v>66</v>
      </c>
      <c r="BD16" s="99">
        <v>9</v>
      </c>
      <c r="BE16" s="99">
        <v>0</v>
      </c>
      <c r="BF16" s="99">
        <v>0</v>
      </c>
      <c r="BG16" s="99">
        <v>0</v>
      </c>
      <c r="BH16" s="99">
        <v>0</v>
      </c>
      <c r="BI16" s="99">
        <v>0</v>
      </c>
      <c r="BJ16" s="99">
        <v>0</v>
      </c>
      <c r="BK16" s="99">
        <v>0</v>
      </c>
      <c r="BL16" s="99">
        <v>0</v>
      </c>
      <c r="BM16" s="99">
        <v>0</v>
      </c>
      <c r="BN16" s="99">
        <v>577</v>
      </c>
      <c r="BP16" s="112">
        <v>1909</v>
      </c>
    </row>
    <row r="17" spans="2:68" s="91" customFormat="1">
      <c r="B17" s="113">
        <v>1910</v>
      </c>
      <c r="C17" s="99" t="s">
        <v>208</v>
      </c>
      <c r="D17" s="99" t="s">
        <v>208</v>
      </c>
      <c r="E17" s="99" t="s">
        <v>208</v>
      </c>
      <c r="F17" s="99" t="s">
        <v>208</v>
      </c>
      <c r="G17" s="99" t="s">
        <v>208</v>
      </c>
      <c r="H17" s="99" t="s">
        <v>208</v>
      </c>
      <c r="I17" s="99" t="s">
        <v>208</v>
      </c>
      <c r="J17" s="99" t="s">
        <v>208</v>
      </c>
      <c r="K17" s="99" t="s">
        <v>208</v>
      </c>
      <c r="L17" s="99" t="s">
        <v>208</v>
      </c>
      <c r="M17" s="99" t="s">
        <v>208</v>
      </c>
      <c r="N17" s="99" t="s">
        <v>208</v>
      </c>
      <c r="O17" s="99" t="s">
        <v>208</v>
      </c>
      <c r="P17" s="99" t="s">
        <v>208</v>
      </c>
      <c r="Q17" s="99" t="s">
        <v>208</v>
      </c>
      <c r="R17" s="99" t="s">
        <v>208</v>
      </c>
      <c r="S17" s="99" t="s">
        <v>208</v>
      </c>
      <c r="T17" s="99" t="s">
        <v>208</v>
      </c>
      <c r="U17" s="99" t="s">
        <v>208</v>
      </c>
      <c r="V17" s="99" t="s">
        <v>208</v>
      </c>
      <c r="W17" s="125"/>
      <c r="X17" s="113">
        <v>1910</v>
      </c>
      <c r="Y17" s="99">
        <v>0</v>
      </c>
      <c r="Z17" s="99">
        <v>0</v>
      </c>
      <c r="AA17" s="99">
        <v>1</v>
      </c>
      <c r="AB17" s="99">
        <v>24</v>
      </c>
      <c r="AC17" s="99">
        <v>106</v>
      </c>
      <c r="AD17" s="99">
        <v>141</v>
      </c>
      <c r="AE17" s="99">
        <v>134</v>
      </c>
      <c r="AF17" s="99">
        <v>120</v>
      </c>
      <c r="AG17" s="99">
        <v>59</v>
      </c>
      <c r="AH17" s="99">
        <v>5</v>
      </c>
      <c r="AI17" s="99">
        <v>0</v>
      </c>
      <c r="AJ17" s="99">
        <v>0</v>
      </c>
      <c r="AK17" s="99">
        <v>0</v>
      </c>
      <c r="AL17" s="99">
        <v>0</v>
      </c>
      <c r="AM17" s="99">
        <v>0</v>
      </c>
      <c r="AN17" s="99">
        <v>0</v>
      </c>
      <c r="AO17" s="99">
        <v>0</v>
      </c>
      <c r="AP17" s="99">
        <v>0</v>
      </c>
      <c r="AQ17" s="99">
        <v>0</v>
      </c>
      <c r="AR17" s="99">
        <v>590</v>
      </c>
      <c r="AS17" s="125"/>
      <c r="AT17" s="113">
        <v>1910</v>
      </c>
      <c r="AU17" s="99">
        <v>0</v>
      </c>
      <c r="AV17" s="99">
        <v>0</v>
      </c>
      <c r="AW17" s="99">
        <v>1</v>
      </c>
      <c r="AX17" s="99">
        <v>24</v>
      </c>
      <c r="AY17" s="99">
        <v>106</v>
      </c>
      <c r="AZ17" s="99">
        <v>141</v>
      </c>
      <c r="BA17" s="99">
        <v>134</v>
      </c>
      <c r="BB17" s="99">
        <v>120</v>
      </c>
      <c r="BC17" s="99">
        <v>59</v>
      </c>
      <c r="BD17" s="99">
        <v>5</v>
      </c>
      <c r="BE17" s="99">
        <v>0</v>
      </c>
      <c r="BF17" s="99">
        <v>0</v>
      </c>
      <c r="BG17" s="99">
        <v>0</v>
      </c>
      <c r="BH17" s="99">
        <v>0</v>
      </c>
      <c r="BI17" s="99">
        <v>0</v>
      </c>
      <c r="BJ17" s="99">
        <v>0</v>
      </c>
      <c r="BK17" s="99">
        <v>0</v>
      </c>
      <c r="BL17" s="99">
        <v>0</v>
      </c>
      <c r="BM17" s="99">
        <v>0</v>
      </c>
      <c r="BN17" s="99">
        <v>590</v>
      </c>
      <c r="BP17" s="113">
        <v>1910</v>
      </c>
    </row>
    <row r="18" spans="2:68" s="91" customFormat="1">
      <c r="B18" s="113">
        <v>1911</v>
      </c>
      <c r="C18" s="99" t="s">
        <v>208</v>
      </c>
      <c r="D18" s="99" t="s">
        <v>208</v>
      </c>
      <c r="E18" s="99" t="s">
        <v>208</v>
      </c>
      <c r="F18" s="99" t="s">
        <v>208</v>
      </c>
      <c r="G18" s="99" t="s">
        <v>208</v>
      </c>
      <c r="H18" s="99" t="s">
        <v>208</v>
      </c>
      <c r="I18" s="99" t="s">
        <v>208</v>
      </c>
      <c r="J18" s="99" t="s">
        <v>208</v>
      </c>
      <c r="K18" s="99" t="s">
        <v>208</v>
      </c>
      <c r="L18" s="99" t="s">
        <v>208</v>
      </c>
      <c r="M18" s="99" t="s">
        <v>208</v>
      </c>
      <c r="N18" s="99" t="s">
        <v>208</v>
      </c>
      <c r="O18" s="99" t="s">
        <v>208</v>
      </c>
      <c r="P18" s="99" t="s">
        <v>208</v>
      </c>
      <c r="Q18" s="99" t="s">
        <v>208</v>
      </c>
      <c r="R18" s="99" t="s">
        <v>208</v>
      </c>
      <c r="S18" s="99" t="s">
        <v>208</v>
      </c>
      <c r="T18" s="99" t="s">
        <v>208</v>
      </c>
      <c r="U18" s="99" t="s">
        <v>208</v>
      </c>
      <c r="V18" s="99" t="s">
        <v>208</v>
      </c>
      <c r="W18" s="125"/>
      <c r="X18" s="113">
        <v>1911</v>
      </c>
      <c r="Y18" s="99">
        <v>0</v>
      </c>
      <c r="Z18" s="99">
        <v>0</v>
      </c>
      <c r="AA18" s="99">
        <v>0</v>
      </c>
      <c r="AB18" s="99">
        <v>34</v>
      </c>
      <c r="AC18" s="99">
        <v>111</v>
      </c>
      <c r="AD18" s="99">
        <v>145</v>
      </c>
      <c r="AE18" s="99">
        <v>141</v>
      </c>
      <c r="AF18" s="99">
        <v>126</v>
      </c>
      <c r="AG18" s="99">
        <v>52</v>
      </c>
      <c r="AH18" s="99">
        <v>6</v>
      </c>
      <c r="AI18" s="99">
        <v>0</v>
      </c>
      <c r="AJ18" s="99">
        <v>0</v>
      </c>
      <c r="AK18" s="99">
        <v>0</v>
      </c>
      <c r="AL18" s="99">
        <v>0</v>
      </c>
      <c r="AM18" s="99">
        <v>0</v>
      </c>
      <c r="AN18" s="99">
        <v>0</v>
      </c>
      <c r="AO18" s="99">
        <v>0</v>
      </c>
      <c r="AP18" s="99">
        <v>0</v>
      </c>
      <c r="AQ18" s="99">
        <v>0</v>
      </c>
      <c r="AR18" s="99">
        <v>615</v>
      </c>
      <c r="AS18" s="125"/>
      <c r="AT18" s="113">
        <v>1911</v>
      </c>
      <c r="AU18" s="99">
        <v>0</v>
      </c>
      <c r="AV18" s="99">
        <v>0</v>
      </c>
      <c r="AW18" s="99">
        <v>0</v>
      </c>
      <c r="AX18" s="99">
        <v>34</v>
      </c>
      <c r="AY18" s="99">
        <v>111</v>
      </c>
      <c r="AZ18" s="99">
        <v>145</v>
      </c>
      <c r="BA18" s="99">
        <v>141</v>
      </c>
      <c r="BB18" s="99">
        <v>126</v>
      </c>
      <c r="BC18" s="99">
        <v>52</v>
      </c>
      <c r="BD18" s="99">
        <v>6</v>
      </c>
      <c r="BE18" s="99">
        <v>0</v>
      </c>
      <c r="BF18" s="99">
        <v>0</v>
      </c>
      <c r="BG18" s="99">
        <v>0</v>
      </c>
      <c r="BH18" s="99">
        <v>0</v>
      </c>
      <c r="BI18" s="99">
        <v>0</v>
      </c>
      <c r="BJ18" s="99">
        <v>0</v>
      </c>
      <c r="BK18" s="99">
        <v>0</v>
      </c>
      <c r="BL18" s="99">
        <v>0</v>
      </c>
      <c r="BM18" s="99">
        <v>0</v>
      </c>
      <c r="BN18" s="99">
        <v>615</v>
      </c>
      <c r="BP18" s="113">
        <v>1911</v>
      </c>
    </row>
    <row r="19" spans="2:68" s="91" customFormat="1">
      <c r="B19" s="113">
        <v>1912</v>
      </c>
      <c r="C19" s="99" t="s">
        <v>208</v>
      </c>
      <c r="D19" s="99" t="s">
        <v>208</v>
      </c>
      <c r="E19" s="99" t="s">
        <v>208</v>
      </c>
      <c r="F19" s="99" t="s">
        <v>208</v>
      </c>
      <c r="G19" s="99" t="s">
        <v>208</v>
      </c>
      <c r="H19" s="99" t="s">
        <v>208</v>
      </c>
      <c r="I19" s="99" t="s">
        <v>208</v>
      </c>
      <c r="J19" s="99" t="s">
        <v>208</v>
      </c>
      <c r="K19" s="99" t="s">
        <v>208</v>
      </c>
      <c r="L19" s="99" t="s">
        <v>208</v>
      </c>
      <c r="M19" s="99" t="s">
        <v>208</v>
      </c>
      <c r="N19" s="99" t="s">
        <v>208</v>
      </c>
      <c r="O19" s="99" t="s">
        <v>208</v>
      </c>
      <c r="P19" s="99" t="s">
        <v>208</v>
      </c>
      <c r="Q19" s="99" t="s">
        <v>208</v>
      </c>
      <c r="R19" s="99" t="s">
        <v>208</v>
      </c>
      <c r="S19" s="99" t="s">
        <v>208</v>
      </c>
      <c r="T19" s="99" t="s">
        <v>208</v>
      </c>
      <c r="U19" s="99" t="s">
        <v>208</v>
      </c>
      <c r="V19" s="99" t="s">
        <v>208</v>
      </c>
      <c r="W19" s="125"/>
      <c r="X19" s="113">
        <v>1912</v>
      </c>
      <c r="Y19" s="99">
        <v>0</v>
      </c>
      <c r="Z19" s="99">
        <v>0</v>
      </c>
      <c r="AA19" s="99">
        <v>0</v>
      </c>
      <c r="AB19" s="99">
        <v>39</v>
      </c>
      <c r="AC19" s="99">
        <v>111</v>
      </c>
      <c r="AD19" s="99">
        <v>154</v>
      </c>
      <c r="AE19" s="99">
        <v>146</v>
      </c>
      <c r="AF19" s="99">
        <v>132</v>
      </c>
      <c r="AG19" s="99">
        <v>55</v>
      </c>
      <c r="AH19" s="99">
        <v>7</v>
      </c>
      <c r="AI19" s="99">
        <v>0</v>
      </c>
      <c r="AJ19" s="99">
        <v>0</v>
      </c>
      <c r="AK19" s="99">
        <v>0</v>
      </c>
      <c r="AL19" s="99">
        <v>0</v>
      </c>
      <c r="AM19" s="99">
        <v>0</v>
      </c>
      <c r="AN19" s="99">
        <v>0</v>
      </c>
      <c r="AO19" s="99">
        <v>0</v>
      </c>
      <c r="AP19" s="99">
        <v>0</v>
      </c>
      <c r="AQ19" s="99">
        <v>0</v>
      </c>
      <c r="AR19" s="99">
        <v>644</v>
      </c>
      <c r="AS19" s="125"/>
      <c r="AT19" s="113">
        <v>1912</v>
      </c>
      <c r="AU19" s="99">
        <v>0</v>
      </c>
      <c r="AV19" s="99">
        <v>0</v>
      </c>
      <c r="AW19" s="99">
        <v>0</v>
      </c>
      <c r="AX19" s="99">
        <v>39</v>
      </c>
      <c r="AY19" s="99">
        <v>111</v>
      </c>
      <c r="AZ19" s="99">
        <v>154</v>
      </c>
      <c r="BA19" s="99">
        <v>146</v>
      </c>
      <c r="BB19" s="99">
        <v>132</v>
      </c>
      <c r="BC19" s="99">
        <v>55</v>
      </c>
      <c r="BD19" s="99">
        <v>7</v>
      </c>
      <c r="BE19" s="99">
        <v>0</v>
      </c>
      <c r="BF19" s="99">
        <v>0</v>
      </c>
      <c r="BG19" s="99">
        <v>0</v>
      </c>
      <c r="BH19" s="99">
        <v>0</v>
      </c>
      <c r="BI19" s="99">
        <v>0</v>
      </c>
      <c r="BJ19" s="99">
        <v>0</v>
      </c>
      <c r="BK19" s="99">
        <v>0</v>
      </c>
      <c r="BL19" s="99">
        <v>0</v>
      </c>
      <c r="BM19" s="99">
        <v>0</v>
      </c>
      <c r="BN19" s="99">
        <v>644</v>
      </c>
      <c r="BP19" s="113">
        <v>1912</v>
      </c>
    </row>
    <row r="20" spans="2:68" s="91" customFormat="1">
      <c r="B20" s="113">
        <v>1913</v>
      </c>
      <c r="C20" s="99" t="s">
        <v>208</v>
      </c>
      <c r="D20" s="99" t="s">
        <v>208</v>
      </c>
      <c r="E20" s="99" t="s">
        <v>208</v>
      </c>
      <c r="F20" s="99" t="s">
        <v>208</v>
      </c>
      <c r="G20" s="99" t="s">
        <v>208</v>
      </c>
      <c r="H20" s="99" t="s">
        <v>208</v>
      </c>
      <c r="I20" s="99" t="s">
        <v>208</v>
      </c>
      <c r="J20" s="99" t="s">
        <v>208</v>
      </c>
      <c r="K20" s="99" t="s">
        <v>208</v>
      </c>
      <c r="L20" s="99" t="s">
        <v>208</v>
      </c>
      <c r="M20" s="99" t="s">
        <v>208</v>
      </c>
      <c r="N20" s="99" t="s">
        <v>208</v>
      </c>
      <c r="O20" s="99" t="s">
        <v>208</v>
      </c>
      <c r="P20" s="99" t="s">
        <v>208</v>
      </c>
      <c r="Q20" s="99" t="s">
        <v>208</v>
      </c>
      <c r="R20" s="99" t="s">
        <v>208</v>
      </c>
      <c r="S20" s="99" t="s">
        <v>208</v>
      </c>
      <c r="T20" s="99" t="s">
        <v>208</v>
      </c>
      <c r="U20" s="99" t="s">
        <v>208</v>
      </c>
      <c r="V20" s="99" t="s">
        <v>208</v>
      </c>
      <c r="W20" s="125"/>
      <c r="X20" s="113">
        <v>1913</v>
      </c>
      <c r="Y20" s="99">
        <v>0</v>
      </c>
      <c r="Z20" s="99">
        <v>0</v>
      </c>
      <c r="AA20" s="99">
        <v>0</v>
      </c>
      <c r="AB20" s="99">
        <v>21</v>
      </c>
      <c r="AC20" s="99">
        <v>121</v>
      </c>
      <c r="AD20" s="99">
        <v>169</v>
      </c>
      <c r="AE20" s="99">
        <v>156</v>
      </c>
      <c r="AF20" s="99">
        <v>129</v>
      </c>
      <c r="AG20" s="99">
        <v>60</v>
      </c>
      <c r="AH20" s="99">
        <v>7</v>
      </c>
      <c r="AI20" s="99">
        <v>0</v>
      </c>
      <c r="AJ20" s="99">
        <v>0</v>
      </c>
      <c r="AK20" s="99">
        <v>0</v>
      </c>
      <c r="AL20" s="99">
        <v>0</v>
      </c>
      <c r="AM20" s="99">
        <v>0</v>
      </c>
      <c r="AN20" s="99">
        <v>0</v>
      </c>
      <c r="AO20" s="99">
        <v>0</v>
      </c>
      <c r="AP20" s="99">
        <v>0</v>
      </c>
      <c r="AQ20" s="99">
        <v>0</v>
      </c>
      <c r="AR20" s="99">
        <v>663</v>
      </c>
      <c r="AS20" s="125"/>
      <c r="AT20" s="113">
        <v>1913</v>
      </c>
      <c r="AU20" s="99">
        <v>0</v>
      </c>
      <c r="AV20" s="99">
        <v>0</v>
      </c>
      <c r="AW20" s="99">
        <v>0</v>
      </c>
      <c r="AX20" s="99">
        <v>21</v>
      </c>
      <c r="AY20" s="99">
        <v>121</v>
      </c>
      <c r="AZ20" s="99">
        <v>169</v>
      </c>
      <c r="BA20" s="99">
        <v>156</v>
      </c>
      <c r="BB20" s="99">
        <v>129</v>
      </c>
      <c r="BC20" s="99">
        <v>60</v>
      </c>
      <c r="BD20" s="99">
        <v>7</v>
      </c>
      <c r="BE20" s="99">
        <v>0</v>
      </c>
      <c r="BF20" s="99">
        <v>0</v>
      </c>
      <c r="BG20" s="99">
        <v>0</v>
      </c>
      <c r="BH20" s="99">
        <v>0</v>
      </c>
      <c r="BI20" s="99">
        <v>0</v>
      </c>
      <c r="BJ20" s="99">
        <v>0</v>
      </c>
      <c r="BK20" s="99">
        <v>0</v>
      </c>
      <c r="BL20" s="99">
        <v>0</v>
      </c>
      <c r="BM20" s="99">
        <v>0</v>
      </c>
      <c r="BN20" s="99">
        <v>663</v>
      </c>
      <c r="BP20" s="113">
        <v>1913</v>
      </c>
    </row>
    <row r="21" spans="2:68" s="91" customFormat="1">
      <c r="B21" s="113">
        <v>1914</v>
      </c>
      <c r="C21" s="99" t="s">
        <v>208</v>
      </c>
      <c r="D21" s="99" t="s">
        <v>208</v>
      </c>
      <c r="E21" s="99" t="s">
        <v>208</v>
      </c>
      <c r="F21" s="99" t="s">
        <v>208</v>
      </c>
      <c r="G21" s="99" t="s">
        <v>208</v>
      </c>
      <c r="H21" s="99" t="s">
        <v>208</v>
      </c>
      <c r="I21" s="99" t="s">
        <v>208</v>
      </c>
      <c r="J21" s="99" t="s">
        <v>208</v>
      </c>
      <c r="K21" s="99" t="s">
        <v>208</v>
      </c>
      <c r="L21" s="99" t="s">
        <v>208</v>
      </c>
      <c r="M21" s="99" t="s">
        <v>208</v>
      </c>
      <c r="N21" s="99" t="s">
        <v>208</v>
      </c>
      <c r="O21" s="99" t="s">
        <v>208</v>
      </c>
      <c r="P21" s="99" t="s">
        <v>208</v>
      </c>
      <c r="Q21" s="99" t="s">
        <v>208</v>
      </c>
      <c r="R21" s="99" t="s">
        <v>208</v>
      </c>
      <c r="S21" s="99" t="s">
        <v>208</v>
      </c>
      <c r="T21" s="99" t="s">
        <v>208</v>
      </c>
      <c r="U21" s="99" t="s">
        <v>208</v>
      </c>
      <c r="V21" s="99" t="s">
        <v>208</v>
      </c>
      <c r="W21" s="125"/>
      <c r="X21" s="113">
        <v>1914</v>
      </c>
      <c r="Y21" s="99">
        <v>0</v>
      </c>
      <c r="Z21" s="99">
        <v>0</v>
      </c>
      <c r="AA21" s="99">
        <v>2</v>
      </c>
      <c r="AB21" s="99">
        <v>19</v>
      </c>
      <c r="AC21" s="99">
        <v>116</v>
      </c>
      <c r="AD21" s="99">
        <v>158</v>
      </c>
      <c r="AE21" s="99">
        <v>140</v>
      </c>
      <c r="AF21" s="99">
        <v>136</v>
      </c>
      <c r="AG21" s="99">
        <v>59</v>
      </c>
      <c r="AH21" s="99">
        <v>4</v>
      </c>
      <c r="AI21" s="99">
        <v>0</v>
      </c>
      <c r="AJ21" s="99">
        <v>0</v>
      </c>
      <c r="AK21" s="99">
        <v>0</v>
      </c>
      <c r="AL21" s="99">
        <v>0</v>
      </c>
      <c r="AM21" s="99">
        <v>0</v>
      </c>
      <c r="AN21" s="99">
        <v>0</v>
      </c>
      <c r="AO21" s="99">
        <v>0</v>
      </c>
      <c r="AP21" s="99">
        <v>0</v>
      </c>
      <c r="AQ21" s="99">
        <v>0</v>
      </c>
      <c r="AR21" s="99">
        <v>634</v>
      </c>
      <c r="AS21" s="125"/>
      <c r="AT21" s="113">
        <v>1914</v>
      </c>
      <c r="AU21" s="99">
        <v>0</v>
      </c>
      <c r="AV21" s="99">
        <v>0</v>
      </c>
      <c r="AW21" s="99">
        <v>2</v>
      </c>
      <c r="AX21" s="99">
        <v>19</v>
      </c>
      <c r="AY21" s="99">
        <v>116</v>
      </c>
      <c r="AZ21" s="99">
        <v>158</v>
      </c>
      <c r="BA21" s="99">
        <v>140</v>
      </c>
      <c r="BB21" s="99">
        <v>136</v>
      </c>
      <c r="BC21" s="99">
        <v>59</v>
      </c>
      <c r="BD21" s="99">
        <v>4</v>
      </c>
      <c r="BE21" s="99">
        <v>0</v>
      </c>
      <c r="BF21" s="99">
        <v>0</v>
      </c>
      <c r="BG21" s="99">
        <v>0</v>
      </c>
      <c r="BH21" s="99">
        <v>0</v>
      </c>
      <c r="BI21" s="99">
        <v>0</v>
      </c>
      <c r="BJ21" s="99">
        <v>0</v>
      </c>
      <c r="BK21" s="99">
        <v>0</v>
      </c>
      <c r="BL21" s="99">
        <v>0</v>
      </c>
      <c r="BM21" s="99">
        <v>0</v>
      </c>
      <c r="BN21" s="99">
        <v>634</v>
      </c>
      <c r="BP21" s="113">
        <v>1914</v>
      </c>
    </row>
    <row r="22" spans="2:68" s="91" customFormat="1">
      <c r="B22" s="113">
        <v>1915</v>
      </c>
      <c r="C22" s="99" t="s">
        <v>208</v>
      </c>
      <c r="D22" s="99" t="s">
        <v>208</v>
      </c>
      <c r="E22" s="99" t="s">
        <v>208</v>
      </c>
      <c r="F22" s="99" t="s">
        <v>208</v>
      </c>
      <c r="G22" s="99" t="s">
        <v>208</v>
      </c>
      <c r="H22" s="99" t="s">
        <v>208</v>
      </c>
      <c r="I22" s="99" t="s">
        <v>208</v>
      </c>
      <c r="J22" s="99" t="s">
        <v>208</v>
      </c>
      <c r="K22" s="99" t="s">
        <v>208</v>
      </c>
      <c r="L22" s="99" t="s">
        <v>208</v>
      </c>
      <c r="M22" s="99" t="s">
        <v>208</v>
      </c>
      <c r="N22" s="99" t="s">
        <v>208</v>
      </c>
      <c r="O22" s="99" t="s">
        <v>208</v>
      </c>
      <c r="P22" s="99" t="s">
        <v>208</v>
      </c>
      <c r="Q22" s="99" t="s">
        <v>208</v>
      </c>
      <c r="R22" s="99" t="s">
        <v>208</v>
      </c>
      <c r="S22" s="99" t="s">
        <v>208</v>
      </c>
      <c r="T22" s="99" t="s">
        <v>208</v>
      </c>
      <c r="U22" s="99" t="s">
        <v>208</v>
      </c>
      <c r="V22" s="99" t="s">
        <v>208</v>
      </c>
      <c r="W22" s="125"/>
      <c r="X22" s="113">
        <v>1915</v>
      </c>
      <c r="Y22" s="99">
        <v>0</v>
      </c>
      <c r="Z22" s="99">
        <v>0</v>
      </c>
      <c r="AA22" s="99">
        <v>0</v>
      </c>
      <c r="AB22" s="99">
        <v>33</v>
      </c>
      <c r="AC22" s="99">
        <v>106</v>
      </c>
      <c r="AD22" s="99">
        <v>147</v>
      </c>
      <c r="AE22" s="99">
        <v>118</v>
      </c>
      <c r="AF22" s="99">
        <v>114</v>
      </c>
      <c r="AG22" s="99">
        <v>48</v>
      </c>
      <c r="AH22" s="99">
        <v>8</v>
      </c>
      <c r="AI22" s="99">
        <v>0</v>
      </c>
      <c r="AJ22" s="99">
        <v>0</v>
      </c>
      <c r="AK22" s="99">
        <v>0</v>
      </c>
      <c r="AL22" s="99">
        <v>0</v>
      </c>
      <c r="AM22" s="99">
        <v>0</v>
      </c>
      <c r="AN22" s="99">
        <v>0</v>
      </c>
      <c r="AO22" s="99">
        <v>0</v>
      </c>
      <c r="AP22" s="99">
        <v>0</v>
      </c>
      <c r="AQ22" s="99">
        <v>0</v>
      </c>
      <c r="AR22" s="99">
        <v>574</v>
      </c>
      <c r="AS22" s="125"/>
      <c r="AT22" s="113">
        <v>1915</v>
      </c>
      <c r="AU22" s="99">
        <v>0</v>
      </c>
      <c r="AV22" s="99">
        <v>0</v>
      </c>
      <c r="AW22" s="99">
        <v>0</v>
      </c>
      <c r="AX22" s="99">
        <v>33</v>
      </c>
      <c r="AY22" s="99">
        <v>106</v>
      </c>
      <c r="AZ22" s="99">
        <v>147</v>
      </c>
      <c r="BA22" s="99">
        <v>118</v>
      </c>
      <c r="BB22" s="99">
        <v>114</v>
      </c>
      <c r="BC22" s="99">
        <v>48</v>
      </c>
      <c r="BD22" s="99">
        <v>8</v>
      </c>
      <c r="BE22" s="99">
        <v>0</v>
      </c>
      <c r="BF22" s="99">
        <v>0</v>
      </c>
      <c r="BG22" s="99">
        <v>0</v>
      </c>
      <c r="BH22" s="99">
        <v>0</v>
      </c>
      <c r="BI22" s="99">
        <v>0</v>
      </c>
      <c r="BJ22" s="99">
        <v>0</v>
      </c>
      <c r="BK22" s="99">
        <v>0</v>
      </c>
      <c r="BL22" s="99">
        <v>0</v>
      </c>
      <c r="BM22" s="99">
        <v>0</v>
      </c>
      <c r="BN22" s="99">
        <v>574</v>
      </c>
      <c r="BP22" s="113">
        <v>1915</v>
      </c>
    </row>
    <row r="23" spans="2:68" s="91" customFormat="1">
      <c r="B23" s="113">
        <v>1916</v>
      </c>
      <c r="C23" s="99" t="s">
        <v>208</v>
      </c>
      <c r="D23" s="99" t="s">
        <v>208</v>
      </c>
      <c r="E23" s="99" t="s">
        <v>208</v>
      </c>
      <c r="F23" s="99" t="s">
        <v>208</v>
      </c>
      <c r="G23" s="99" t="s">
        <v>208</v>
      </c>
      <c r="H23" s="99" t="s">
        <v>208</v>
      </c>
      <c r="I23" s="99" t="s">
        <v>208</v>
      </c>
      <c r="J23" s="99" t="s">
        <v>208</v>
      </c>
      <c r="K23" s="99" t="s">
        <v>208</v>
      </c>
      <c r="L23" s="99" t="s">
        <v>208</v>
      </c>
      <c r="M23" s="99" t="s">
        <v>208</v>
      </c>
      <c r="N23" s="99" t="s">
        <v>208</v>
      </c>
      <c r="O23" s="99" t="s">
        <v>208</v>
      </c>
      <c r="P23" s="99" t="s">
        <v>208</v>
      </c>
      <c r="Q23" s="99" t="s">
        <v>208</v>
      </c>
      <c r="R23" s="99" t="s">
        <v>208</v>
      </c>
      <c r="S23" s="99" t="s">
        <v>208</v>
      </c>
      <c r="T23" s="99" t="s">
        <v>208</v>
      </c>
      <c r="U23" s="99" t="s">
        <v>208</v>
      </c>
      <c r="V23" s="99" t="s">
        <v>208</v>
      </c>
      <c r="W23" s="125"/>
      <c r="X23" s="113">
        <v>1916</v>
      </c>
      <c r="Y23" s="99">
        <v>0</v>
      </c>
      <c r="Z23" s="99">
        <v>0</v>
      </c>
      <c r="AA23" s="99">
        <v>0</v>
      </c>
      <c r="AB23" s="99">
        <v>32</v>
      </c>
      <c r="AC23" s="99">
        <v>130</v>
      </c>
      <c r="AD23" s="99">
        <v>196</v>
      </c>
      <c r="AE23" s="99">
        <v>164</v>
      </c>
      <c r="AF23" s="99">
        <v>106</v>
      </c>
      <c r="AG23" s="99">
        <v>57</v>
      </c>
      <c r="AH23" s="99">
        <v>7</v>
      </c>
      <c r="AI23" s="99">
        <v>1</v>
      </c>
      <c r="AJ23" s="99">
        <v>0</v>
      </c>
      <c r="AK23" s="99">
        <v>0</v>
      </c>
      <c r="AL23" s="99">
        <v>0</v>
      </c>
      <c r="AM23" s="99">
        <v>0</v>
      </c>
      <c r="AN23" s="99">
        <v>0</v>
      </c>
      <c r="AO23" s="99">
        <v>0</v>
      </c>
      <c r="AP23" s="99">
        <v>0</v>
      </c>
      <c r="AQ23" s="99">
        <v>0</v>
      </c>
      <c r="AR23" s="99">
        <v>693</v>
      </c>
      <c r="AS23" s="125"/>
      <c r="AT23" s="113">
        <v>1916</v>
      </c>
      <c r="AU23" s="99">
        <v>0</v>
      </c>
      <c r="AV23" s="99">
        <v>0</v>
      </c>
      <c r="AW23" s="99">
        <v>0</v>
      </c>
      <c r="AX23" s="99">
        <v>32</v>
      </c>
      <c r="AY23" s="99">
        <v>130</v>
      </c>
      <c r="AZ23" s="99">
        <v>196</v>
      </c>
      <c r="BA23" s="99">
        <v>164</v>
      </c>
      <c r="BB23" s="99">
        <v>106</v>
      </c>
      <c r="BC23" s="99">
        <v>57</v>
      </c>
      <c r="BD23" s="99">
        <v>7</v>
      </c>
      <c r="BE23" s="99">
        <v>1</v>
      </c>
      <c r="BF23" s="99">
        <v>0</v>
      </c>
      <c r="BG23" s="99">
        <v>0</v>
      </c>
      <c r="BH23" s="99">
        <v>0</v>
      </c>
      <c r="BI23" s="99">
        <v>0</v>
      </c>
      <c r="BJ23" s="99">
        <v>0</v>
      </c>
      <c r="BK23" s="99">
        <v>0</v>
      </c>
      <c r="BL23" s="99">
        <v>0</v>
      </c>
      <c r="BM23" s="99">
        <v>0</v>
      </c>
      <c r="BN23" s="99">
        <v>693</v>
      </c>
      <c r="BP23" s="113">
        <v>1916</v>
      </c>
    </row>
    <row r="24" spans="2:68" s="91" customFormat="1">
      <c r="B24" s="113">
        <v>1917</v>
      </c>
      <c r="C24" s="99" t="s">
        <v>208</v>
      </c>
      <c r="D24" s="99" t="s">
        <v>208</v>
      </c>
      <c r="E24" s="99" t="s">
        <v>208</v>
      </c>
      <c r="F24" s="99" t="s">
        <v>208</v>
      </c>
      <c r="G24" s="99" t="s">
        <v>208</v>
      </c>
      <c r="H24" s="99" t="s">
        <v>208</v>
      </c>
      <c r="I24" s="99" t="s">
        <v>208</v>
      </c>
      <c r="J24" s="99" t="s">
        <v>208</v>
      </c>
      <c r="K24" s="99" t="s">
        <v>208</v>
      </c>
      <c r="L24" s="99" t="s">
        <v>208</v>
      </c>
      <c r="M24" s="99" t="s">
        <v>208</v>
      </c>
      <c r="N24" s="99" t="s">
        <v>208</v>
      </c>
      <c r="O24" s="99" t="s">
        <v>208</v>
      </c>
      <c r="P24" s="99" t="s">
        <v>208</v>
      </c>
      <c r="Q24" s="99" t="s">
        <v>208</v>
      </c>
      <c r="R24" s="99" t="s">
        <v>208</v>
      </c>
      <c r="S24" s="99" t="s">
        <v>208</v>
      </c>
      <c r="T24" s="99" t="s">
        <v>208</v>
      </c>
      <c r="U24" s="99" t="s">
        <v>208</v>
      </c>
      <c r="V24" s="99" t="s">
        <v>208</v>
      </c>
      <c r="W24" s="125"/>
      <c r="X24" s="113">
        <v>1917</v>
      </c>
      <c r="Y24" s="99">
        <v>0</v>
      </c>
      <c r="Z24" s="99">
        <v>0</v>
      </c>
      <c r="AA24" s="99">
        <v>0</v>
      </c>
      <c r="AB24" s="99">
        <v>22</v>
      </c>
      <c r="AC24" s="99">
        <v>123</v>
      </c>
      <c r="AD24" s="99">
        <v>190</v>
      </c>
      <c r="AE24" s="99">
        <v>162</v>
      </c>
      <c r="AF24" s="99">
        <v>155</v>
      </c>
      <c r="AG24" s="99">
        <v>70</v>
      </c>
      <c r="AH24" s="99">
        <v>10</v>
      </c>
      <c r="AI24" s="99">
        <v>0</v>
      </c>
      <c r="AJ24" s="99">
        <v>0</v>
      </c>
      <c r="AK24" s="99">
        <v>0</v>
      </c>
      <c r="AL24" s="99">
        <v>0</v>
      </c>
      <c r="AM24" s="99">
        <v>0</v>
      </c>
      <c r="AN24" s="99">
        <v>0</v>
      </c>
      <c r="AO24" s="99">
        <v>0</v>
      </c>
      <c r="AP24" s="99">
        <v>0</v>
      </c>
      <c r="AQ24" s="99">
        <v>0</v>
      </c>
      <c r="AR24" s="99">
        <v>732</v>
      </c>
      <c r="AS24" s="125"/>
      <c r="AT24" s="113">
        <v>1917</v>
      </c>
      <c r="AU24" s="99">
        <v>0</v>
      </c>
      <c r="AV24" s="99">
        <v>0</v>
      </c>
      <c r="AW24" s="99">
        <v>0</v>
      </c>
      <c r="AX24" s="99">
        <v>22</v>
      </c>
      <c r="AY24" s="99">
        <v>123</v>
      </c>
      <c r="AZ24" s="99">
        <v>190</v>
      </c>
      <c r="BA24" s="99">
        <v>162</v>
      </c>
      <c r="BB24" s="99">
        <v>155</v>
      </c>
      <c r="BC24" s="99">
        <v>70</v>
      </c>
      <c r="BD24" s="99">
        <v>10</v>
      </c>
      <c r="BE24" s="99">
        <v>0</v>
      </c>
      <c r="BF24" s="99">
        <v>0</v>
      </c>
      <c r="BG24" s="99">
        <v>0</v>
      </c>
      <c r="BH24" s="99">
        <v>0</v>
      </c>
      <c r="BI24" s="99">
        <v>0</v>
      </c>
      <c r="BJ24" s="99">
        <v>0</v>
      </c>
      <c r="BK24" s="99">
        <v>0</v>
      </c>
      <c r="BL24" s="99">
        <v>0</v>
      </c>
      <c r="BM24" s="99">
        <v>0</v>
      </c>
      <c r="BN24" s="99">
        <v>732</v>
      </c>
      <c r="BP24" s="113">
        <v>1917</v>
      </c>
    </row>
    <row r="25" spans="2:68" s="91" customFormat="1">
      <c r="B25" s="114">
        <v>1918</v>
      </c>
      <c r="C25" s="99" t="s">
        <v>208</v>
      </c>
      <c r="D25" s="99" t="s">
        <v>208</v>
      </c>
      <c r="E25" s="99" t="s">
        <v>208</v>
      </c>
      <c r="F25" s="99" t="s">
        <v>208</v>
      </c>
      <c r="G25" s="99" t="s">
        <v>208</v>
      </c>
      <c r="H25" s="99" t="s">
        <v>208</v>
      </c>
      <c r="I25" s="99" t="s">
        <v>208</v>
      </c>
      <c r="J25" s="99" t="s">
        <v>208</v>
      </c>
      <c r="K25" s="99" t="s">
        <v>208</v>
      </c>
      <c r="L25" s="99" t="s">
        <v>208</v>
      </c>
      <c r="M25" s="99" t="s">
        <v>208</v>
      </c>
      <c r="N25" s="99" t="s">
        <v>208</v>
      </c>
      <c r="O25" s="99" t="s">
        <v>208</v>
      </c>
      <c r="P25" s="99" t="s">
        <v>208</v>
      </c>
      <c r="Q25" s="99" t="s">
        <v>208</v>
      </c>
      <c r="R25" s="99" t="s">
        <v>208</v>
      </c>
      <c r="S25" s="99" t="s">
        <v>208</v>
      </c>
      <c r="T25" s="99" t="s">
        <v>208</v>
      </c>
      <c r="U25" s="99" t="s">
        <v>208</v>
      </c>
      <c r="V25" s="99" t="s">
        <v>208</v>
      </c>
      <c r="W25" s="125"/>
      <c r="X25" s="114">
        <v>1918</v>
      </c>
      <c r="Y25" s="99">
        <v>0</v>
      </c>
      <c r="Z25" s="99">
        <v>0</v>
      </c>
      <c r="AA25" s="99">
        <v>1</v>
      </c>
      <c r="AB25" s="99">
        <v>26</v>
      </c>
      <c r="AC25" s="99">
        <v>83</v>
      </c>
      <c r="AD25" s="99">
        <v>150</v>
      </c>
      <c r="AE25" s="99">
        <v>150</v>
      </c>
      <c r="AF25" s="99">
        <v>125</v>
      </c>
      <c r="AG25" s="99">
        <v>50</v>
      </c>
      <c r="AH25" s="99">
        <v>7</v>
      </c>
      <c r="AI25" s="99">
        <v>0</v>
      </c>
      <c r="AJ25" s="99">
        <v>0</v>
      </c>
      <c r="AK25" s="99">
        <v>0</v>
      </c>
      <c r="AL25" s="99">
        <v>0</v>
      </c>
      <c r="AM25" s="99">
        <v>0</v>
      </c>
      <c r="AN25" s="99">
        <v>0</v>
      </c>
      <c r="AO25" s="99">
        <v>0</v>
      </c>
      <c r="AP25" s="99">
        <v>0</v>
      </c>
      <c r="AQ25" s="99">
        <v>0</v>
      </c>
      <c r="AR25" s="99">
        <v>592</v>
      </c>
      <c r="AS25" s="125"/>
      <c r="AT25" s="114">
        <v>1918</v>
      </c>
      <c r="AU25" s="99">
        <v>0</v>
      </c>
      <c r="AV25" s="99">
        <v>0</v>
      </c>
      <c r="AW25" s="99">
        <v>1</v>
      </c>
      <c r="AX25" s="99">
        <v>26</v>
      </c>
      <c r="AY25" s="99">
        <v>83</v>
      </c>
      <c r="AZ25" s="99">
        <v>150</v>
      </c>
      <c r="BA25" s="99">
        <v>150</v>
      </c>
      <c r="BB25" s="99">
        <v>125</v>
      </c>
      <c r="BC25" s="99">
        <v>50</v>
      </c>
      <c r="BD25" s="99">
        <v>7</v>
      </c>
      <c r="BE25" s="99">
        <v>0</v>
      </c>
      <c r="BF25" s="99">
        <v>0</v>
      </c>
      <c r="BG25" s="99">
        <v>0</v>
      </c>
      <c r="BH25" s="99">
        <v>0</v>
      </c>
      <c r="BI25" s="99">
        <v>0</v>
      </c>
      <c r="BJ25" s="99">
        <v>0</v>
      </c>
      <c r="BK25" s="99">
        <v>0</v>
      </c>
      <c r="BL25" s="99">
        <v>0</v>
      </c>
      <c r="BM25" s="99">
        <v>0</v>
      </c>
      <c r="BN25" s="99">
        <v>592</v>
      </c>
      <c r="BP25" s="114">
        <v>1918</v>
      </c>
    </row>
    <row r="26" spans="2:68" s="91" customFormat="1">
      <c r="B26" s="114">
        <v>1919</v>
      </c>
      <c r="C26" s="99" t="s">
        <v>208</v>
      </c>
      <c r="D26" s="99" t="s">
        <v>208</v>
      </c>
      <c r="E26" s="99" t="s">
        <v>208</v>
      </c>
      <c r="F26" s="99" t="s">
        <v>208</v>
      </c>
      <c r="G26" s="99" t="s">
        <v>208</v>
      </c>
      <c r="H26" s="99" t="s">
        <v>208</v>
      </c>
      <c r="I26" s="99" t="s">
        <v>208</v>
      </c>
      <c r="J26" s="99" t="s">
        <v>208</v>
      </c>
      <c r="K26" s="99" t="s">
        <v>208</v>
      </c>
      <c r="L26" s="99" t="s">
        <v>208</v>
      </c>
      <c r="M26" s="99" t="s">
        <v>208</v>
      </c>
      <c r="N26" s="99" t="s">
        <v>208</v>
      </c>
      <c r="O26" s="99" t="s">
        <v>208</v>
      </c>
      <c r="P26" s="99" t="s">
        <v>208</v>
      </c>
      <c r="Q26" s="99" t="s">
        <v>208</v>
      </c>
      <c r="R26" s="99" t="s">
        <v>208</v>
      </c>
      <c r="S26" s="99" t="s">
        <v>208</v>
      </c>
      <c r="T26" s="99" t="s">
        <v>208</v>
      </c>
      <c r="U26" s="99" t="s">
        <v>208</v>
      </c>
      <c r="V26" s="99" t="s">
        <v>208</v>
      </c>
      <c r="W26" s="125"/>
      <c r="X26" s="114">
        <v>1919</v>
      </c>
      <c r="Y26" s="99">
        <v>0</v>
      </c>
      <c r="Z26" s="99">
        <v>0</v>
      </c>
      <c r="AA26" s="99">
        <v>1</v>
      </c>
      <c r="AB26" s="99">
        <v>23</v>
      </c>
      <c r="AC26" s="99">
        <v>94</v>
      </c>
      <c r="AD26" s="99">
        <v>134</v>
      </c>
      <c r="AE26" s="99">
        <v>135</v>
      </c>
      <c r="AF26" s="99">
        <v>125</v>
      </c>
      <c r="AG26" s="99">
        <v>53</v>
      </c>
      <c r="AH26" s="99">
        <v>4</v>
      </c>
      <c r="AI26" s="99">
        <v>1</v>
      </c>
      <c r="AJ26" s="99">
        <v>0</v>
      </c>
      <c r="AK26" s="99">
        <v>0</v>
      </c>
      <c r="AL26" s="99">
        <v>0</v>
      </c>
      <c r="AM26" s="99">
        <v>0</v>
      </c>
      <c r="AN26" s="99">
        <v>0</v>
      </c>
      <c r="AO26" s="99">
        <v>0</v>
      </c>
      <c r="AP26" s="99">
        <v>0</v>
      </c>
      <c r="AQ26" s="99">
        <v>0</v>
      </c>
      <c r="AR26" s="99">
        <v>570</v>
      </c>
      <c r="AS26" s="125"/>
      <c r="AT26" s="114">
        <v>1919</v>
      </c>
      <c r="AU26" s="99">
        <v>0</v>
      </c>
      <c r="AV26" s="99">
        <v>0</v>
      </c>
      <c r="AW26" s="99">
        <v>1</v>
      </c>
      <c r="AX26" s="99">
        <v>23</v>
      </c>
      <c r="AY26" s="99">
        <v>94</v>
      </c>
      <c r="AZ26" s="99">
        <v>134</v>
      </c>
      <c r="BA26" s="99">
        <v>135</v>
      </c>
      <c r="BB26" s="99">
        <v>125</v>
      </c>
      <c r="BC26" s="99">
        <v>53</v>
      </c>
      <c r="BD26" s="99">
        <v>4</v>
      </c>
      <c r="BE26" s="99">
        <v>1</v>
      </c>
      <c r="BF26" s="99">
        <v>0</v>
      </c>
      <c r="BG26" s="99">
        <v>0</v>
      </c>
      <c r="BH26" s="99">
        <v>0</v>
      </c>
      <c r="BI26" s="99">
        <v>0</v>
      </c>
      <c r="BJ26" s="99">
        <v>0</v>
      </c>
      <c r="BK26" s="99">
        <v>0</v>
      </c>
      <c r="BL26" s="99">
        <v>0</v>
      </c>
      <c r="BM26" s="99">
        <v>0</v>
      </c>
      <c r="BN26" s="99">
        <v>570</v>
      </c>
      <c r="BP26" s="114">
        <v>1919</v>
      </c>
    </row>
    <row r="27" spans="2:68" s="91" customFormat="1">
      <c r="B27" s="114">
        <v>1920</v>
      </c>
      <c r="C27" s="99" t="s">
        <v>208</v>
      </c>
      <c r="D27" s="99" t="s">
        <v>208</v>
      </c>
      <c r="E27" s="99" t="s">
        <v>208</v>
      </c>
      <c r="F27" s="99" t="s">
        <v>208</v>
      </c>
      <c r="G27" s="99" t="s">
        <v>208</v>
      </c>
      <c r="H27" s="99" t="s">
        <v>208</v>
      </c>
      <c r="I27" s="99" t="s">
        <v>208</v>
      </c>
      <c r="J27" s="99" t="s">
        <v>208</v>
      </c>
      <c r="K27" s="99" t="s">
        <v>208</v>
      </c>
      <c r="L27" s="99" t="s">
        <v>208</v>
      </c>
      <c r="M27" s="99" t="s">
        <v>208</v>
      </c>
      <c r="N27" s="99" t="s">
        <v>208</v>
      </c>
      <c r="O27" s="99" t="s">
        <v>208</v>
      </c>
      <c r="P27" s="99" t="s">
        <v>208</v>
      </c>
      <c r="Q27" s="99" t="s">
        <v>208</v>
      </c>
      <c r="R27" s="99" t="s">
        <v>208</v>
      </c>
      <c r="S27" s="99" t="s">
        <v>208</v>
      </c>
      <c r="T27" s="99" t="s">
        <v>208</v>
      </c>
      <c r="U27" s="99" t="s">
        <v>208</v>
      </c>
      <c r="V27" s="99" t="s">
        <v>208</v>
      </c>
      <c r="W27" s="125"/>
      <c r="X27" s="114">
        <v>1920</v>
      </c>
      <c r="Y27" s="99">
        <v>0</v>
      </c>
      <c r="Z27" s="99">
        <v>0</v>
      </c>
      <c r="AA27" s="99">
        <v>1</v>
      </c>
      <c r="AB27" s="99">
        <v>32</v>
      </c>
      <c r="AC27" s="99">
        <v>108</v>
      </c>
      <c r="AD27" s="99">
        <v>177</v>
      </c>
      <c r="AE27" s="99">
        <v>171</v>
      </c>
      <c r="AF27" s="99">
        <v>129</v>
      </c>
      <c r="AG27" s="99">
        <v>56</v>
      </c>
      <c r="AH27" s="99">
        <v>8</v>
      </c>
      <c r="AI27" s="99">
        <v>0</v>
      </c>
      <c r="AJ27" s="99">
        <v>0</v>
      </c>
      <c r="AK27" s="99">
        <v>0</v>
      </c>
      <c r="AL27" s="99">
        <v>0</v>
      </c>
      <c r="AM27" s="99">
        <v>0</v>
      </c>
      <c r="AN27" s="99">
        <v>0</v>
      </c>
      <c r="AO27" s="99">
        <v>0</v>
      </c>
      <c r="AP27" s="99">
        <v>0</v>
      </c>
      <c r="AQ27" s="99">
        <v>0</v>
      </c>
      <c r="AR27" s="99">
        <v>682</v>
      </c>
      <c r="AS27" s="125"/>
      <c r="AT27" s="114">
        <v>1920</v>
      </c>
      <c r="AU27" s="99">
        <v>0</v>
      </c>
      <c r="AV27" s="99">
        <v>0</v>
      </c>
      <c r="AW27" s="99">
        <v>1</v>
      </c>
      <c r="AX27" s="99">
        <v>32</v>
      </c>
      <c r="AY27" s="99">
        <v>108</v>
      </c>
      <c r="AZ27" s="99">
        <v>177</v>
      </c>
      <c r="BA27" s="99">
        <v>171</v>
      </c>
      <c r="BB27" s="99">
        <v>129</v>
      </c>
      <c r="BC27" s="99">
        <v>56</v>
      </c>
      <c r="BD27" s="99">
        <v>8</v>
      </c>
      <c r="BE27" s="99">
        <v>0</v>
      </c>
      <c r="BF27" s="99">
        <v>0</v>
      </c>
      <c r="BG27" s="99">
        <v>0</v>
      </c>
      <c r="BH27" s="99">
        <v>0</v>
      </c>
      <c r="BI27" s="99">
        <v>0</v>
      </c>
      <c r="BJ27" s="99">
        <v>0</v>
      </c>
      <c r="BK27" s="99">
        <v>0</v>
      </c>
      <c r="BL27" s="99">
        <v>0</v>
      </c>
      <c r="BM27" s="99">
        <v>0</v>
      </c>
      <c r="BN27" s="99">
        <v>682</v>
      </c>
      <c r="BP27" s="114">
        <v>1920</v>
      </c>
    </row>
    <row r="28" spans="2:68">
      <c r="B28" s="115">
        <v>1921</v>
      </c>
      <c r="C28" s="99" t="s">
        <v>208</v>
      </c>
      <c r="D28" s="99" t="s">
        <v>208</v>
      </c>
      <c r="E28" s="99" t="s">
        <v>208</v>
      </c>
      <c r="F28" s="99" t="s">
        <v>208</v>
      </c>
      <c r="G28" s="99" t="s">
        <v>208</v>
      </c>
      <c r="H28" s="99" t="s">
        <v>208</v>
      </c>
      <c r="I28" s="99" t="s">
        <v>208</v>
      </c>
      <c r="J28" s="99" t="s">
        <v>208</v>
      </c>
      <c r="K28" s="99" t="s">
        <v>208</v>
      </c>
      <c r="L28" s="99" t="s">
        <v>208</v>
      </c>
      <c r="M28" s="99" t="s">
        <v>208</v>
      </c>
      <c r="N28" s="99" t="s">
        <v>208</v>
      </c>
      <c r="O28" s="99" t="s">
        <v>208</v>
      </c>
      <c r="P28" s="99" t="s">
        <v>208</v>
      </c>
      <c r="Q28" s="99" t="s">
        <v>208</v>
      </c>
      <c r="R28" s="99" t="s">
        <v>208</v>
      </c>
      <c r="S28" s="99" t="s">
        <v>208</v>
      </c>
      <c r="T28" s="99" t="s">
        <v>208</v>
      </c>
      <c r="U28" s="99" t="s">
        <v>208</v>
      </c>
      <c r="V28" s="99" t="s">
        <v>208</v>
      </c>
      <c r="W28" s="127"/>
      <c r="X28" s="115">
        <v>1921</v>
      </c>
      <c r="Y28" s="99">
        <v>0</v>
      </c>
      <c r="Z28" s="99">
        <v>0</v>
      </c>
      <c r="AA28" s="99">
        <v>0</v>
      </c>
      <c r="AB28" s="99">
        <v>36</v>
      </c>
      <c r="AC28" s="99">
        <v>102</v>
      </c>
      <c r="AD28" s="99">
        <v>169</v>
      </c>
      <c r="AE28" s="99">
        <v>149</v>
      </c>
      <c r="AF28" s="99">
        <v>134</v>
      </c>
      <c r="AG28" s="99">
        <v>49</v>
      </c>
      <c r="AH28" s="99">
        <v>4</v>
      </c>
      <c r="AI28" s="99">
        <v>0</v>
      </c>
      <c r="AJ28" s="99">
        <v>0</v>
      </c>
      <c r="AK28" s="99">
        <v>0</v>
      </c>
      <c r="AL28" s="99">
        <v>0</v>
      </c>
      <c r="AM28" s="99">
        <v>0</v>
      </c>
      <c r="AN28" s="99">
        <v>0</v>
      </c>
      <c r="AO28" s="99">
        <v>0</v>
      </c>
      <c r="AP28" s="99">
        <v>0</v>
      </c>
      <c r="AQ28" s="99">
        <v>0</v>
      </c>
      <c r="AR28" s="99">
        <v>643</v>
      </c>
      <c r="AS28" s="127"/>
      <c r="AT28" s="115">
        <v>1921</v>
      </c>
      <c r="AU28" s="99">
        <v>0</v>
      </c>
      <c r="AV28" s="99">
        <v>0</v>
      </c>
      <c r="AW28" s="99">
        <v>0</v>
      </c>
      <c r="AX28" s="99">
        <v>36</v>
      </c>
      <c r="AY28" s="99">
        <v>102</v>
      </c>
      <c r="AZ28" s="99">
        <v>169</v>
      </c>
      <c r="BA28" s="99">
        <v>149</v>
      </c>
      <c r="BB28" s="99">
        <v>134</v>
      </c>
      <c r="BC28" s="99">
        <v>49</v>
      </c>
      <c r="BD28" s="99">
        <v>4</v>
      </c>
      <c r="BE28" s="99">
        <v>0</v>
      </c>
      <c r="BF28" s="99">
        <v>0</v>
      </c>
      <c r="BG28" s="99">
        <v>0</v>
      </c>
      <c r="BH28" s="99">
        <v>0</v>
      </c>
      <c r="BI28" s="99">
        <v>0</v>
      </c>
      <c r="BJ28" s="99">
        <v>0</v>
      </c>
      <c r="BK28" s="99">
        <v>0</v>
      </c>
      <c r="BL28" s="99">
        <v>0</v>
      </c>
      <c r="BM28" s="99">
        <v>0</v>
      </c>
      <c r="BN28" s="99">
        <v>643</v>
      </c>
      <c r="BP28" s="115">
        <v>1921</v>
      </c>
    </row>
    <row r="29" spans="2:68">
      <c r="B29" s="116">
        <v>1922</v>
      </c>
      <c r="C29" s="99" t="s">
        <v>208</v>
      </c>
      <c r="D29" s="99" t="s">
        <v>208</v>
      </c>
      <c r="E29" s="99" t="s">
        <v>208</v>
      </c>
      <c r="F29" s="99" t="s">
        <v>208</v>
      </c>
      <c r="G29" s="99" t="s">
        <v>208</v>
      </c>
      <c r="H29" s="99" t="s">
        <v>208</v>
      </c>
      <c r="I29" s="99" t="s">
        <v>208</v>
      </c>
      <c r="J29" s="99" t="s">
        <v>208</v>
      </c>
      <c r="K29" s="99" t="s">
        <v>208</v>
      </c>
      <c r="L29" s="99" t="s">
        <v>208</v>
      </c>
      <c r="M29" s="99" t="s">
        <v>208</v>
      </c>
      <c r="N29" s="99" t="s">
        <v>208</v>
      </c>
      <c r="O29" s="99" t="s">
        <v>208</v>
      </c>
      <c r="P29" s="99" t="s">
        <v>208</v>
      </c>
      <c r="Q29" s="99" t="s">
        <v>208</v>
      </c>
      <c r="R29" s="99" t="s">
        <v>208</v>
      </c>
      <c r="S29" s="99" t="s">
        <v>208</v>
      </c>
      <c r="T29" s="99" t="s">
        <v>208</v>
      </c>
      <c r="U29" s="99" t="s">
        <v>208</v>
      </c>
      <c r="V29" s="99" t="s">
        <v>208</v>
      </c>
      <c r="W29" s="127"/>
      <c r="X29" s="116">
        <v>1922</v>
      </c>
      <c r="Y29" s="99">
        <v>0</v>
      </c>
      <c r="Z29" s="99">
        <v>0</v>
      </c>
      <c r="AA29" s="99">
        <v>0</v>
      </c>
      <c r="AB29" s="99">
        <v>16</v>
      </c>
      <c r="AC29" s="99">
        <v>108</v>
      </c>
      <c r="AD29" s="99">
        <v>144</v>
      </c>
      <c r="AE29" s="99">
        <v>146</v>
      </c>
      <c r="AF29" s="99">
        <v>145</v>
      </c>
      <c r="AG29" s="99">
        <v>51</v>
      </c>
      <c r="AH29" s="99">
        <v>10</v>
      </c>
      <c r="AI29" s="99">
        <v>0</v>
      </c>
      <c r="AJ29" s="99">
        <v>0</v>
      </c>
      <c r="AK29" s="99">
        <v>0</v>
      </c>
      <c r="AL29" s="99">
        <v>0</v>
      </c>
      <c r="AM29" s="99">
        <v>0</v>
      </c>
      <c r="AN29" s="99">
        <v>0</v>
      </c>
      <c r="AO29" s="99">
        <v>0</v>
      </c>
      <c r="AP29" s="99">
        <v>0</v>
      </c>
      <c r="AQ29" s="99">
        <v>1</v>
      </c>
      <c r="AR29" s="99">
        <v>621</v>
      </c>
      <c r="AS29" s="127"/>
      <c r="AT29" s="116">
        <v>1922</v>
      </c>
      <c r="AU29" s="99">
        <v>0</v>
      </c>
      <c r="AV29" s="99">
        <v>0</v>
      </c>
      <c r="AW29" s="99">
        <v>0</v>
      </c>
      <c r="AX29" s="99">
        <v>16</v>
      </c>
      <c r="AY29" s="99">
        <v>108</v>
      </c>
      <c r="AZ29" s="99">
        <v>144</v>
      </c>
      <c r="BA29" s="99">
        <v>146</v>
      </c>
      <c r="BB29" s="99">
        <v>145</v>
      </c>
      <c r="BC29" s="99">
        <v>51</v>
      </c>
      <c r="BD29" s="99">
        <v>10</v>
      </c>
      <c r="BE29" s="99">
        <v>0</v>
      </c>
      <c r="BF29" s="99">
        <v>0</v>
      </c>
      <c r="BG29" s="99">
        <v>0</v>
      </c>
      <c r="BH29" s="99">
        <v>0</v>
      </c>
      <c r="BI29" s="99">
        <v>0</v>
      </c>
      <c r="BJ29" s="99">
        <v>0</v>
      </c>
      <c r="BK29" s="99">
        <v>0</v>
      </c>
      <c r="BL29" s="99">
        <v>0</v>
      </c>
      <c r="BM29" s="99">
        <v>1</v>
      </c>
      <c r="BN29" s="99">
        <v>621</v>
      </c>
      <c r="BP29" s="116">
        <v>1922</v>
      </c>
    </row>
    <row r="30" spans="2:68">
      <c r="B30" s="116">
        <v>1923</v>
      </c>
      <c r="C30" s="99" t="s">
        <v>208</v>
      </c>
      <c r="D30" s="99" t="s">
        <v>208</v>
      </c>
      <c r="E30" s="99" t="s">
        <v>208</v>
      </c>
      <c r="F30" s="99" t="s">
        <v>208</v>
      </c>
      <c r="G30" s="99" t="s">
        <v>208</v>
      </c>
      <c r="H30" s="99" t="s">
        <v>208</v>
      </c>
      <c r="I30" s="99" t="s">
        <v>208</v>
      </c>
      <c r="J30" s="99" t="s">
        <v>208</v>
      </c>
      <c r="K30" s="99" t="s">
        <v>208</v>
      </c>
      <c r="L30" s="99" t="s">
        <v>208</v>
      </c>
      <c r="M30" s="99" t="s">
        <v>208</v>
      </c>
      <c r="N30" s="99" t="s">
        <v>208</v>
      </c>
      <c r="O30" s="99" t="s">
        <v>208</v>
      </c>
      <c r="P30" s="99" t="s">
        <v>208</v>
      </c>
      <c r="Q30" s="99" t="s">
        <v>208</v>
      </c>
      <c r="R30" s="99" t="s">
        <v>208</v>
      </c>
      <c r="S30" s="99" t="s">
        <v>208</v>
      </c>
      <c r="T30" s="99" t="s">
        <v>208</v>
      </c>
      <c r="U30" s="99" t="s">
        <v>208</v>
      </c>
      <c r="V30" s="99" t="s">
        <v>208</v>
      </c>
      <c r="W30" s="127"/>
      <c r="X30" s="116">
        <v>1923</v>
      </c>
      <c r="Y30" s="99">
        <v>0</v>
      </c>
      <c r="Z30" s="99">
        <v>0</v>
      </c>
      <c r="AA30" s="99">
        <v>2</v>
      </c>
      <c r="AB30" s="99">
        <v>26</v>
      </c>
      <c r="AC30" s="99">
        <v>112</v>
      </c>
      <c r="AD30" s="99">
        <v>169</v>
      </c>
      <c r="AE30" s="99">
        <v>166</v>
      </c>
      <c r="AF30" s="99">
        <v>153</v>
      </c>
      <c r="AG30" s="99">
        <v>57</v>
      </c>
      <c r="AH30" s="99">
        <v>6</v>
      </c>
      <c r="AI30" s="99">
        <v>0</v>
      </c>
      <c r="AJ30" s="99">
        <v>0</v>
      </c>
      <c r="AK30" s="99">
        <v>0</v>
      </c>
      <c r="AL30" s="99">
        <v>0</v>
      </c>
      <c r="AM30" s="99">
        <v>0</v>
      </c>
      <c r="AN30" s="99">
        <v>0</v>
      </c>
      <c r="AO30" s="99">
        <v>0</v>
      </c>
      <c r="AP30" s="99">
        <v>0</v>
      </c>
      <c r="AQ30" s="99">
        <v>0</v>
      </c>
      <c r="AR30" s="99">
        <v>691</v>
      </c>
      <c r="AS30" s="127"/>
      <c r="AT30" s="116">
        <v>1923</v>
      </c>
      <c r="AU30" s="99">
        <v>0</v>
      </c>
      <c r="AV30" s="99">
        <v>0</v>
      </c>
      <c r="AW30" s="99">
        <v>2</v>
      </c>
      <c r="AX30" s="99">
        <v>26</v>
      </c>
      <c r="AY30" s="99">
        <v>112</v>
      </c>
      <c r="AZ30" s="99">
        <v>169</v>
      </c>
      <c r="BA30" s="99">
        <v>166</v>
      </c>
      <c r="BB30" s="99">
        <v>153</v>
      </c>
      <c r="BC30" s="99">
        <v>57</v>
      </c>
      <c r="BD30" s="99">
        <v>6</v>
      </c>
      <c r="BE30" s="99">
        <v>0</v>
      </c>
      <c r="BF30" s="99">
        <v>0</v>
      </c>
      <c r="BG30" s="99">
        <v>0</v>
      </c>
      <c r="BH30" s="99">
        <v>0</v>
      </c>
      <c r="BI30" s="99">
        <v>0</v>
      </c>
      <c r="BJ30" s="99">
        <v>0</v>
      </c>
      <c r="BK30" s="99">
        <v>0</v>
      </c>
      <c r="BL30" s="99">
        <v>0</v>
      </c>
      <c r="BM30" s="99">
        <v>0</v>
      </c>
      <c r="BN30" s="99">
        <v>691</v>
      </c>
      <c r="BP30" s="116">
        <v>1923</v>
      </c>
    </row>
    <row r="31" spans="2:68">
      <c r="B31" s="116">
        <v>1924</v>
      </c>
      <c r="C31" s="99" t="s">
        <v>208</v>
      </c>
      <c r="D31" s="99" t="s">
        <v>208</v>
      </c>
      <c r="E31" s="99" t="s">
        <v>208</v>
      </c>
      <c r="F31" s="99" t="s">
        <v>208</v>
      </c>
      <c r="G31" s="99" t="s">
        <v>208</v>
      </c>
      <c r="H31" s="99" t="s">
        <v>208</v>
      </c>
      <c r="I31" s="99" t="s">
        <v>208</v>
      </c>
      <c r="J31" s="99" t="s">
        <v>208</v>
      </c>
      <c r="K31" s="99" t="s">
        <v>208</v>
      </c>
      <c r="L31" s="99" t="s">
        <v>208</v>
      </c>
      <c r="M31" s="99" t="s">
        <v>208</v>
      </c>
      <c r="N31" s="99" t="s">
        <v>208</v>
      </c>
      <c r="O31" s="99" t="s">
        <v>208</v>
      </c>
      <c r="P31" s="99" t="s">
        <v>208</v>
      </c>
      <c r="Q31" s="99" t="s">
        <v>208</v>
      </c>
      <c r="R31" s="99" t="s">
        <v>208</v>
      </c>
      <c r="S31" s="99" t="s">
        <v>208</v>
      </c>
      <c r="T31" s="99" t="s">
        <v>208</v>
      </c>
      <c r="U31" s="99" t="s">
        <v>208</v>
      </c>
      <c r="V31" s="99" t="s">
        <v>208</v>
      </c>
      <c r="W31" s="127"/>
      <c r="X31" s="116">
        <v>1924</v>
      </c>
      <c r="Y31" s="99">
        <v>0</v>
      </c>
      <c r="Z31" s="99">
        <v>0</v>
      </c>
      <c r="AA31" s="99">
        <v>1</v>
      </c>
      <c r="AB31" s="99">
        <v>28</v>
      </c>
      <c r="AC31" s="99">
        <v>137</v>
      </c>
      <c r="AD31" s="99">
        <v>167</v>
      </c>
      <c r="AE31" s="99">
        <v>199</v>
      </c>
      <c r="AF31" s="99">
        <v>132</v>
      </c>
      <c r="AG31" s="99">
        <v>68</v>
      </c>
      <c r="AH31" s="99">
        <v>6</v>
      </c>
      <c r="AI31" s="99">
        <v>0</v>
      </c>
      <c r="AJ31" s="99">
        <v>0</v>
      </c>
      <c r="AK31" s="99">
        <v>0</v>
      </c>
      <c r="AL31" s="99">
        <v>0</v>
      </c>
      <c r="AM31" s="99">
        <v>0</v>
      </c>
      <c r="AN31" s="99">
        <v>0</v>
      </c>
      <c r="AO31" s="99">
        <v>0</v>
      </c>
      <c r="AP31" s="99">
        <v>0</v>
      </c>
      <c r="AQ31" s="99">
        <v>0</v>
      </c>
      <c r="AR31" s="99">
        <v>738</v>
      </c>
      <c r="AS31" s="127"/>
      <c r="AT31" s="116">
        <v>1924</v>
      </c>
      <c r="AU31" s="99">
        <v>0</v>
      </c>
      <c r="AV31" s="99">
        <v>0</v>
      </c>
      <c r="AW31" s="99">
        <v>1</v>
      </c>
      <c r="AX31" s="99">
        <v>28</v>
      </c>
      <c r="AY31" s="99">
        <v>137</v>
      </c>
      <c r="AZ31" s="99">
        <v>167</v>
      </c>
      <c r="BA31" s="99">
        <v>199</v>
      </c>
      <c r="BB31" s="99">
        <v>132</v>
      </c>
      <c r="BC31" s="99">
        <v>68</v>
      </c>
      <c r="BD31" s="99">
        <v>6</v>
      </c>
      <c r="BE31" s="99">
        <v>0</v>
      </c>
      <c r="BF31" s="99">
        <v>0</v>
      </c>
      <c r="BG31" s="99">
        <v>0</v>
      </c>
      <c r="BH31" s="99">
        <v>0</v>
      </c>
      <c r="BI31" s="99">
        <v>0</v>
      </c>
      <c r="BJ31" s="99">
        <v>0</v>
      </c>
      <c r="BK31" s="99">
        <v>0</v>
      </c>
      <c r="BL31" s="99">
        <v>0</v>
      </c>
      <c r="BM31" s="99">
        <v>0</v>
      </c>
      <c r="BN31" s="99">
        <v>738</v>
      </c>
      <c r="BP31" s="116">
        <v>1924</v>
      </c>
    </row>
    <row r="32" spans="2:68">
      <c r="B32" s="116">
        <v>1925</v>
      </c>
      <c r="C32" s="99" t="s">
        <v>208</v>
      </c>
      <c r="D32" s="99" t="s">
        <v>208</v>
      </c>
      <c r="E32" s="99" t="s">
        <v>208</v>
      </c>
      <c r="F32" s="99" t="s">
        <v>208</v>
      </c>
      <c r="G32" s="99" t="s">
        <v>208</v>
      </c>
      <c r="H32" s="99" t="s">
        <v>208</v>
      </c>
      <c r="I32" s="99" t="s">
        <v>208</v>
      </c>
      <c r="J32" s="99" t="s">
        <v>208</v>
      </c>
      <c r="K32" s="99" t="s">
        <v>208</v>
      </c>
      <c r="L32" s="99" t="s">
        <v>208</v>
      </c>
      <c r="M32" s="99" t="s">
        <v>208</v>
      </c>
      <c r="N32" s="99" t="s">
        <v>208</v>
      </c>
      <c r="O32" s="99" t="s">
        <v>208</v>
      </c>
      <c r="P32" s="99" t="s">
        <v>208</v>
      </c>
      <c r="Q32" s="99" t="s">
        <v>208</v>
      </c>
      <c r="R32" s="99" t="s">
        <v>208</v>
      </c>
      <c r="S32" s="99" t="s">
        <v>208</v>
      </c>
      <c r="T32" s="99" t="s">
        <v>208</v>
      </c>
      <c r="U32" s="99" t="s">
        <v>208</v>
      </c>
      <c r="V32" s="99" t="s">
        <v>208</v>
      </c>
      <c r="W32" s="127"/>
      <c r="X32" s="116">
        <v>1925</v>
      </c>
      <c r="Y32" s="99">
        <v>0</v>
      </c>
      <c r="Z32" s="99">
        <v>0</v>
      </c>
      <c r="AA32" s="99">
        <v>1</v>
      </c>
      <c r="AB32" s="99">
        <v>35</v>
      </c>
      <c r="AC32" s="99">
        <v>119</v>
      </c>
      <c r="AD32" s="99">
        <v>176</v>
      </c>
      <c r="AE32" s="99">
        <v>183</v>
      </c>
      <c r="AF32" s="99">
        <v>165</v>
      </c>
      <c r="AG32" s="99">
        <v>76</v>
      </c>
      <c r="AH32" s="99">
        <v>11</v>
      </c>
      <c r="AI32" s="99">
        <v>0</v>
      </c>
      <c r="AJ32" s="99">
        <v>0</v>
      </c>
      <c r="AK32" s="99">
        <v>0</v>
      </c>
      <c r="AL32" s="99">
        <v>0</v>
      </c>
      <c r="AM32" s="99">
        <v>0</v>
      </c>
      <c r="AN32" s="99">
        <v>0</v>
      </c>
      <c r="AO32" s="99">
        <v>0</v>
      </c>
      <c r="AP32" s="99">
        <v>0</v>
      </c>
      <c r="AQ32" s="99">
        <v>0</v>
      </c>
      <c r="AR32" s="99">
        <v>766</v>
      </c>
      <c r="AS32" s="127"/>
      <c r="AT32" s="116">
        <v>1925</v>
      </c>
      <c r="AU32" s="99">
        <v>0</v>
      </c>
      <c r="AV32" s="99">
        <v>0</v>
      </c>
      <c r="AW32" s="99">
        <v>1</v>
      </c>
      <c r="AX32" s="99">
        <v>35</v>
      </c>
      <c r="AY32" s="99">
        <v>119</v>
      </c>
      <c r="AZ32" s="99">
        <v>176</v>
      </c>
      <c r="BA32" s="99">
        <v>183</v>
      </c>
      <c r="BB32" s="99">
        <v>165</v>
      </c>
      <c r="BC32" s="99">
        <v>76</v>
      </c>
      <c r="BD32" s="99">
        <v>11</v>
      </c>
      <c r="BE32" s="99">
        <v>0</v>
      </c>
      <c r="BF32" s="99">
        <v>0</v>
      </c>
      <c r="BG32" s="99">
        <v>0</v>
      </c>
      <c r="BH32" s="99">
        <v>0</v>
      </c>
      <c r="BI32" s="99">
        <v>0</v>
      </c>
      <c r="BJ32" s="99">
        <v>0</v>
      </c>
      <c r="BK32" s="99">
        <v>0</v>
      </c>
      <c r="BL32" s="99">
        <v>0</v>
      </c>
      <c r="BM32" s="99">
        <v>0</v>
      </c>
      <c r="BN32" s="99">
        <v>766</v>
      </c>
      <c r="BP32" s="116">
        <v>1925</v>
      </c>
    </row>
    <row r="33" spans="2:68">
      <c r="B33" s="116">
        <v>1926</v>
      </c>
      <c r="C33" s="99" t="s">
        <v>208</v>
      </c>
      <c r="D33" s="99" t="s">
        <v>208</v>
      </c>
      <c r="E33" s="99" t="s">
        <v>208</v>
      </c>
      <c r="F33" s="99" t="s">
        <v>208</v>
      </c>
      <c r="G33" s="99" t="s">
        <v>208</v>
      </c>
      <c r="H33" s="99" t="s">
        <v>208</v>
      </c>
      <c r="I33" s="99" t="s">
        <v>208</v>
      </c>
      <c r="J33" s="99" t="s">
        <v>208</v>
      </c>
      <c r="K33" s="99" t="s">
        <v>208</v>
      </c>
      <c r="L33" s="99" t="s">
        <v>208</v>
      </c>
      <c r="M33" s="99" t="s">
        <v>208</v>
      </c>
      <c r="N33" s="99" t="s">
        <v>208</v>
      </c>
      <c r="O33" s="99" t="s">
        <v>208</v>
      </c>
      <c r="P33" s="99" t="s">
        <v>208</v>
      </c>
      <c r="Q33" s="99" t="s">
        <v>208</v>
      </c>
      <c r="R33" s="99" t="s">
        <v>208</v>
      </c>
      <c r="S33" s="99" t="s">
        <v>208</v>
      </c>
      <c r="T33" s="99" t="s">
        <v>208</v>
      </c>
      <c r="U33" s="99" t="s">
        <v>208</v>
      </c>
      <c r="V33" s="99" t="s">
        <v>208</v>
      </c>
      <c r="W33" s="127"/>
      <c r="X33" s="116">
        <v>1926</v>
      </c>
      <c r="Y33" s="99">
        <v>0</v>
      </c>
      <c r="Z33" s="99">
        <v>0</v>
      </c>
      <c r="AA33" s="99">
        <v>0</v>
      </c>
      <c r="AB33" s="99">
        <v>29</v>
      </c>
      <c r="AC33" s="99">
        <v>113</v>
      </c>
      <c r="AD33" s="99">
        <v>175</v>
      </c>
      <c r="AE33" s="99">
        <v>152</v>
      </c>
      <c r="AF33" s="99">
        <v>160</v>
      </c>
      <c r="AG33" s="99">
        <v>63</v>
      </c>
      <c r="AH33" s="99">
        <v>14</v>
      </c>
      <c r="AI33" s="99">
        <v>0</v>
      </c>
      <c r="AJ33" s="99">
        <v>0</v>
      </c>
      <c r="AK33" s="99">
        <v>0</v>
      </c>
      <c r="AL33" s="99">
        <v>0</v>
      </c>
      <c r="AM33" s="99">
        <v>0</v>
      </c>
      <c r="AN33" s="99">
        <v>0</v>
      </c>
      <c r="AO33" s="99">
        <v>0</v>
      </c>
      <c r="AP33" s="99">
        <v>0</v>
      </c>
      <c r="AQ33" s="99">
        <v>0</v>
      </c>
      <c r="AR33" s="99">
        <v>706</v>
      </c>
      <c r="AS33" s="127"/>
      <c r="AT33" s="116">
        <v>1926</v>
      </c>
      <c r="AU33" s="99">
        <v>0</v>
      </c>
      <c r="AV33" s="99">
        <v>0</v>
      </c>
      <c r="AW33" s="99">
        <v>0</v>
      </c>
      <c r="AX33" s="99">
        <v>29</v>
      </c>
      <c r="AY33" s="99">
        <v>113</v>
      </c>
      <c r="AZ33" s="99">
        <v>175</v>
      </c>
      <c r="BA33" s="99">
        <v>152</v>
      </c>
      <c r="BB33" s="99">
        <v>160</v>
      </c>
      <c r="BC33" s="99">
        <v>63</v>
      </c>
      <c r="BD33" s="99">
        <v>14</v>
      </c>
      <c r="BE33" s="99">
        <v>0</v>
      </c>
      <c r="BF33" s="99">
        <v>0</v>
      </c>
      <c r="BG33" s="99">
        <v>0</v>
      </c>
      <c r="BH33" s="99">
        <v>0</v>
      </c>
      <c r="BI33" s="99">
        <v>0</v>
      </c>
      <c r="BJ33" s="99">
        <v>0</v>
      </c>
      <c r="BK33" s="99">
        <v>0</v>
      </c>
      <c r="BL33" s="99">
        <v>0</v>
      </c>
      <c r="BM33" s="99">
        <v>0</v>
      </c>
      <c r="BN33" s="99">
        <v>706</v>
      </c>
      <c r="BP33" s="116">
        <v>1926</v>
      </c>
    </row>
    <row r="34" spans="2:68">
      <c r="B34" s="116">
        <v>1927</v>
      </c>
      <c r="C34" s="99" t="s">
        <v>208</v>
      </c>
      <c r="D34" s="99" t="s">
        <v>208</v>
      </c>
      <c r="E34" s="99" t="s">
        <v>208</v>
      </c>
      <c r="F34" s="99" t="s">
        <v>208</v>
      </c>
      <c r="G34" s="99" t="s">
        <v>208</v>
      </c>
      <c r="H34" s="99" t="s">
        <v>208</v>
      </c>
      <c r="I34" s="99" t="s">
        <v>208</v>
      </c>
      <c r="J34" s="99" t="s">
        <v>208</v>
      </c>
      <c r="K34" s="99" t="s">
        <v>208</v>
      </c>
      <c r="L34" s="99" t="s">
        <v>208</v>
      </c>
      <c r="M34" s="99" t="s">
        <v>208</v>
      </c>
      <c r="N34" s="99" t="s">
        <v>208</v>
      </c>
      <c r="O34" s="99" t="s">
        <v>208</v>
      </c>
      <c r="P34" s="99" t="s">
        <v>208</v>
      </c>
      <c r="Q34" s="99" t="s">
        <v>208</v>
      </c>
      <c r="R34" s="99" t="s">
        <v>208</v>
      </c>
      <c r="S34" s="99" t="s">
        <v>208</v>
      </c>
      <c r="T34" s="99" t="s">
        <v>208</v>
      </c>
      <c r="U34" s="99" t="s">
        <v>208</v>
      </c>
      <c r="V34" s="99" t="s">
        <v>208</v>
      </c>
      <c r="W34" s="127"/>
      <c r="X34" s="116">
        <v>1927</v>
      </c>
      <c r="Y34" s="99">
        <v>0</v>
      </c>
      <c r="Z34" s="99">
        <v>0</v>
      </c>
      <c r="AA34" s="99">
        <v>0</v>
      </c>
      <c r="AB34" s="99">
        <v>45</v>
      </c>
      <c r="AC34" s="99">
        <v>141</v>
      </c>
      <c r="AD34" s="99">
        <v>194</v>
      </c>
      <c r="AE34" s="99">
        <v>178</v>
      </c>
      <c r="AF34" s="99">
        <v>164</v>
      </c>
      <c r="AG34" s="99">
        <v>64</v>
      </c>
      <c r="AH34" s="99">
        <v>6</v>
      </c>
      <c r="AI34" s="99">
        <v>0</v>
      </c>
      <c r="AJ34" s="99">
        <v>0</v>
      </c>
      <c r="AK34" s="99">
        <v>0</v>
      </c>
      <c r="AL34" s="99">
        <v>0</v>
      </c>
      <c r="AM34" s="99">
        <v>0</v>
      </c>
      <c r="AN34" s="99">
        <v>0</v>
      </c>
      <c r="AO34" s="99">
        <v>0</v>
      </c>
      <c r="AP34" s="99">
        <v>0</v>
      </c>
      <c r="AQ34" s="99">
        <v>0</v>
      </c>
      <c r="AR34" s="99">
        <v>792</v>
      </c>
      <c r="AS34" s="127"/>
      <c r="AT34" s="116">
        <v>1927</v>
      </c>
      <c r="AU34" s="99">
        <v>0</v>
      </c>
      <c r="AV34" s="99">
        <v>0</v>
      </c>
      <c r="AW34" s="99">
        <v>0</v>
      </c>
      <c r="AX34" s="99">
        <v>45</v>
      </c>
      <c r="AY34" s="99">
        <v>141</v>
      </c>
      <c r="AZ34" s="99">
        <v>194</v>
      </c>
      <c r="BA34" s="99">
        <v>178</v>
      </c>
      <c r="BB34" s="99">
        <v>164</v>
      </c>
      <c r="BC34" s="99">
        <v>64</v>
      </c>
      <c r="BD34" s="99">
        <v>6</v>
      </c>
      <c r="BE34" s="99">
        <v>0</v>
      </c>
      <c r="BF34" s="99">
        <v>0</v>
      </c>
      <c r="BG34" s="99">
        <v>0</v>
      </c>
      <c r="BH34" s="99">
        <v>0</v>
      </c>
      <c r="BI34" s="99">
        <v>0</v>
      </c>
      <c r="BJ34" s="99">
        <v>0</v>
      </c>
      <c r="BK34" s="99">
        <v>0</v>
      </c>
      <c r="BL34" s="99">
        <v>0</v>
      </c>
      <c r="BM34" s="99">
        <v>0</v>
      </c>
      <c r="BN34" s="99">
        <v>792</v>
      </c>
      <c r="BP34" s="116">
        <v>1927</v>
      </c>
    </row>
    <row r="35" spans="2:68">
      <c r="B35" s="116">
        <v>1928</v>
      </c>
      <c r="C35" s="99" t="s">
        <v>208</v>
      </c>
      <c r="D35" s="99" t="s">
        <v>208</v>
      </c>
      <c r="E35" s="99" t="s">
        <v>208</v>
      </c>
      <c r="F35" s="99" t="s">
        <v>208</v>
      </c>
      <c r="G35" s="99" t="s">
        <v>208</v>
      </c>
      <c r="H35" s="99" t="s">
        <v>208</v>
      </c>
      <c r="I35" s="99" t="s">
        <v>208</v>
      </c>
      <c r="J35" s="99" t="s">
        <v>208</v>
      </c>
      <c r="K35" s="99" t="s">
        <v>208</v>
      </c>
      <c r="L35" s="99" t="s">
        <v>208</v>
      </c>
      <c r="M35" s="99" t="s">
        <v>208</v>
      </c>
      <c r="N35" s="99" t="s">
        <v>208</v>
      </c>
      <c r="O35" s="99" t="s">
        <v>208</v>
      </c>
      <c r="P35" s="99" t="s">
        <v>208</v>
      </c>
      <c r="Q35" s="99" t="s">
        <v>208</v>
      </c>
      <c r="R35" s="99" t="s">
        <v>208</v>
      </c>
      <c r="S35" s="99" t="s">
        <v>208</v>
      </c>
      <c r="T35" s="99" t="s">
        <v>208</v>
      </c>
      <c r="U35" s="99" t="s">
        <v>208</v>
      </c>
      <c r="V35" s="99" t="s">
        <v>208</v>
      </c>
      <c r="W35" s="127"/>
      <c r="X35" s="116">
        <v>1928</v>
      </c>
      <c r="Y35" s="99">
        <v>0</v>
      </c>
      <c r="Z35" s="99">
        <v>0</v>
      </c>
      <c r="AA35" s="99">
        <v>0</v>
      </c>
      <c r="AB35" s="99">
        <v>38</v>
      </c>
      <c r="AC35" s="99">
        <v>118</v>
      </c>
      <c r="AD35" s="99">
        <v>183</v>
      </c>
      <c r="AE35" s="99">
        <v>175</v>
      </c>
      <c r="AF35" s="99">
        <v>175</v>
      </c>
      <c r="AG35" s="99">
        <v>98</v>
      </c>
      <c r="AH35" s="99">
        <v>14</v>
      </c>
      <c r="AI35" s="99">
        <v>1</v>
      </c>
      <c r="AJ35" s="99">
        <v>0</v>
      </c>
      <c r="AK35" s="99">
        <v>0</v>
      </c>
      <c r="AL35" s="99">
        <v>0</v>
      </c>
      <c r="AM35" s="99">
        <v>0</v>
      </c>
      <c r="AN35" s="99">
        <v>0</v>
      </c>
      <c r="AO35" s="99">
        <v>0</v>
      </c>
      <c r="AP35" s="99">
        <v>0</v>
      </c>
      <c r="AQ35" s="99">
        <v>0</v>
      </c>
      <c r="AR35" s="99">
        <v>802</v>
      </c>
      <c r="AS35" s="127"/>
      <c r="AT35" s="116">
        <v>1928</v>
      </c>
      <c r="AU35" s="99">
        <v>0</v>
      </c>
      <c r="AV35" s="99">
        <v>0</v>
      </c>
      <c r="AW35" s="99">
        <v>0</v>
      </c>
      <c r="AX35" s="99">
        <v>38</v>
      </c>
      <c r="AY35" s="99">
        <v>118</v>
      </c>
      <c r="AZ35" s="99">
        <v>183</v>
      </c>
      <c r="BA35" s="99">
        <v>175</v>
      </c>
      <c r="BB35" s="99">
        <v>175</v>
      </c>
      <c r="BC35" s="99">
        <v>98</v>
      </c>
      <c r="BD35" s="99">
        <v>14</v>
      </c>
      <c r="BE35" s="99">
        <v>1</v>
      </c>
      <c r="BF35" s="99">
        <v>0</v>
      </c>
      <c r="BG35" s="99">
        <v>0</v>
      </c>
      <c r="BH35" s="99">
        <v>0</v>
      </c>
      <c r="BI35" s="99">
        <v>0</v>
      </c>
      <c r="BJ35" s="99">
        <v>0</v>
      </c>
      <c r="BK35" s="99">
        <v>0</v>
      </c>
      <c r="BL35" s="99">
        <v>0</v>
      </c>
      <c r="BM35" s="99">
        <v>0</v>
      </c>
      <c r="BN35" s="99">
        <v>802</v>
      </c>
      <c r="BP35" s="116">
        <v>1928</v>
      </c>
    </row>
    <row r="36" spans="2:68">
      <c r="B36" s="116">
        <v>1929</v>
      </c>
      <c r="C36" s="99" t="s">
        <v>208</v>
      </c>
      <c r="D36" s="99" t="s">
        <v>208</v>
      </c>
      <c r="E36" s="99" t="s">
        <v>208</v>
      </c>
      <c r="F36" s="99" t="s">
        <v>208</v>
      </c>
      <c r="G36" s="99" t="s">
        <v>208</v>
      </c>
      <c r="H36" s="99" t="s">
        <v>208</v>
      </c>
      <c r="I36" s="99" t="s">
        <v>208</v>
      </c>
      <c r="J36" s="99" t="s">
        <v>208</v>
      </c>
      <c r="K36" s="99" t="s">
        <v>208</v>
      </c>
      <c r="L36" s="99" t="s">
        <v>208</v>
      </c>
      <c r="M36" s="99" t="s">
        <v>208</v>
      </c>
      <c r="N36" s="99" t="s">
        <v>208</v>
      </c>
      <c r="O36" s="99" t="s">
        <v>208</v>
      </c>
      <c r="P36" s="99" t="s">
        <v>208</v>
      </c>
      <c r="Q36" s="99" t="s">
        <v>208</v>
      </c>
      <c r="R36" s="99" t="s">
        <v>208</v>
      </c>
      <c r="S36" s="99" t="s">
        <v>208</v>
      </c>
      <c r="T36" s="99" t="s">
        <v>208</v>
      </c>
      <c r="U36" s="99" t="s">
        <v>208</v>
      </c>
      <c r="V36" s="99" t="s">
        <v>208</v>
      </c>
      <c r="W36" s="127"/>
      <c r="X36" s="116">
        <v>1929</v>
      </c>
      <c r="Y36" s="99">
        <v>0</v>
      </c>
      <c r="Z36" s="99">
        <v>0</v>
      </c>
      <c r="AA36" s="99">
        <v>0</v>
      </c>
      <c r="AB36" s="99">
        <v>34</v>
      </c>
      <c r="AC36" s="99">
        <v>116</v>
      </c>
      <c r="AD36" s="99">
        <v>152</v>
      </c>
      <c r="AE36" s="99">
        <v>140</v>
      </c>
      <c r="AF36" s="99">
        <v>125</v>
      </c>
      <c r="AG36" s="99">
        <v>80</v>
      </c>
      <c r="AH36" s="99">
        <v>11</v>
      </c>
      <c r="AI36" s="99">
        <v>0</v>
      </c>
      <c r="AJ36" s="99">
        <v>0</v>
      </c>
      <c r="AK36" s="99">
        <v>0</v>
      </c>
      <c r="AL36" s="99">
        <v>0</v>
      </c>
      <c r="AM36" s="99">
        <v>0</v>
      </c>
      <c r="AN36" s="99">
        <v>0</v>
      </c>
      <c r="AO36" s="99">
        <v>0</v>
      </c>
      <c r="AP36" s="99">
        <v>0</v>
      </c>
      <c r="AQ36" s="99">
        <v>0</v>
      </c>
      <c r="AR36" s="99">
        <v>658</v>
      </c>
      <c r="AS36" s="127"/>
      <c r="AT36" s="116">
        <v>1929</v>
      </c>
      <c r="AU36" s="99">
        <v>0</v>
      </c>
      <c r="AV36" s="99">
        <v>0</v>
      </c>
      <c r="AW36" s="99">
        <v>0</v>
      </c>
      <c r="AX36" s="99">
        <v>34</v>
      </c>
      <c r="AY36" s="99">
        <v>116</v>
      </c>
      <c r="AZ36" s="99">
        <v>152</v>
      </c>
      <c r="BA36" s="99">
        <v>140</v>
      </c>
      <c r="BB36" s="99">
        <v>125</v>
      </c>
      <c r="BC36" s="99">
        <v>80</v>
      </c>
      <c r="BD36" s="99">
        <v>11</v>
      </c>
      <c r="BE36" s="99">
        <v>0</v>
      </c>
      <c r="BF36" s="99">
        <v>0</v>
      </c>
      <c r="BG36" s="99">
        <v>0</v>
      </c>
      <c r="BH36" s="99">
        <v>0</v>
      </c>
      <c r="BI36" s="99">
        <v>0</v>
      </c>
      <c r="BJ36" s="99">
        <v>0</v>
      </c>
      <c r="BK36" s="99">
        <v>0</v>
      </c>
      <c r="BL36" s="99">
        <v>0</v>
      </c>
      <c r="BM36" s="99">
        <v>0</v>
      </c>
      <c r="BN36" s="99">
        <v>658</v>
      </c>
      <c r="BP36" s="116">
        <v>1929</v>
      </c>
    </row>
    <row r="37" spans="2:68">
      <c r="B37" s="116">
        <v>1930</v>
      </c>
      <c r="C37" s="99" t="s">
        <v>208</v>
      </c>
      <c r="D37" s="99" t="s">
        <v>208</v>
      </c>
      <c r="E37" s="99" t="s">
        <v>208</v>
      </c>
      <c r="F37" s="99" t="s">
        <v>208</v>
      </c>
      <c r="G37" s="99" t="s">
        <v>208</v>
      </c>
      <c r="H37" s="99" t="s">
        <v>208</v>
      </c>
      <c r="I37" s="99" t="s">
        <v>208</v>
      </c>
      <c r="J37" s="99" t="s">
        <v>208</v>
      </c>
      <c r="K37" s="99" t="s">
        <v>208</v>
      </c>
      <c r="L37" s="99" t="s">
        <v>208</v>
      </c>
      <c r="M37" s="99" t="s">
        <v>208</v>
      </c>
      <c r="N37" s="99" t="s">
        <v>208</v>
      </c>
      <c r="O37" s="99" t="s">
        <v>208</v>
      </c>
      <c r="P37" s="99" t="s">
        <v>208</v>
      </c>
      <c r="Q37" s="99" t="s">
        <v>208</v>
      </c>
      <c r="R37" s="99" t="s">
        <v>208</v>
      </c>
      <c r="S37" s="99" t="s">
        <v>208</v>
      </c>
      <c r="T37" s="99" t="s">
        <v>208</v>
      </c>
      <c r="U37" s="99" t="s">
        <v>208</v>
      </c>
      <c r="V37" s="99" t="s">
        <v>208</v>
      </c>
      <c r="W37" s="127"/>
      <c r="X37" s="116">
        <v>1930</v>
      </c>
      <c r="Y37" s="99">
        <v>0</v>
      </c>
      <c r="Z37" s="99">
        <v>0</v>
      </c>
      <c r="AA37" s="99">
        <v>0</v>
      </c>
      <c r="AB37" s="99">
        <v>30</v>
      </c>
      <c r="AC37" s="99">
        <v>112</v>
      </c>
      <c r="AD37" s="99">
        <v>166</v>
      </c>
      <c r="AE37" s="99">
        <v>140</v>
      </c>
      <c r="AF37" s="99">
        <v>147</v>
      </c>
      <c r="AG37" s="99">
        <v>78</v>
      </c>
      <c r="AH37" s="99">
        <v>7</v>
      </c>
      <c r="AI37" s="99">
        <v>0</v>
      </c>
      <c r="AJ37" s="99">
        <v>0</v>
      </c>
      <c r="AK37" s="99">
        <v>0</v>
      </c>
      <c r="AL37" s="99">
        <v>0</v>
      </c>
      <c r="AM37" s="99">
        <v>0</v>
      </c>
      <c r="AN37" s="99">
        <v>0</v>
      </c>
      <c r="AO37" s="99">
        <v>0</v>
      </c>
      <c r="AP37" s="99">
        <v>0</v>
      </c>
      <c r="AQ37" s="99">
        <v>0</v>
      </c>
      <c r="AR37" s="99">
        <v>680</v>
      </c>
      <c r="AS37" s="127"/>
      <c r="AT37" s="116">
        <v>1930</v>
      </c>
      <c r="AU37" s="99">
        <v>0</v>
      </c>
      <c r="AV37" s="99">
        <v>0</v>
      </c>
      <c r="AW37" s="99">
        <v>0</v>
      </c>
      <c r="AX37" s="99">
        <v>30</v>
      </c>
      <c r="AY37" s="99">
        <v>112</v>
      </c>
      <c r="AZ37" s="99">
        <v>166</v>
      </c>
      <c r="BA37" s="99">
        <v>140</v>
      </c>
      <c r="BB37" s="99">
        <v>147</v>
      </c>
      <c r="BC37" s="99">
        <v>78</v>
      </c>
      <c r="BD37" s="99">
        <v>7</v>
      </c>
      <c r="BE37" s="99">
        <v>0</v>
      </c>
      <c r="BF37" s="99">
        <v>0</v>
      </c>
      <c r="BG37" s="99">
        <v>0</v>
      </c>
      <c r="BH37" s="99">
        <v>0</v>
      </c>
      <c r="BI37" s="99">
        <v>0</v>
      </c>
      <c r="BJ37" s="99">
        <v>0</v>
      </c>
      <c r="BK37" s="99">
        <v>0</v>
      </c>
      <c r="BL37" s="99">
        <v>0</v>
      </c>
      <c r="BM37" s="99">
        <v>0</v>
      </c>
      <c r="BN37" s="99">
        <v>680</v>
      </c>
      <c r="BP37" s="116">
        <v>1930</v>
      </c>
    </row>
    <row r="38" spans="2:68">
      <c r="B38" s="117">
        <v>1931</v>
      </c>
      <c r="C38" s="99" t="s">
        <v>208</v>
      </c>
      <c r="D38" s="99" t="s">
        <v>208</v>
      </c>
      <c r="E38" s="99" t="s">
        <v>208</v>
      </c>
      <c r="F38" s="99" t="s">
        <v>208</v>
      </c>
      <c r="G38" s="99" t="s">
        <v>208</v>
      </c>
      <c r="H38" s="99" t="s">
        <v>208</v>
      </c>
      <c r="I38" s="99" t="s">
        <v>208</v>
      </c>
      <c r="J38" s="99" t="s">
        <v>208</v>
      </c>
      <c r="K38" s="99" t="s">
        <v>208</v>
      </c>
      <c r="L38" s="99" t="s">
        <v>208</v>
      </c>
      <c r="M38" s="99" t="s">
        <v>208</v>
      </c>
      <c r="N38" s="99" t="s">
        <v>208</v>
      </c>
      <c r="O38" s="99" t="s">
        <v>208</v>
      </c>
      <c r="P38" s="99" t="s">
        <v>208</v>
      </c>
      <c r="Q38" s="99" t="s">
        <v>208</v>
      </c>
      <c r="R38" s="99" t="s">
        <v>208</v>
      </c>
      <c r="S38" s="99" t="s">
        <v>208</v>
      </c>
      <c r="T38" s="99" t="s">
        <v>208</v>
      </c>
      <c r="U38" s="99" t="s">
        <v>208</v>
      </c>
      <c r="V38" s="99" t="s">
        <v>208</v>
      </c>
      <c r="W38" s="127"/>
      <c r="X38" s="117">
        <v>1931</v>
      </c>
      <c r="Y38" s="99">
        <v>0</v>
      </c>
      <c r="Z38" s="99">
        <v>0</v>
      </c>
      <c r="AA38" s="99">
        <v>1</v>
      </c>
      <c r="AB38" s="99">
        <v>33</v>
      </c>
      <c r="AC38" s="99">
        <v>109</v>
      </c>
      <c r="AD38" s="99">
        <v>153</v>
      </c>
      <c r="AE38" s="99">
        <v>150</v>
      </c>
      <c r="AF38" s="99">
        <v>127</v>
      </c>
      <c r="AG38" s="99">
        <v>63</v>
      </c>
      <c r="AH38" s="99">
        <v>14</v>
      </c>
      <c r="AI38" s="99">
        <v>0</v>
      </c>
      <c r="AJ38" s="99">
        <v>0</v>
      </c>
      <c r="AK38" s="99">
        <v>0</v>
      </c>
      <c r="AL38" s="99">
        <v>0</v>
      </c>
      <c r="AM38" s="99">
        <v>0</v>
      </c>
      <c r="AN38" s="99">
        <v>0</v>
      </c>
      <c r="AO38" s="99">
        <v>0</v>
      </c>
      <c r="AP38" s="99">
        <v>0</v>
      </c>
      <c r="AQ38" s="99">
        <v>0</v>
      </c>
      <c r="AR38" s="99">
        <v>650</v>
      </c>
      <c r="AS38" s="127"/>
      <c r="AT38" s="117">
        <v>1931</v>
      </c>
      <c r="AU38" s="99">
        <v>0</v>
      </c>
      <c r="AV38" s="99">
        <v>0</v>
      </c>
      <c r="AW38" s="99">
        <v>1</v>
      </c>
      <c r="AX38" s="99">
        <v>33</v>
      </c>
      <c r="AY38" s="99">
        <v>109</v>
      </c>
      <c r="AZ38" s="99">
        <v>153</v>
      </c>
      <c r="BA38" s="99">
        <v>150</v>
      </c>
      <c r="BB38" s="99">
        <v>127</v>
      </c>
      <c r="BC38" s="99">
        <v>63</v>
      </c>
      <c r="BD38" s="99">
        <v>14</v>
      </c>
      <c r="BE38" s="99">
        <v>0</v>
      </c>
      <c r="BF38" s="99">
        <v>0</v>
      </c>
      <c r="BG38" s="99">
        <v>0</v>
      </c>
      <c r="BH38" s="99">
        <v>0</v>
      </c>
      <c r="BI38" s="99">
        <v>0</v>
      </c>
      <c r="BJ38" s="99">
        <v>0</v>
      </c>
      <c r="BK38" s="99">
        <v>0</v>
      </c>
      <c r="BL38" s="99">
        <v>0</v>
      </c>
      <c r="BM38" s="99">
        <v>0</v>
      </c>
      <c r="BN38" s="99">
        <v>650</v>
      </c>
      <c r="BP38" s="117">
        <v>1931</v>
      </c>
    </row>
    <row r="39" spans="2:68">
      <c r="B39" s="117">
        <v>1932</v>
      </c>
      <c r="C39" s="99" t="s">
        <v>208</v>
      </c>
      <c r="D39" s="99" t="s">
        <v>208</v>
      </c>
      <c r="E39" s="99" t="s">
        <v>208</v>
      </c>
      <c r="F39" s="99" t="s">
        <v>208</v>
      </c>
      <c r="G39" s="99" t="s">
        <v>208</v>
      </c>
      <c r="H39" s="99" t="s">
        <v>208</v>
      </c>
      <c r="I39" s="99" t="s">
        <v>208</v>
      </c>
      <c r="J39" s="99" t="s">
        <v>208</v>
      </c>
      <c r="K39" s="99" t="s">
        <v>208</v>
      </c>
      <c r="L39" s="99" t="s">
        <v>208</v>
      </c>
      <c r="M39" s="99" t="s">
        <v>208</v>
      </c>
      <c r="N39" s="99" t="s">
        <v>208</v>
      </c>
      <c r="O39" s="99" t="s">
        <v>208</v>
      </c>
      <c r="P39" s="99" t="s">
        <v>208</v>
      </c>
      <c r="Q39" s="99" t="s">
        <v>208</v>
      </c>
      <c r="R39" s="99" t="s">
        <v>208</v>
      </c>
      <c r="S39" s="99" t="s">
        <v>208</v>
      </c>
      <c r="T39" s="99" t="s">
        <v>208</v>
      </c>
      <c r="U39" s="99" t="s">
        <v>208</v>
      </c>
      <c r="V39" s="99" t="s">
        <v>208</v>
      </c>
      <c r="W39" s="127"/>
      <c r="X39" s="117">
        <v>1932</v>
      </c>
      <c r="Y39" s="99">
        <v>0</v>
      </c>
      <c r="Z39" s="99">
        <v>0</v>
      </c>
      <c r="AA39" s="99">
        <v>0</v>
      </c>
      <c r="AB39" s="99">
        <v>45</v>
      </c>
      <c r="AC39" s="99">
        <v>99</v>
      </c>
      <c r="AD39" s="99">
        <v>137</v>
      </c>
      <c r="AE39" s="99">
        <v>117</v>
      </c>
      <c r="AF39" s="99">
        <v>144</v>
      </c>
      <c r="AG39" s="99">
        <v>65</v>
      </c>
      <c r="AH39" s="99">
        <v>9</v>
      </c>
      <c r="AI39" s="99">
        <v>0</v>
      </c>
      <c r="AJ39" s="99">
        <v>0</v>
      </c>
      <c r="AK39" s="99">
        <v>0</v>
      </c>
      <c r="AL39" s="99">
        <v>0</v>
      </c>
      <c r="AM39" s="99">
        <v>0</v>
      </c>
      <c r="AN39" s="99">
        <v>0</v>
      </c>
      <c r="AO39" s="99">
        <v>0</v>
      </c>
      <c r="AP39" s="99">
        <v>0</v>
      </c>
      <c r="AQ39" s="99">
        <v>0</v>
      </c>
      <c r="AR39" s="99">
        <v>616</v>
      </c>
      <c r="AS39" s="127"/>
      <c r="AT39" s="117">
        <v>1932</v>
      </c>
      <c r="AU39" s="99">
        <v>0</v>
      </c>
      <c r="AV39" s="99">
        <v>0</v>
      </c>
      <c r="AW39" s="99">
        <v>0</v>
      </c>
      <c r="AX39" s="99">
        <v>45</v>
      </c>
      <c r="AY39" s="99">
        <v>99</v>
      </c>
      <c r="AZ39" s="99">
        <v>137</v>
      </c>
      <c r="BA39" s="99">
        <v>117</v>
      </c>
      <c r="BB39" s="99">
        <v>144</v>
      </c>
      <c r="BC39" s="99">
        <v>65</v>
      </c>
      <c r="BD39" s="99">
        <v>9</v>
      </c>
      <c r="BE39" s="99">
        <v>0</v>
      </c>
      <c r="BF39" s="99">
        <v>0</v>
      </c>
      <c r="BG39" s="99">
        <v>0</v>
      </c>
      <c r="BH39" s="99">
        <v>0</v>
      </c>
      <c r="BI39" s="99">
        <v>0</v>
      </c>
      <c r="BJ39" s="99">
        <v>0</v>
      </c>
      <c r="BK39" s="99">
        <v>0</v>
      </c>
      <c r="BL39" s="99">
        <v>0</v>
      </c>
      <c r="BM39" s="99">
        <v>0</v>
      </c>
      <c r="BN39" s="99">
        <v>616</v>
      </c>
      <c r="BP39" s="117">
        <v>1932</v>
      </c>
    </row>
    <row r="40" spans="2:68">
      <c r="B40" s="117">
        <v>1933</v>
      </c>
      <c r="C40" s="99" t="s">
        <v>208</v>
      </c>
      <c r="D40" s="99" t="s">
        <v>208</v>
      </c>
      <c r="E40" s="99" t="s">
        <v>208</v>
      </c>
      <c r="F40" s="99" t="s">
        <v>208</v>
      </c>
      <c r="G40" s="99" t="s">
        <v>208</v>
      </c>
      <c r="H40" s="99" t="s">
        <v>208</v>
      </c>
      <c r="I40" s="99" t="s">
        <v>208</v>
      </c>
      <c r="J40" s="99" t="s">
        <v>208</v>
      </c>
      <c r="K40" s="99" t="s">
        <v>208</v>
      </c>
      <c r="L40" s="99" t="s">
        <v>208</v>
      </c>
      <c r="M40" s="99" t="s">
        <v>208</v>
      </c>
      <c r="N40" s="99" t="s">
        <v>208</v>
      </c>
      <c r="O40" s="99" t="s">
        <v>208</v>
      </c>
      <c r="P40" s="99" t="s">
        <v>208</v>
      </c>
      <c r="Q40" s="99" t="s">
        <v>208</v>
      </c>
      <c r="R40" s="99" t="s">
        <v>208</v>
      </c>
      <c r="S40" s="99" t="s">
        <v>208</v>
      </c>
      <c r="T40" s="99" t="s">
        <v>208</v>
      </c>
      <c r="U40" s="99" t="s">
        <v>208</v>
      </c>
      <c r="V40" s="99" t="s">
        <v>208</v>
      </c>
      <c r="W40" s="127"/>
      <c r="X40" s="117">
        <v>1933</v>
      </c>
      <c r="Y40" s="99">
        <v>0</v>
      </c>
      <c r="Z40" s="99">
        <v>0</v>
      </c>
      <c r="AA40" s="99">
        <v>0</v>
      </c>
      <c r="AB40" s="99">
        <v>31</v>
      </c>
      <c r="AC40" s="99">
        <v>100</v>
      </c>
      <c r="AD40" s="99">
        <v>113</v>
      </c>
      <c r="AE40" s="99">
        <v>139</v>
      </c>
      <c r="AF40" s="99">
        <v>118</v>
      </c>
      <c r="AG40" s="99">
        <v>61</v>
      </c>
      <c r="AH40" s="99">
        <v>9</v>
      </c>
      <c r="AI40" s="99">
        <v>0</v>
      </c>
      <c r="AJ40" s="99">
        <v>0</v>
      </c>
      <c r="AK40" s="99">
        <v>0</v>
      </c>
      <c r="AL40" s="99">
        <v>0</v>
      </c>
      <c r="AM40" s="99">
        <v>0</v>
      </c>
      <c r="AN40" s="99">
        <v>0</v>
      </c>
      <c r="AO40" s="99">
        <v>0</v>
      </c>
      <c r="AP40" s="99">
        <v>0</v>
      </c>
      <c r="AQ40" s="99">
        <v>0</v>
      </c>
      <c r="AR40" s="99">
        <v>571</v>
      </c>
      <c r="AS40" s="127"/>
      <c r="AT40" s="117">
        <v>1933</v>
      </c>
      <c r="AU40" s="99">
        <v>0</v>
      </c>
      <c r="AV40" s="99">
        <v>0</v>
      </c>
      <c r="AW40" s="99">
        <v>0</v>
      </c>
      <c r="AX40" s="99">
        <v>31</v>
      </c>
      <c r="AY40" s="99">
        <v>100</v>
      </c>
      <c r="AZ40" s="99">
        <v>113</v>
      </c>
      <c r="BA40" s="99">
        <v>139</v>
      </c>
      <c r="BB40" s="99">
        <v>118</v>
      </c>
      <c r="BC40" s="99">
        <v>61</v>
      </c>
      <c r="BD40" s="99">
        <v>9</v>
      </c>
      <c r="BE40" s="99">
        <v>0</v>
      </c>
      <c r="BF40" s="99">
        <v>0</v>
      </c>
      <c r="BG40" s="99">
        <v>0</v>
      </c>
      <c r="BH40" s="99">
        <v>0</v>
      </c>
      <c r="BI40" s="99">
        <v>0</v>
      </c>
      <c r="BJ40" s="99">
        <v>0</v>
      </c>
      <c r="BK40" s="99">
        <v>0</v>
      </c>
      <c r="BL40" s="99">
        <v>0</v>
      </c>
      <c r="BM40" s="99">
        <v>0</v>
      </c>
      <c r="BN40" s="99">
        <v>571</v>
      </c>
      <c r="BP40" s="117">
        <v>1933</v>
      </c>
    </row>
    <row r="41" spans="2:68">
      <c r="B41" s="117">
        <v>1934</v>
      </c>
      <c r="C41" s="99" t="s">
        <v>208</v>
      </c>
      <c r="D41" s="99" t="s">
        <v>208</v>
      </c>
      <c r="E41" s="99" t="s">
        <v>208</v>
      </c>
      <c r="F41" s="99" t="s">
        <v>208</v>
      </c>
      <c r="G41" s="99" t="s">
        <v>208</v>
      </c>
      <c r="H41" s="99" t="s">
        <v>208</v>
      </c>
      <c r="I41" s="99" t="s">
        <v>208</v>
      </c>
      <c r="J41" s="99" t="s">
        <v>208</v>
      </c>
      <c r="K41" s="99" t="s">
        <v>208</v>
      </c>
      <c r="L41" s="99" t="s">
        <v>208</v>
      </c>
      <c r="M41" s="99" t="s">
        <v>208</v>
      </c>
      <c r="N41" s="99" t="s">
        <v>208</v>
      </c>
      <c r="O41" s="99" t="s">
        <v>208</v>
      </c>
      <c r="P41" s="99" t="s">
        <v>208</v>
      </c>
      <c r="Q41" s="99" t="s">
        <v>208</v>
      </c>
      <c r="R41" s="99" t="s">
        <v>208</v>
      </c>
      <c r="S41" s="99" t="s">
        <v>208</v>
      </c>
      <c r="T41" s="99" t="s">
        <v>208</v>
      </c>
      <c r="U41" s="99" t="s">
        <v>208</v>
      </c>
      <c r="V41" s="99" t="s">
        <v>208</v>
      </c>
      <c r="W41" s="127"/>
      <c r="X41" s="117">
        <v>1934</v>
      </c>
      <c r="Y41" s="99">
        <v>0</v>
      </c>
      <c r="Z41" s="99">
        <v>0</v>
      </c>
      <c r="AA41" s="99">
        <v>0</v>
      </c>
      <c r="AB41" s="99">
        <v>36</v>
      </c>
      <c r="AC41" s="99">
        <v>116</v>
      </c>
      <c r="AD41" s="99">
        <v>173</v>
      </c>
      <c r="AE41" s="99">
        <v>124</v>
      </c>
      <c r="AF41" s="99">
        <v>123</v>
      </c>
      <c r="AG41" s="99">
        <v>50</v>
      </c>
      <c r="AH41" s="99">
        <v>9</v>
      </c>
      <c r="AI41" s="99">
        <v>0</v>
      </c>
      <c r="AJ41" s="99">
        <v>0</v>
      </c>
      <c r="AK41" s="99">
        <v>0</v>
      </c>
      <c r="AL41" s="99">
        <v>0</v>
      </c>
      <c r="AM41" s="99">
        <v>0</v>
      </c>
      <c r="AN41" s="99">
        <v>0</v>
      </c>
      <c r="AO41" s="99">
        <v>0</v>
      </c>
      <c r="AP41" s="99">
        <v>0</v>
      </c>
      <c r="AQ41" s="99">
        <v>0</v>
      </c>
      <c r="AR41" s="99">
        <v>631</v>
      </c>
      <c r="AS41" s="127"/>
      <c r="AT41" s="117">
        <v>1934</v>
      </c>
      <c r="AU41" s="99">
        <v>0</v>
      </c>
      <c r="AV41" s="99">
        <v>0</v>
      </c>
      <c r="AW41" s="99">
        <v>0</v>
      </c>
      <c r="AX41" s="99">
        <v>36</v>
      </c>
      <c r="AY41" s="99">
        <v>116</v>
      </c>
      <c r="AZ41" s="99">
        <v>173</v>
      </c>
      <c r="BA41" s="99">
        <v>124</v>
      </c>
      <c r="BB41" s="99">
        <v>123</v>
      </c>
      <c r="BC41" s="99">
        <v>50</v>
      </c>
      <c r="BD41" s="99">
        <v>9</v>
      </c>
      <c r="BE41" s="99">
        <v>0</v>
      </c>
      <c r="BF41" s="99">
        <v>0</v>
      </c>
      <c r="BG41" s="99">
        <v>0</v>
      </c>
      <c r="BH41" s="99">
        <v>0</v>
      </c>
      <c r="BI41" s="99">
        <v>0</v>
      </c>
      <c r="BJ41" s="99">
        <v>0</v>
      </c>
      <c r="BK41" s="99">
        <v>0</v>
      </c>
      <c r="BL41" s="99">
        <v>0</v>
      </c>
      <c r="BM41" s="99">
        <v>0</v>
      </c>
      <c r="BN41" s="99">
        <v>631</v>
      </c>
      <c r="BP41" s="117">
        <v>1934</v>
      </c>
    </row>
    <row r="42" spans="2:68">
      <c r="B42" s="117">
        <v>1935</v>
      </c>
      <c r="C42" s="99" t="s">
        <v>208</v>
      </c>
      <c r="D42" s="99" t="s">
        <v>208</v>
      </c>
      <c r="E42" s="99" t="s">
        <v>208</v>
      </c>
      <c r="F42" s="99" t="s">
        <v>208</v>
      </c>
      <c r="G42" s="99" t="s">
        <v>208</v>
      </c>
      <c r="H42" s="99" t="s">
        <v>208</v>
      </c>
      <c r="I42" s="99" t="s">
        <v>208</v>
      </c>
      <c r="J42" s="99" t="s">
        <v>208</v>
      </c>
      <c r="K42" s="99" t="s">
        <v>208</v>
      </c>
      <c r="L42" s="99" t="s">
        <v>208</v>
      </c>
      <c r="M42" s="99" t="s">
        <v>208</v>
      </c>
      <c r="N42" s="99" t="s">
        <v>208</v>
      </c>
      <c r="O42" s="99" t="s">
        <v>208</v>
      </c>
      <c r="P42" s="99" t="s">
        <v>208</v>
      </c>
      <c r="Q42" s="99" t="s">
        <v>208</v>
      </c>
      <c r="R42" s="99" t="s">
        <v>208</v>
      </c>
      <c r="S42" s="99" t="s">
        <v>208</v>
      </c>
      <c r="T42" s="99" t="s">
        <v>208</v>
      </c>
      <c r="U42" s="99" t="s">
        <v>208</v>
      </c>
      <c r="V42" s="99" t="s">
        <v>208</v>
      </c>
      <c r="W42" s="127"/>
      <c r="X42" s="117">
        <v>1935</v>
      </c>
      <c r="Y42" s="99">
        <v>0</v>
      </c>
      <c r="Z42" s="99">
        <v>0</v>
      </c>
      <c r="AA42" s="99">
        <v>0</v>
      </c>
      <c r="AB42" s="99">
        <v>32</v>
      </c>
      <c r="AC42" s="99">
        <v>123</v>
      </c>
      <c r="AD42" s="99">
        <v>132</v>
      </c>
      <c r="AE42" s="99">
        <v>121</v>
      </c>
      <c r="AF42" s="99">
        <v>56</v>
      </c>
      <c r="AG42" s="99">
        <v>5</v>
      </c>
      <c r="AH42" s="99">
        <v>0</v>
      </c>
      <c r="AI42" s="99">
        <v>0</v>
      </c>
      <c r="AJ42" s="99">
        <v>0</v>
      </c>
      <c r="AK42" s="99">
        <v>0</v>
      </c>
      <c r="AL42" s="99">
        <v>0</v>
      </c>
      <c r="AM42" s="99">
        <v>0</v>
      </c>
      <c r="AN42" s="99">
        <v>0</v>
      </c>
      <c r="AO42" s="99">
        <v>0</v>
      </c>
      <c r="AP42" s="99">
        <v>0</v>
      </c>
      <c r="AQ42" s="99">
        <v>0</v>
      </c>
      <c r="AR42" s="99">
        <v>469</v>
      </c>
      <c r="AS42" s="127"/>
      <c r="AT42" s="117">
        <v>1935</v>
      </c>
      <c r="AU42" s="99">
        <v>0</v>
      </c>
      <c r="AV42" s="99">
        <v>0</v>
      </c>
      <c r="AW42" s="99">
        <v>0</v>
      </c>
      <c r="AX42" s="99">
        <v>32</v>
      </c>
      <c r="AY42" s="99">
        <v>123</v>
      </c>
      <c r="AZ42" s="99">
        <v>132</v>
      </c>
      <c r="BA42" s="99">
        <v>121</v>
      </c>
      <c r="BB42" s="99">
        <v>56</v>
      </c>
      <c r="BC42" s="99">
        <v>5</v>
      </c>
      <c r="BD42" s="99">
        <v>0</v>
      </c>
      <c r="BE42" s="99">
        <v>0</v>
      </c>
      <c r="BF42" s="99">
        <v>0</v>
      </c>
      <c r="BG42" s="99">
        <v>0</v>
      </c>
      <c r="BH42" s="99">
        <v>0</v>
      </c>
      <c r="BI42" s="99">
        <v>0</v>
      </c>
      <c r="BJ42" s="99">
        <v>0</v>
      </c>
      <c r="BK42" s="99">
        <v>0</v>
      </c>
      <c r="BL42" s="99">
        <v>0</v>
      </c>
      <c r="BM42" s="99">
        <v>0</v>
      </c>
      <c r="BN42" s="99">
        <v>469</v>
      </c>
      <c r="BP42" s="117">
        <v>1935</v>
      </c>
    </row>
    <row r="43" spans="2:68">
      <c r="B43" s="117">
        <v>1936</v>
      </c>
      <c r="C43" s="99" t="s">
        <v>208</v>
      </c>
      <c r="D43" s="99" t="s">
        <v>208</v>
      </c>
      <c r="E43" s="99" t="s">
        <v>208</v>
      </c>
      <c r="F43" s="99" t="s">
        <v>208</v>
      </c>
      <c r="G43" s="99" t="s">
        <v>208</v>
      </c>
      <c r="H43" s="99" t="s">
        <v>208</v>
      </c>
      <c r="I43" s="99" t="s">
        <v>208</v>
      </c>
      <c r="J43" s="99" t="s">
        <v>208</v>
      </c>
      <c r="K43" s="99" t="s">
        <v>208</v>
      </c>
      <c r="L43" s="99" t="s">
        <v>208</v>
      </c>
      <c r="M43" s="99" t="s">
        <v>208</v>
      </c>
      <c r="N43" s="99" t="s">
        <v>208</v>
      </c>
      <c r="O43" s="99" t="s">
        <v>208</v>
      </c>
      <c r="P43" s="99" t="s">
        <v>208</v>
      </c>
      <c r="Q43" s="99" t="s">
        <v>208</v>
      </c>
      <c r="R43" s="99" t="s">
        <v>208</v>
      </c>
      <c r="S43" s="99" t="s">
        <v>208</v>
      </c>
      <c r="T43" s="99" t="s">
        <v>208</v>
      </c>
      <c r="U43" s="99" t="s">
        <v>208</v>
      </c>
      <c r="V43" s="99" t="s">
        <v>208</v>
      </c>
      <c r="W43" s="127"/>
      <c r="X43" s="117">
        <v>1936</v>
      </c>
      <c r="Y43" s="99">
        <v>0</v>
      </c>
      <c r="Z43" s="99">
        <v>0</v>
      </c>
      <c r="AA43" s="99">
        <v>1</v>
      </c>
      <c r="AB43" s="99">
        <v>47</v>
      </c>
      <c r="AC43" s="99">
        <v>124</v>
      </c>
      <c r="AD43" s="99">
        <v>177</v>
      </c>
      <c r="AE43" s="99">
        <v>153</v>
      </c>
      <c r="AF43" s="99">
        <v>126</v>
      </c>
      <c r="AG43" s="99">
        <v>57</v>
      </c>
      <c r="AH43" s="99">
        <v>9</v>
      </c>
      <c r="AI43" s="99">
        <v>0</v>
      </c>
      <c r="AJ43" s="99">
        <v>1</v>
      </c>
      <c r="AK43" s="99">
        <v>1</v>
      </c>
      <c r="AL43" s="99">
        <v>0</v>
      </c>
      <c r="AM43" s="99">
        <v>0</v>
      </c>
      <c r="AN43" s="99">
        <v>0</v>
      </c>
      <c r="AO43" s="99">
        <v>0</v>
      </c>
      <c r="AP43" s="99">
        <v>0</v>
      </c>
      <c r="AQ43" s="99">
        <v>0</v>
      </c>
      <c r="AR43" s="99">
        <v>696</v>
      </c>
      <c r="AS43" s="127"/>
      <c r="AT43" s="117">
        <v>1936</v>
      </c>
      <c r="AU43" s="99">
        <v>0</v>
      </c>
      <c r="AV43" s="99">
        <v>0</v>
      </c>
      <c r="AW43" s="99">
        <v>1</v>
      </c>
      <c r="AX43" s="99">
        <v>47</v>
      </c>
      <c r="AY43" s="99">
        <v>124</v>
      </c>
      <c r="AZ43" s="99">
        <v>177</v>
      </c>
      <c r="BA43" s="99">
        <v>153</v>
      </c>
      <c r="BB43" s="99">
        <v>126</v>
      </c>
      <c r="BC43" s="99">
        <v>57</v>
      </c>
      <c r="BD43" s="99">
        <v>9</v>
      </c>
      <c r="BE43" s="99">
        <v>0</v>
      </c>
      <c r="BF43" s="99">
        <v>1</v>
      </c>
      <c r="BG43" s="99">
        <v>1</v>
      </c>
      <c r="BH43" s="99">
        <v>0</v>
      </c>
      <c r="BI43" s="99">
        <v>0</v>
      </c>
      <c r="BJ43" s="99">
        <v>0</v>
      </c>
      <c r="BK43" s="99">
        <v>0</v>
      </c>
      <c r="BL43" s="99">
        <v>0</v>
      </c>
      <c r="BM43" s="99">
        <v>0</v>
      </c>
      <c r="BN43" s="99">
        <v>696</v>
      </c>
      <c r="BP43" s="117">
        <v>1936</v>
      </c>
    </row>
    <row r="44" spans="2:68">
      <c r="B44" s="117">
        <v>1937</v>
      </c>
      <c r="C44" s="99" t="s">
        <v>208</v>
      </c>
      <c r="D44" s="99" t="s">
        <v>208</v>
      </c>
      <c r="E44" s="99" t="s">
        <v>208</v>
      </c>
      <c r="F44" s="99" t="s">
        <v>208</v>
      </c>
      <c r="G44" s="99" t="s">
        <v>208</v>
      </c>
      <c r="H44" s="99" t="s">
        <v>208</v>
      </c>
      <c r="I44" s="99" t="s">
        <v>208</v>
      </c>
      <c r="J44" s="99" t="s">
        <v>208</v>
      </c>
      <c r="K44" s="99" t="s">
        <v>208</v>
      </c>
      <c r="L44" s="99" t="s">
        <v>208</v>
      </c>
      <c r="M44" s="99" t="s">
        <v>208</v>
      </c>
      <c r="N44" s="99" t="s">
        <v>208</v>
      </c>
      <c r="O44" s="99" t="s">
        <v>208</v>
      </c>
      <c r="P44" s="99" t="s">
        <v>208</v>
      </c>
      <c r="Q44" s="99" t="s">
        <v>208</v>
      </c>
      <c r="R44" s="99" t="s">
        <v>208</v>
      </c>
      <c r="S44" s="99" t="s">
        <v>208</v>
      </c>
      <c r="T44" s="99" t="s">
        <v>208</v>
      </c>
      <c r="U44" s="99" t="s">
        <v>208</v>
      </c>
      <c r="V44" s="99" t="s">
        <v>208</v>
      </c>
      <c r="W44" s="127"/>
      <c r="X44" s="117">
        <v>1937</v>
      </c>
      <c r="Y44" s="99">
        <v>0</v>
      </c>
      <c r="Z44" s="99">
        <v>0</v>
      </c>
      <c r="AA44" s="99">
        <v>0</v>
      </c>
      <c r="AB44" s="99">
        <v>37</v>
      </c>
      <c r="AC44" s="99">
        <v>97</v>
      </c>
      <c r="AD44" s="99">
        <v>140</v>
      </c>
      <c r="AE44" s="99">
        <v>129</v>
      </c>
      <c r="AF44" s="99">
        <v>101</v>
      </c>
      <c r="AG44" s="99">
        <v>44</v>
      </c>
      <c r="AH44" s="99">
        <v>3</v>
      </c>
      <c r="AI44" s="99">
        <v>0</v>
      </c>
      <c r="AJ44" s="99">
        <v>0</v>
      </c>
      <c r="AK44" s="99">
        <v>0</v>
      </c>
      <c r="AL44" s="99">
        <v>0</v>
      </c>
      <c r="AM44" s="99">
        <v>0</v>
      </c>
      <c r="AN44" s="99">
        <v>0</v>
      </c>
      <c r="AO44" s="99">
        <v>0</v>
      </c>
      <c r="AP44" s="99">
        <v>0</v>
      </c>
      <c r="AQ44" s="99">
        <v>0</v>
      </c>
      <c r="AR44" s="99">
        <v>551</v>
      </c>
      <c r="AS44" s="127"/>
      <c r="AT44" s="117">
        <v>1937</v>
      </c>
      <c r="AU44" s="99">
        <v>0</v>
      </c>
      <c r="AV44" s="99">
        <v>0</v>
      </c>
      <c r="AW44" s="99">
        <v>0</v>
      </c>
      <c r="AX44" s="99">
        <v>37</v>
      </c>
      <c r="AY44" s="99">
        <v>97</v>
      </c>
      <c r="AZ44" s="99">
        <v>140</v>
      </c>
      <c r="BA44" s="99">
        <v>129</v>
      </c>
      <c r="BB44" s="99">
        <v>101</v>
      </c>
      <c r="BC44" s="99">
        <v>44</v>
      </c>
      <c r="BD44" s="99">
        <v>3</v>
      </c>
      <c r="BE44" s="99">
        <v>0</v>
      </c>
      <c r="BF44" s="99">
        <v>0</v>
      </c>
      <c r="BG44" s="99">
        <v>0</v>
      </c>
      <c r="BH44" s="99">
        <v>0</v>
      </c>
      <c r="BI44" s="99">
        <v>0</v>
      </c>
      <c r="BJ44" s="99">
        <v>0</v>
      </c>
      <c r="BK44" s="99">
        <v>0</v>
      </c>
      <c r="BL44" s="99">
        <v>0</v>
      </c>
      <c r="BM44" s="99">
        <v>0</v>
      </c>
      <c r="BN44" s="99">
        <v>551</v>
      </c>
      <c r="BP44" s="117">
        <v>1937</v>
      </c>
    </row>
    <row r="45" spans="2:68">
      <c r="B45" s="117">
        <v>1938</v>
      </c>
      <c r="C45" s="99" t="s">
        <v>208</v>
      </c>
      <c r="D45" s="99" t="s">
        <v>208</v>
      </c>
      <c r="E45" s="99" t="s">
        <v>208</v>
      </c>
      <c r="F45" s="99" t="s">
        <v>208</v>
      </c>
      <c r="G45" s="99" t="s">
        <v>208</v>
      </c>
      <c r="H45" s="99" t="s">
        <v>208</v>
      </c>
      <c r="I45" s="99" t="s">
        <v>208</v>
      </c>
      <c r="J45" s="99" t="s">
        <v>208</v>
      </c>
      <c r="K45" s="99" t="s">
        <v>208</v>
      </c>
      <c r="L45" s="99" t="s">
        <v>208</v>
      </c>
      <c r="M45" s="99" t="s">
        <v>208</v>
      </c>
      <c r="N45" s="99" t="s">
        <v>208</v>
      </c>
      <c r="O45" s="99" t="s">
        <v>208</v>
      </c>
      <c r="P45" s="99" t="s">
        <v>208</v>
      </c>
      <c r="Q45" s="99" t="s">
        <v>208</v>
      </c>
      <c r="R45" s="99" t="s">
        <v>208</v>
      </c>
      <c r="S45" s="99" t="s">
        <v>208</v>
      </c>
      <c r="T45" s="99" t="s">
        <v>208</v>
      </c>
      <c r="U45" s="99" t="s">
        <v>208</v>
      </c>
      <c r="V45" s="99" t="s">
        <v>208</v>
      </c>
      <c r="W45" s="127"/>
      <c r="X45" s="117">
        <v>1938</v>
      </c>
      <c r="Y45" s="99">
        <v>0</v>
      </c>
      <c r="Z45" s="99">
        <v>0</v>
      </c>
      <c r="AA45" s="99">
        <v>0</v>
      </c>
      <c r="AB45" s="99">
        <v>38</v>
      </c>
      <c r="AC45" s="99">
        <v>98</v>
      </c>
      <c r="AD45" s="99">
        <v>132</v>
      </c>
      <c r="AE45" s="99">
        <v>132</v>
      </c>
      <c r="AF45" s="99">
        <v>109</v>
      </c>
      <c r="AG45" s="99">
        <v>46</v>
      </c>
      <c r="AH45" s="99">
        <v>7</v>
      </c>
      <c r="AI45" s="99">
        <v>0</v>
      </c>
      <c r="AJ45" s="99">
        <v>0</v>
      </c>
      <c r="AK45" s="99">
        <v>0</v>
      </c>
      <c r="AL45" s="99">
        <v>0</v>
      </c>
      <c r="AM45" s="99">
        <v>0</v>
      </c>
      <c r="AN45" s="99">
        <v>0</v>
      </c>
      <c r="AO45" s="99">
        <v>0</v>
      </c>
      <c r="AP45" s="99">
        <v>0</v>
      </c>
      <c r="AQ45" s="99">
        <v>0</v>
      </c>
      <c r="AR45" s="99">
        <v>562</v>
      </c>
      <c r="AS45" s="127"/>
      <c r="AT45" s="117">
        <v>1938</v>
      </c>
      <c r="AU45" s="99">
        <v>0</v>
      </c>
      <c r="AV45" s="99">
        <v>0</v>
      </c>
      <c r="AW45" s="99">
        <v>0</v>
      </c>
      <c r="AX45" s="99">
        <v>38</v>
      </c>
      <c r="AY45" s="99">
        <v>98</v>
      </c>
      <c r="AZ45" s="99">
        <v>132</v>
      </c>
      <c r="BA45" s="99">
        <v>132</v>
      </c>
      <c r="BB45" s="99">
        <v>109</v>
      </c>
      <c r="BC45" s="99">
        <v>46</v>
      </c>
      <c r="BD45" s="99">
        <v>7</v>
      </c>
      <c r="BE45" s="99">
        <v>0</v>
      </c>
      <c r="BF45" s="99">
        <v>0</v>
      </c>
      <c r="BG45" s="99">
        <v>0</v>
      </c>
      <c r="BH45" s="99">
        <v>0</v>
      </c>
      <c r="BI45" s="99">
        <v>0</v>
      </c>
      <c r="BJ45" s="99">
        <v>0</v>
      </c>
      <c r="BK45" s="99">
        <v>0</v>
      </c>
      <c r="BL45" s="99">
        <v>0</v>
      </c>
      <c r="BM45" s="99">
        <v>0</v>
      </c>
      <c r="BN45" s="99">
        <v>562</v>
      </c>
      <c r="BP45" s="117">
        <v>1938</v>
      </c>
    </row>
    <row r="46" spans="2:68">
      <c r="B46" s="117">
        <v>1939</v>
      </c>
      <c r="C46" s="99" t="s">
        <v>208</v>
      </c>
      <c r="D46" s="99" t="s">
        <v>208</v>
      </c>
      <c r="E46" s="99" t="s">
        <v>208</v>
      </c>
      <c r="F46" s="99" t="s">
        <v>208</v>
      </c>
      <c r="G46" s="99" t="s">
        <v>208</v>
      </c>
      <c r="H46" s="99" t="s">
        <v>208</v>
      </c>
      <c r="I46" s="99" t="s">
        <v>208</v>
      </c>
      <c r="J46" s="99" t="s">
        <v>208</v>
      </c>
      <c r="K46" s="99" t="s">
        <v>208</v>
      </c>
      <c r="L46" s="99" t="s">
        <v>208</v>
      </c>
      <c r="M46" s="99" t="s">
        <v>208</v>
      </c>
      <c r="N46" s="99" t="s">
        <v>208</v>
      </c>
      <c r="O46" s="99" t="s">
        <v>208</v>
      </c>
      <c r="P46" s="99" t="s">
        <v>208</v>
      </c>
      <c r="Q46" s="99" t="s">
        <v>208</v>
      </c>
      <c r="R46" s="99" t="s">
        <v>208</v>
      </c>
      <c r="S46" s="99" t="s">
        <v>208</v>
      </c>
      <c r="T46" s="99" t="s">
        <v>208</v>
      </c>
      <c r="U46" s="99" t="s">
        <v>208</v>
      </c>
      <c r="V46" s="99" t="s">
        <v>208</v>
      </c>
      <c r="W46" s="127"/>
      <c r="X46" s="117">
        <v>1939</v>
      </c>
      <c r="Y46" s="99">
        <v>0</v>
      </c>
      <c r="Z46" s="99">
        <v>0</v>
      </c>
      <c r="AA46" s="99">
        <v>0</v>
      </c>
      <c r="AB46" s="99">
        <v>23</v>
      </c>
      <c r="AC46" s="99">
        <v>105</v>
      </c>
      <c r="AD46" s="99">
        <v>109</v>
      </c>
      <c r="AE46" s="99">
        <v>110</v>
      </c>
      <c r="AF46" s="99">
        <v>106</v>
      </c>
      <c r="AG46" s="99">
        <v>44</v>
      </c>
      <c r="AH46" s="99">
        <v>4</v>
      </c>
      <c r="AI46" s="99">
        <v>2</v>
      </c>
      <c r="AJ46" s="99">
        <v>0</v>
      </c>
      <c r="AK46" s="99">
        <v>0</v>
      </c>
      <c r="AL46" s="99">
        <v>0</v>
      </c>
      <c r="AM46" s="99">
        <v>0</v>
      </c>
      <c r="AN46" s="99">
        <v>0</v>
      </c>
      <c r="AO46" s="99">
        <v>0</v>
      </c>
      <c r="AP46" s="99">
        <v>0</v>
      </c>
      <c r="AQ46" s="99">
        <v>0</v>
      </c>
      <c r="AR46" s="99">
        <v>503</v>
      </c>
      <c r="AS46" s="127"/>
      <c r="AT46" s="117">
        <v>1939</v>
      </c>
      <c r="AU46" s="99">
        <v>0</v>
      </c>
      <c r="AV46" s="99">
        <v>0</v>
      </c>
      <c r="AW46" s="99">
        <v>0</v>
      </c>
      <c r="AX46" s="99">
        <v>23</v>
      </c>
      <c r="AY46" s="99">
        <v>105</v>
      </c>
      <c r="AZ46" s="99">
        <v>109</v>
      </c>
      <c r="BA46" s="99">
        <v>110</v>
      </c>
      <c r="BB46" s="99">
        <v>106</v>
      </c>
      <c r="BC46" s="99">
        <v>44</v>
      </c>
      <c r="BD46" s="99">
        <v>4</v>
      </c>
      <c r="BE46" s="99">
        <v>2</v>
      </c>
      <c r="BF46" s="99">
        <v>0</v>
      </c>
      <c r="BG46" s="99">
        <v>0</v>
      </c>
      <c r="BH46" s="99">
        <v>0</v>
      </c>
      <c r="BI46" s="99">
        <v>0</v>
      </c>
      <c r="BJ46" s="99">
        <v>0</v>
      </c>
      <c r="BK46" s="99">
        <v>0</v>
      </c>
      <c r="BL46" s="99">
        <v>0</v>
      </c>
      <c r="BM46" s="99">
        <v>0</v>
      </c>
      <c r="BN46" s="99">
        <v>503</v>
      </c>
      <c r="BP46" s="117">
        <v>1939</v>
      </c>
    </row>
    <row r="47" spans="2:68">
      <c r="B47" s="118">
        <v>1940</v>
      </c>
      <c r="C47" s="99" t="s">
        <v>208</v>
      </c>
      <c r="D47" s="99" t="s">
        <v>208</v>
      </c>
      <c r="E47" s="99" t="s">
        <v>208</v>
      </c>
      <c r="F47" s="99" t="s">
        <v>208</v>
      </c>
      <c r="G47" s="99" t="s">
        <v>208</v>
      </c>
      <c r="H47" s="99" t="s">
        <v>208</v>
      </c>
      <c r="I47" s="99" t="s">
        <v>208</v>
      </c>
      <c r="J47" s="99" t="s">
        <v>208</v>
      </c>
      <c r="K47" s="99" t="s">
        <v>208</v>
      </c>
      <c r="L47" s="99" t="s">
        <v>208</v>
      </c>
      <c r="M47" s="99" t="s">
        <v>208</v>
      </c>
      <c r="N47" s="99" t="s">
        <v>208</v>
      </c>
      <c r="O47" s="99" t="s">
        <v>208</v>
      </c>
      <c r="P47" s="99" t="s">
        <v>208</v>
      </c>
      <c r="Q47" s="99" t="s">
        <v>208</v>
      </c>
      <c r="R47" s="99" t="s">
        <v>208</v>
      </c>
      <c r="S47" s="99" t="s">
        <v>208</v>
      </c>
      <c r="T47" s="99" t="s">
        <v>208</v>
      </c>
      <c r="U47" s="99" t="s">
        <v>208</v>
      </c>
      <c r="V47" s="99" t="s">
        <v>208</v>
      </c>
      <c r="W47" s="127"/>
      <c r="X47" s="118">
        <v>1940</v>
      </c>
      <c r="Y47" s="99">
        <v>0</v>
      </c>
      <c r="Z47" s="99">
        <v>0</v>
      </c>
      <c r="AA47" s="99">
        <v>0</v>
      </c>
      <c r="AB47" s="99">
        <v>31</v>
      </c>
      <c r="AC47" s="99">
        <v>96</v>
      </c>
      <c r="AD47" s="99">
        <v>130</v>
      </c>
      <c r="AE47" s="99">
        <v>113</v>
      </c>
      <c r="AF47" s="99">
        <v>87</v>
      </c>
      <c r="AG47" s="99">
        <v>54</v>
      </c>
      <c r="AH47" s="99">
        <v>4</v>
      </c>
      <c r="AI47" s="99">
        <v>0</v>
      </c>
      <c r="AJ47" s="99">
        <v>0</v>
      </c>
      <c r="AK47" s="99">
        <v>0</v>
      </c>
      <c r="AL47" s="99">
        <v>0</v>
      </c>
      <c r="AM47" s="99">
        <v>0</v>
      </c>
      <c r="AN47" s="99">
        <v>0</v>
      </c>
      <c r="AO47" s="99">
        <v>0</v>
      </c>
      <c r="AP47" s="99">
        <v>0</v>
      </c>
      <c r="AQ47" s="99">
        <v>0</v>
      </c>
      <c r="AR47" s="99">
        <v>515</v>
      </c>
      <c r="AS47" s="127"/>
      <c r="AT47" s="118">
        <v>1940</v>
      </c>
      <c r="AU47" s="99">
        <v>0</v>
      </c>
      <c r="AV47" s="99">
        <v>0</v>
      </c>
      <c r="AW47" s="99">
        <v>0</v>
      </c>
      <c r="AX47" s="99">
        <v>31</v>
      </c>
      <c r="AY47" s="99">
        <v>96</v>
      </c>
      <c r="AZ47" s="99">
        <v>130</v>
      </c>
      <c r="BA47" s="99">
        <v>113</v>
      </c>
      <c r="BB47" s="99">
        <v>87</v>
      </c>
      <c r="BC47" s="99">
        <v>54</v>
      </c>
      <c r="BD47" s="99">
        <v>4</v>
      </c>
      <c r="BE47" s="99">
        <v>0</v>
      </c>
      <c r="BF47" s="99">
        <v>0</v>
      </c>
      <c r="BG47" s="99">
        <v>0</v>
      </c>
      <c r="BH47" s="99">
        <v>0</v>
      </c>
      <c r="BI47" s="99">
        <v>0</v>
      </c>
      <c r="BJ47" s="99">
        <v>0</v>
      </c>
      <c r="BK47" s="99">
        <v>0</v>
      </c>
      <c r="BL47" s="99">
        <v>0</v>
      </c>
      <c r="BM47" s="99">
        <v>0</v>
      </c>
      <c r="BN47" s="99">
        <v>515</v>
      </c>
      <c r="BP47" s="118">
        <v>1940</v>
      </c>
    </row>
    <row r="48" spans="2:68">
      <c r="B48" s="118">
        <v>1941</v>
      </c>
      <c r="C48" s="99" t="s">
        <v>208</v>
      </c>
      <c r="D48" s="99" t="s">
        <v>208</v>
      </c>
      <c r="E48" s="99" t="s">
        <v>208</v>
      </c>
      <c r="F48" s="99" t="s">
        <v>208</v>
      </c>
      <c r="G48" s="99" t="s">
        <v>208</v>
      </c>
      <c r="H48" s="99" t="s">
        <v>208</v>
      </c>
      <c r="I48" s="99" t="s">
        <v>208</v>
      </c>
      <c r="J48" s="99" t="s">
        <v>208</v>
      </c>
      <c r="K48" s="99" t="s">
        <v>208</v>
      </c>
      <c r="L48" s="99" t="s">
        <v>208</v>
      </c>
      <c r="M48" s="99" t="s">
        <v>208</v>
      </c>
      <c r="N48" s="99" t="s">
        <v>208</v>
      </c>
      <c r="O48" s="99" t="s">
        <v>208</v>
      </c>
      <c r="P48" s="99" t="s">
        <v>208</v>
      </c>
      <c r="Q48" s="99" t="s">
        <v>208</v>
      </c>
      <c r="R48" s="99" t="s">
        <v>208</v>
      </c>
      <c r="S48" s="99" t="s">
        <v>208</v>
      </c>
      <c r="T48" s="99" t="s">
        <v>208</v>
      </c>
      <c r="U48" s="99" t="s">
        <v>208</v>
      </c>
      <c r="V48" s="99" t="s">
        <v>208</v>
      </c>
      <c r="W48" s="127"/>
      <c r="X48" s="118">
        <v>1941</v>
      </c>
      <c r="Y48" s="99">
        <v>0</v>
      </c>
      <c r="Z48" s="99">
        <v>0</v>
      </c>
      <c r="AA48" s="99">
        <v>0</v>
      </c>
      <c r="AB48" s="99">
        <v>22</v>
      </c>
      <c r="AC48" s="99">
        <v>77</v>
      </c>
      <c r="AD48" s="99">
        <v>138</v>
      </c>
      <c r="AE48" s="99">
        <v>118</v>
      </c>
      <c r="AF48" s="99">
        <v>96</v>
      </c>
      <c r="AG48" s="99">
        <v>31</v>
      </c>
      <c r="AH48" s="99">
        <v>8</v>
      </c>
      <c r="AI48" s="99">
        <v>0</v>
      </c>
      <c r="AJ48" s="99">
        <v>0</v>
      </c>
      <c r="AK48" s="99">
        <v>0</v>
      </c>
      <c r="AL48" s="99">
        <v>0</v>
      </c>
      <c r="AM48" s="99">
        <v>0</v>
      </c>
      <c r="AN48" s="99">
        <v>0</v>
      </c>
      <c r="AO48" s="99">
        <v>0</v>
      </c>
      <c r="AP48" s="99">
        <v>0</v>
      </c>
      <c r="AQ48" s="99">
        <v>0</v>
      </c>
      <c r="AR48" s="99">
        <v>490</v>
      </c>
      <c r="AS48" s="127"/>
      <c r="AT48" s="118">
        <v>1941</v>
      </c>
      <c r="AU48" s="99">
        <v>0</v>
      </c>
      <c r="AV48" s="99">
        <v>0</v>
      </c>
      <c r="AW48" s="99">
        <v>0</v>
      </c>
      <c r="AX48" s="99">
        <v>22</v>
      </c>
      <c r="AY48" s="99">
        <v>77</v>
      </c>
      <c r="AZ48" s="99">
        <v>138</v>
      </c>
      <c r="BA48" s="99">
        <v>118</v>
      </c>
      <c r="BB48" s="99">
        <v>96</v>
      </c>
      <c r="BC48" s="99">
        <v>31</v>
      </c>
      <c r="BD48" s="99">
        <v>8</v>
      </c>
      <c r="BE48" s="99">
        <v>0</v>
      </c>
      <c r="BF48" s="99">
        <v>0</v>
      </c>
      <c r="BG48" s="99">
        <v>0</v>
      </c>
      <c r="BH48" s="99">
        <v>0</v>
      </c>
      <c r="BI48" s="99">
        <v>0</v>
      </c>
      <c r="BJ48" s="99">
        <v>0</v>
      </c>
      <c r="BK48" s="99">
        <v>0</v>
      </c>
      <c r="BL48" s="99">
        <v>0</v>
      </c>
      <c r="BM48" s="99">
        <v>0</v>
      </c>
      <c r="BN48" s="99">
        <v>490</v>
      </c>
      <c r="BP48" s="118">
        <v>1941</v>
      </c>
    </row>
    <row r="49" spans="2:68">
      <c r="B49" s="118">
        <v>1942</v>
      </c>
      <c r="C49" s="99" t="s">
        <v>208</v>
      </c>
      <c r="D49" s="99" t="s">
        <v>208</v>
      </c>
      <c r="E49" s="99" t="s">
        <v>208</v>
      </c>
      <c r="F49" s="99" t="s">
        <v>208</v>
      </c>
      <c r="G49" s="99" t="s">
        <v>208</v>
      </c>
      <c r="H49" s="99" t="s">
        <v>208</v>
      </c>
      <c r="I49" s="99" t="s">
        <v>208</v>
      </c>
      <c r="J49" s="99" t="s">
        <v>208</v>
      </c>
      <c r="K49" s="99" t="s">
        <v>208</v>
      </c>
      <c r="L49" s="99" t="s">
        <v>208</v>
      </c>
      <c r="M49" s="99" t="s">
        <v>208</v>
      </c>
      <c r="N49" s="99" t="s">
        <v>208</v>
      </c>
      <c r="O49" s="99" t="s">
        <v>208</v>
      </c>
      <c r="P49" s="99" t="s">
        <v>208</v>
      </c>
      <c r="Q49" s="99" t="s">
        <v>208</v>
      </c>
      <c r="R49" s="99" t="s">
        <v>208</v>
      </c>
      <c r="S49" s="99" t="s">
        <v>208</v>
      </c>
      <c r="T49" s="99" t="s">
        <v>208</v>
      </c>
      <c r="U49" s="99" t="s">
        <v>208</v>
      </c>
      <c r="V49" s="99" t="s">
        <v>208</v>
      </c>
      <c r="W49" s="127"/>
      <c r="X49" s="118">
        <v>1942</v>
      </c>
      <c r="Y49" s="99">
        <v>0</v>
      </c>
      <c r="Z49" s="99">
        <v>0</v>
      </c>
      <c r="AA49" s="99">
        <v>0</v>
      </c>
      <c r="AB49" s="99">
        <v>29</v>
      </c>
      <c r="AC49" s="99">
        <v>93</v>
      </c>
      <c r="AD49" s="99">
        <v>126</v>
      </c>
      <c r="AE49" s="99">
        <v>107</v>
      </c>
      <c r="AF49" s="99">
        <v>88</v>
      </c>
      <c r="AG49" s="99">
        <v>45</v>
      </c>
      <c r="AH49" s="99">
        <v>3</v>
      </c>
      <c r="AI49" s="99">
        <v>0</v>
      </c>
      <c r="AJ49" s="99">
        <v>0</v>
      </c>
      <c r="AK49" s="99">
        <v>0</v>
      </c>
      <c r="AL49" s="99">
        <v>0</v>
      </c>
      <c r="AM49" s="99">
        <v>0</v>
      </c>
      <c r="AN49" s="99">
        <v>0</v>
      </c>
      <c r="AO49" s="99">
        <v>0</v>
      </c>
      <c r="AP49" s="99">
        <v>0</v>
      </c>
      <c r="AQ49" s="99">
        <v>0</v>
      </c>
      <c r="AR49" s="99">
        <v>491</v>
      </c>
      <c r="AS49" s="127"/>
      <c r="AT49" s="118">
        <v>1942</v>
      </c>
      <c r="AU49" s="99">
        <v>0</v>
      </c>
      <c r="AV49" s="99">
        <v>0</v>
      </c>
      <c r="AW49" s="99">
        <v>0</v>
      </c>
      <c r="AX49" s="99">
        <v>29</v>
      </c>
      <c r="AY49" s="99">
        <v>93</v>
      </c>
      <c r="AZ49" s="99">
        <v>126</v>
      </c>
      <c r="BA49" s="99">
        <v>107</v>
      </c>
      <c r="BB49" s="99">
        <v>88</v>
      </c>
      <c r="BC49" s="99">
        <v>45</v>
      </c>
      <c r="BD49" s="99">
        <v>3</v>
      </c>
      <c r="BE49" s="99">
        <v>0</v>
      </c>
      <c r="BF49" s="99">
        <v>0</v>
      </c>
      <c r="BG49" s="99">
        <v>0</v>
      </c>
      <c r="BH49" s="99">
        <v>0</v>
      </c>
      <c r="BI49" s="99">
        <v>0</v>
      </c>
      <c r="BJ49" s="99">
        <v>0</v>
      </c>
      <c r="BK49" s="99">
        <v>0</v>
      </c>
      <c r="BL49" s="99">
        <v>0</v>
      </c>
      <c r="BM49" s="99">
        <v>0</v>
      </c>
      <c r="BN49" s="99">
        <v>491</v>
      </c>
      <c r="BP49" s="118">
        <v>1942</v>
      </c>
    </row>
    <row r="50" spans="2:68">
      <c r="B50" s="118">
        <v>1943</v>
      </c>
      <c r="C50" s="99" t="s">
        <v>208</v>
      </c>
      <c r="D50" s="99" t="s">
        <v>208</v>
      </c>
      <c r="E50" s="99" t="s">
        <v>208</v>
      </c>
      <c r="F50" s="99" t="s">
        <v>208</v>
      </c>
      <c r="G50" s="99" t="s">
        <v>208</v>
      </c>
      <c r="H50" s="99" t="s">
        <v>208</v>
      </c>
      <c r="I50" s="99" t="s">
        <v>208</v>
      </c>
      <c r="J50" s="99" t="s">
        <v>208</v>
      </c>
      <c r="K50" s="99" t="s">
        <v>208</v>
      </c>
      <c r="L50" s="99" t="s">
        <v>208</v>
      </c>
      <c r="M50" s="99" t="s">
        <v>208</v>
      </c>
      <c r="N50" s="99" t="s">
        <v>208</v>
      </c>
      <c r="O50" s="99" t="s">
        <v>208</v>
      </c>
      <c r="P50" s="99" t="s">
        <v>208</v>
      </c>
      <c r="Q50" s="99" t="s">
        <v>208</v>
      </c>
      <c r="R50" s="99" t="s">
        <v>208</v>
      </c>
      <c r="S50" s="99" t="s">
        <v>208</v>
      </c>
      <c r="T50" s="99" t="s">
        <v>208</v>
      </c>
      <c r="U50" s="99" t="s">
        <v>208</v>
      </c>
      <c r="V50" s="99" t="s">
        <v>208</v>
      </c>
      <c r="W50" s="127"/>
      <c r="X50" s="118">
        <v>1943</v>
      </c>
      <c r="Y50" s="99">
        <v>0</v>
      </c>
      <c r="Z50" s="99">
        <v>0</v>
      </c>
      <c r="AA50" s="99">
        <v>0</v>
      </c>
      <c r="AB50" s="99">
        <v>22</v>
      </c>
      <c r="AC50" s="99">
        <v>83</v>
      </c>
      <c r="AD50" s="99">
        <v>132</v>
      </c>
      <c r="AE50" s="99">
        <v>121</v>
      </c>
      <c r="AF50" s="99">
        <v>98</v>
      </c>
      <c r="AG50" s="99">
        <v>38</v>
      </c>
      <c r="AH50" s="99">
        <v>3</v>
      </c>
      <c r="AI50" s="99">
        <v>0</v>
      </c>
      <c r="AJ50" s="99">
        <v>0</v>
      </c>
      <c r="AK50" s="99">
        <v>0</v>
      </c>
      <c r="AL50" s="99">
        <v>0</v>
      </c>
      <c r="AM50" s="99">
        <v>0</v>
      </c>
      <c r="AN50" s="99">
        <v>0</v>
      </c>
      <c r="AO50" s="99">
        <v>0</v>
      </c>
      <c r="AP50" s="99">
        <v>0</v>
      </c>
      <c r="AQ50" s="99">
        <v>0</v>
      </c>
      <c r="AR50" s="99">
        <v>497</v>
      </c>
      <c r="AS50" s="127"/>
      <c r="AT50" s="118">
        <v>1943</v>
      </c>
      <c r="AU50" s="99">
        <v>0</v>
      </c>
      <c r="AV50" s="99">
        <v>0</v>
      </c>
      <c r="AW50" s="99">
        <v>0</v>
      </c>
      <c r="AX50" s="99">
        <v>22</v>
      </c>
      <c r="AY50" s="99">
        <v>83</v>
      </c>
      <c r="AZ50" s="99">
        <v>132</v>
      </c>
      <c r="BA50" s="99">
        <v>121</v>
      </c>
      <c r="BB50" s="99">
        <v>98</v>
      </c>
      <c r="BC50" s="99">
        <v>38</v>
      </c>
      <c r="BD50" s="99">
        <v>3</v>
      </c>
      <c r="BE50" s="99">
        <v>0</v>
      </c>
      <c r="BF50" s="99">
        <v>0</v>
      </c>
      <c r="BG50" s="99">
        <v>0</v>
      </c>
      <c r="BH50" s="99">
        <v>0</v>
      </c>
      <c r="BI50" s="99">
        <v>0</v>
      </c>
      <c r="BJ50" s="99">
        <v>0</v>
      </c>
      <c r="BK50" s="99">
        <v>0</v>
      </c>
      <c r="BL50" s="99">
        <v>0</v>
      </c>
      <c r="BM50" s="99">
        <v>0</v>
      </c>
      <c r="BN50" s="99">
        <v>497</v>
      </c>
      <c r="BP50" s="118">
        <v>1943</v>
      </c>
    </row>
    <row r="51" spans="2:68">
      <c r="B51" s="118">
        <v>1944</v>
      </c>
      <c r="C51" s="99" t="s">
        <v>208</v>
      </c>
      <c r="D51" s="99" t="s">
        <v>208</v>
      </c>
      <c r="E51" s="99" t="s">
        <v>208</v>
      </c>
      <c r="F51" s="99" t="s">
        <v>208</v>
      </c>
      <c r="G51" s="99" t="s">
        <v>208</v>
      </c>
      <c r="H51" s="99" t="s">
        <v>208</v>
      </c>
      <c r="I51" s="99" t="s">
        <v>208</v>
      </c>
      <c r="J51" s="99" t="s">
        <v>208</v>
      </c>
      <c r="K51" s="99" t="s">
        <v>208</v>
      </c>
      <c r="L51" s="99" t="s">
        <v>208</v>
      </c>
      <c r="M51" s="99" t="s">
        <v>208</v>
      </c>
      <c r="N51" s="99" t="s">
        <v>208</v>
      </c>
      <c r="O51" s="99" t="s">
        <v>208</v>
      </c>
      <c r="P51" s="99" t="s">
        <v>208</v>
      </c>
      <c r="Q51" s="99" t="s">
        <v>208</v>
      </c>
      <c r="R51" s="99" t="s">
        <v>208</v>
      </c>
      <c r="S51" s="99" t="s">
        <v>208</v>
      </c>
      <c r="T51" s="99" t="s">
        <v>208</v>
      </c>
      <c r="U51" s="99" t="s">
        <v>208</v>
      </c>
      <c r="V51" s="99" t="s">
        <v>208</v>
      </c>
      <c r="W51" s="127"/>
      <c r="X51" s="118">
        <v>1944</v>
      </c>
      <c r="Y51" s="99">
        <v>0</v>
      </c>
      <c r="Z51" s="99">
        <v>0</v>
      </c>
      <c r="AA51" s="99">
        <v>0</v>
      </c>
      <c r="AB51" s="99">
        <v>26</v>
      </c>
      <c r="AC51" s="99">
        <v>83</v>
      </c>
      <c r="AD51" s="99">
        <v>107</v>
      </c>
      <c r="AE51" s="99">
        <v>97</v>
      </c>
      <c r="AF51" s="99">
        <v>77</v>
      </c>
      <c r="AG51" s="99">
        <v>43</v>
      </c>
      <c r="AH51" s="99">
        <v>4</v>
      </c>
      <c r="AI51" s="99">
        <v>0</v>
      </c>
      <c r="AJ51" s="99">
        <v>0</v>
      </c>
      <c r="AK51" s="99">
        <v>0</v>
      </c>
      <c r="AL51" s="99">
        <v>0</v>
      </c>
      <c r="AM51" s="99">
        <v>0</v>
      </c>
      <c r="AN51" s="99">
        <v>0</v>
      </c>
      <c r="AO51" s="99">
        <v>0</v>
      </c>
      <c r="AP51" s="99">
        <v>0</v>
      </c>
      <c r="AQ51" s="99">
        <v>0</v>
      </c>
      <c r="AR51" s="99">
        <v>437</v>
      </c>
      <c r="AS51" s="127"/>
      <c r="AT51" s="118">
        <v>1944</v>
      </c>
      <c r="AU51" s="99">
        <v>0</v>
      </c>
      <c r="AV51" s="99">
        <v>0</v>
      </c>
      <c r="AW51" s="99">
        <v>0</v>
      </c>
      <c r="AX51" s="99">
        <v>26</v>
      </c>
      <c r="AY51" s="99">
        <v>83</v>
      </c>
      <c r="AZ51" s="99">
        <v>107</v>
      </c>
      <c r="BA51" s="99">
        <v>97</v>
      </c>
      <c r="BB51" s="99">
        <v>77</v>
      </c>
      <c r="BC51" s="99">
        <v>43</v>
      </c>
      <c r="BD51" s="99">
        <v>4</v>
      </c>
      <c r="BE51" s="99">
        <v>0</v>
      </c>
      <c r="BF51" s="99">
        <v>0</v>
      </c>
      <c r="BG51" s="99">
        <v>0</v>
      </c>
      <c r="BH51" s="99">
        <v>0</v>
      </c>
      <c r="BI51" s="99">
        <v>0</v>
      </c>
      <c r="BJ51" s="99">
        <v>0</v>
      </c>
      <c r="BK51" s="99">
        <v>0</v>
      </c>
      <c r="BL51" s="99">
        <v>0</v>
      </c>
      <c r="BM51" s="99">
        <v>0</v>
      </c>
      <c r="BN51" s="99">
        <v>437</v>
      </c>
      <c r="BP51" s="118">
        <v>1944</v>
      </c>
    </row>
    <row r="52" spans="2:68">
      <c r="B52" s="118">
        <v>1945</v>
      </c>
      <c r="C52" s="99" t="s">
        <v>208</v>
      </c>
      <c r="D52" s="99" t="s">
        <v>208</v>
      </c>
      <c r="E52" s="99" t="s">
        <v>208</v>
      </c>
      <c r="F52" s="99" t="s">
        <v>208</v>
      </c>
      <c r="G52" s="99" t="s">
        <v>208</v>
      </c>
      <c r="H52" s="99" t="s">
        <v>208</v>
      </c>
      <c r="I52" s="99" t="s">
        <v>208</v>
      </c>
      <c r="J52" s="99" t="s">
        <v>208</v>
      </c>
      <c r="K52" s="99" t="s">
        <v>208</v>
      </c>
      <c r="L52" s="99" t="s">
        <v>208</v>
      </c>
      <c r="M52" s="99" t="s">
        <v>208</v>
      </c>
      <c r="N52" s="99" t="s">
        <v>208</v>
      </c>
      <c r="O52" s="99" t="s">
        <v>208</v>
      </c>
      <c r="P52" s="99" t="s">
        <v>208</v>
      </c>
      <c r="Q52" s="99" t="s">
        <v>208</v>
      </c>
      <c r="R52" s="99" t="s">
        <v>208</v>
      </c>
      <c r="S52" s="99" t="s">
        <v>208</v>
      </c>
      <c r="T52" s="99" t="s">
        <v>208</v>
      </c>
      <c r="U52" s="99" t="s">
        <v>208</v>
      </c>
      <c r="V52" s="99" t="s">
        <v>208</v>
      </c>
      <c r="W52" s="127"/>
      <c r="X52" s="118">
        <v>1945</v>
      </c>
      <c r="Y52" s="99">
        <v>0</v>
      </c>
      <c r="Z52" s="99">
        <v>0</v>
      </c>
      <c r="AA52" s="99">
        <v>0</v>
      </c>
      <c r="AB52" s="99">
        <v>14</v>
      </c>
      <c r="AC52" s="99">
        <v>63</v>
      </c>
      <c r="AD52" s="99">
        <v>76</v>
      </c>
      <c r="AE52" s="99">
        <v>92</v>
      </c>
      <c r="AF52" s="99">
        <v>68</v>
      </c>
      <c r="AG52" s="99">
        <v>30</v>
      </c>
      <c r="AH52" s="99">
        <v>3</v>
      </c>
      <c r="AI52" s="99">
        <v>0</v>
      </c>
      <c r="AJ52" s="99">
        <v>0</v>
      </c>
      <c r="AK52" s="99">
        <v>0</v>
      </c>
      <c r="AL52" s="99">
        <v>0</v>
      </c>
      <c r="AM52" s="99">
        <v>0</v>
      </c>
      <c r="AN52" s="99">
        <v>0</v>
      </c>
      <c r="AO52" s="99">
        <v>0</v>
      </c>
      <c r="AP52" s="99">
        <v>0</v>
      </c>
      <c r="AQ52" s="99">
        <v>0</v>
      </c>
      <c r="AR52" s="99">
        <v>346</v>
      </c>
      <c r="AS52" s="127"/>
      <c r="AT52" s="118">
        <v>1945</v>
      </c>
      <c r="AU52" s="99">
        <v>0</v>
      </c>
      <c r="AV52" s="99">
        <v>0</v>
      </c>
      <c r="AW52" s="99">
        <v>0</v>
      </c>
      <c r="AX52" s="99">
        <v>14</v>
      </c>
      <c r="AY52" s="99">
        <v>63</v>
      </c>
      <c r="AZ52" s="99">
        <v>76</v>
      </c>
      <c r="BA52" s="99">
        <v>92</v>
      </c>
      <c r="BB52" s="99">
        <v>68</v>
      </c>
      <c r="BC52" s="99">
        <v>30</v>
      </c>
      <c r="BD52" s="99">
        <v>3</v>
      </c>
      <c r="BE52" s="99">
        <v>0</v>
      </c>
      <c r="BF52" s="99">
        <v>0</v>
      </c>
      <c r="BG52" s="99">
        <v>0</v>
      </c>
      <c r="BH52" s="99">
        <v>0</v>
      </c>
      <c r="BI52" s="99">
        <v>0</v>
      </c>
      <c r="BJ52" s="99">
        <v>0</v>
      </c>
      <c r="BK52" s="99">
        <v>0</v>
      </c>
      <c r="BL52" s="99">
        <v>0</v>
      </c>
      <c r="BM52" s="99">
        <v>0</v>
      </c>
      <c r="BN52" s="99">
        <v>346</v>
      </c>
      <c r="BP52" s="118">
        <v>1945</v>
      </c>
    </row>
    <row r="53" spans="2:68">
      <c r="B53" s="118">
        <v>1946</v>
      </c>
      <c r="C53" s="99" t="s">
        <v>208</v>
      </c>
      <c r="D53" s="99" t="s">
        <v>208</v>
      </c>
      <c r="E53" s="99" t="s">
        <v>208</v>
      </c>
      <c r="F53" s="99" t="s">
        <v>208</v>
      </c>
      <c r="G53" s="99" t="s">
        <v>208</v>
      </c>
      <c r="H53" s="99" t="s">
        <v>208</v>
      </c>
      <c r="I53" s="99" t="s">
        <v>208</v>
      </c>
      <c r="J53" s="99" t="s">
        <v>208</v>
      </c>
      <c r="K53" s="99" t="s">
        <v>208</v>
      </c>
      <c r="L53" s="99" t="s">
        <v>208</v>
      </c>
      <c r="M53" s="99" t="s">
        <v>208</v>
      </c>
      <c r="N53" s="99" t="s">
        <v>208</v>
      </c>
      <c r="O53" s="99" t="s">
        <v>208</v>
      </c>
      <c r="P53" s="99" t="s">
        <v>208</v>
      </c>
      <c r="Q53" s="99" t="s">
        <v>208</v>
      </c>
      <c r="R53" s="99" t="s">
        <v>208</v>
      </c>
      <c r="S53" s="99" t="s">
        <v>208</v>
      </c>
      <c r="T53" s="99" t="s">
        <v>208</v>
      </c>
      <c r="U53" s="99" t="s">
        <v>208</v>
      </c>
      <c r="V53" s="99" t="s">
        <v>208</v>
      </c>
      <c r="W53" s="127"/>
      <c r="X53" s="118">
        <v>1946</v>
      </c>
      <c r="Y53" s="99">
        <v>0</v>
      </c>
      <c r="Z53" s="99">
        <v>0</v>
      </c>
      <c r="AA53" s="99">
        <v>0</v>
      </c>
      <c r="AB53" s="99">
        <v>17</v>
      </c>
      <c r="AC53" s="99">
        <v>61</v>
      </c>
      <c r="AD53" s="99">
        <v>72</v>
      </c>
      <c r="AE53" s="99">
        <v>79</v>
      </c>
      <c r="AF53" s="99">
        <v>66</v>
      </c>
      <c r="AG53" s="99">
        <v>29</v>
      </c>
      <c r="AH53" s="99">
        <v>3</v>
      </c>
      <c r="AI53" s="99">
        <v>0</v>
      </c>
      <c r="AJ53" s="99">
        <v>0</v>
      </c>
      <c r="AK53" s="99">
        <v>0</v>
      </c>
      <c r="AL53" s="99">
        <v>0</v>
      </c>
      <c r="AM53" s="99">
        <v>0</v>
      </c>
      <c r="AN53" s="99">
        <v>0</v>
      </c>
      <c r="AO53" s="99">
        <v>0</v>
      </c>
      <c r="AP53" s="99">
        <v>0</v>
      </c>
      <c r="AQ53" s="99">
        <v>0</v>
      </c>
      <c r="AR53" s="99">
        <v>327</v>
      </c>
      <c r="AS53" s="127"/>
      <c r="AT53" s="118">
        <v>1946</v>
      </c>
      <c r="AU53" s="99">
        <v>0</v>
      </c>
      <c r="AV53" s="99">
        <v>0</v>
      </c>
      <c r="AW53" s="99">
        <v>0</v>
      </c>
      <c r="AX53" s="99">
        <v>17</v>
      </c>
      <c r="AY53" s="99">
        <v>61</v>
      </c>
      <c r="AZ53" s="99">
        <v>72</v>
      </c>
      <c r="BA53" s="99">
        <v>79</v>
      </c>
      <c r="BB53" s="99">
        <v>66</v>
      </c>
      <c r="BC53" s="99">
        <v>29</v>
      </c>
      <c r="BD53" s="99">
        <v>3</v>
      </c>
      <c r="BE53" s="99">
        <v>0</v>
      </c>
      <c r="BF53" s="99">
        <v>0</v>
      </c>
      <c r="BG53" s="99">
        <v>0</v>
      </c>
      <c r="BH53" s="99">
        <v>0</v>
      </c>
      <c r="BI53" s="99">
        <v>0</v>
      </c>
      <c r="BJ53" s="99">
        <v>0</v>
      </c>
      <c r="BK53" s="99">
        <v>0</v>
      </c>
      <c r="BL53" s="99">
        <v>0</v>
      </c>
      <c r="BM53" s="99">
        <v>0</v>
      </c>
      <c r="BN53" s="99">
        <v>327</v>
      </c>
      <c r="BP53" s="118">
        <v>1946</v>
      </c>
    </row>
    <row r="54" spans="2:68">
      <c r="B54" s="118">
        <v>1947</v>
      </c>
      <c r="C54" s="99" t="s">
        <v>208</v>
      </c>
      <c r="D54" s="99" t="s">
        <v>208</v>
      </c>
      <c r="E54" s="99" t="s">
        <v>208</v>
      </c>
      <c r="F54" s="99" t="s">
        <v>208</v>
      </c>
      <c r="G54" s="99" t="s">
        <v>208</v>
      </c>
      <c r="H54" s="99" t="s">
        <v>208</v>
      </c>
      <c r="I54" s="99" t="s">
        <v>208</v>
      </c>
      <c r="J54" s="99" t="s">
        <v>208</v>
      </c>
      <c r="K54" s="99" t="s">
        <v>208</v>
      </c>
      <c r="L54" s="99" t="s">
        <v>208</v>
      </c>
      <c r="M54" s="99" t="s">
        <v>208</v>
      </c>
      <c r="N54" s="99" t="s">
        <v>208</v>
      </c>
      <c r="O54" s="99" t="s">
        <v>208</v>
      </c>
      <c r="P54" s="99" t="s">
        <v>208</v>
      </c>
      <c r="Q54" s="99" t="s">
        <v>208</v>
      </c>
      <c r="R54" s="99" t="s">
        <v>208</v>
      </c>
      <c r="S54" s="99" t="s">
        <v>208</v>
      </c>
      <c r="T54" s="99" t="s">
        <v>208</v>
      </c>
      <c r="U54" s="99" t="s">
        <v>208</v>
      </c>
      <c r="V54" s="99" t="s">
        <v>208</v>
      </c>
      <c r="W54" s="127"/>
      <c r="X54" s="118">
        <v>1947</v>
      </c>
      <c r="Y54" s="99">
        <v>0</v>
      </c>
      <c r="Z54" s="99">
        <v>0</v>
      </c>
      <c r="AA54" s="99">
        <v>0</v>
      </c>
      <c r="AB54" s="99">
        <v>10</v>
      </c>
      <c r="AC54" s="99">
        <v>61</v>
      </c>
      <c r="AD54" s="99">
        <v>84</v>
      </c>
      <c r="AE54" s="99">
        <v>88</v>
      </c>
      <c r="AF54" s="99">
        <v>70</v>
      </c>
      <c r="AG54" s="99">
        <v>25</v>
      </c>
      <c r="AH54" s="99">
        <v>3</v>
      </c>
      <c r="AI54" s="99">
        <v>0</v>
      </c>
      <c r="AJ54" s="99">
        <v>0</v>
      </c>
      <c r="AK54" s="99">
        <v>0</v>
      </c>
      <c r="AL54" s="99">
        <v>0</v>
      </c>
      <c r="AM54" s="99">
        <v>0</v>
      </c>
      <c r="AN54" s="99">
        <v>0</v>
      </c>
      <c r="AO54" s="99">
        <v>0</v>
      </c>
      <c r="AP54" s="99">
        <v>0</v>
      </c>
      <c r="AQ54" s="99">
        <v>0</v>
      </c>
      <c r="AR54" s="99">
        <v>341</v>
      </c>
      <c r="AS54" s="127"/>
      <c r="AT54" s="118">
        <v>1947</v>
      </c>
      <c r="AU54" s="99">
        <v>0</v>
      </c>
      <c r="AV54" s="99">
        <v>0</v>
      </c>
      <c r="AW54" s="99">
        <v>0</v>
      </c>
      <c r="AX54" s="99">
        <v>10</v>
      </c>
      <c r="AY54" s="99">
        <v>61</v>
      </c>
      <c r="AZ54" s="99">
        <v>84</v>
      </c>
      <c r="BA54" s="99">
        <v>88</v>
      </c>
      <c r="BB54" s="99">
        <v>70</v>
      </c>
      <c r="BC54" s="99">
        <v>25</v>
      </c>
      <c r="BD54" s="99">
        <v>3</v>
      </c>
      <c r="BE54" s="99">
        <v>0</v>
      </c>
      <c r="BF54" s="99">
        <v>0</v>
      </c>
      <c r="BG54" s="99">
        <v>0</v>
      </c>
      <c r="BH54" s="99">
        <v>0</v>
      </c>
      <c r="BI54" s="99">
        <v>0</v>
      </c>
      <c r="BJ54" s="99">
        <v>0</v>
      </c>
      <c r="BK54" s="99">
        <v>0</v>
      </c>
      <c r="BL54" s="99">
        <v>0</v>
      </c>
      <c r="BM54" s="99">
        <v>0</v>
      </c>
      <c r="BN54" s="99">
        <v>341</v>
      </c>
      <c r="BP54" s="118">
        <v>1947</v>
      </c>
    </row>
    <row r="55" spans="2:68">
      <c r="B55" s="118">
        <v>1948</v>
      </c>
      <c r="C55" s="99" t="s">
        <v>208</v>
      </c>
      <c r="D55" s="99" t="s">
        <v>208</v>
      </c>
      <c r="E55" s="99" t="s">
        <v>208</v>
      </c>
      <c r="F55" s="99" t="s">
        <v>208</v>
      </c>
      <c r="G55" s="99" t="s">
        <v>208</v>
      </c>
      <c r="H55" s="99" t="s">
        <v>208</v>
      </c>
      <c r="I55" s="99" t="s">
        <v>208</v>
      </c>
      <c r="J55" s="99" t="s">
        <v>208</v>
      </c>
      <c r="K55" s="99" t="s">
        <v>208</v>
      </c>
      <c r="L55" s="99" t="s">
        <v>208</v>
      </c>
      <c r="M55" s="99" t="s">
        <v>208</v>
      </c>
      <c r="N55" s="99" t="s">
        <v>208</v>
      </c>
      <c r="O55" s="99" t="s">
        <v>208</v>
      </c>
      <c r="P55" s="99" t="s">
        <v>208</v>
      </c>
      <c r="Q55" s="99" t="s">
        <v>208</v>
      </c>
      <c r="R55" s="99" t="s">
        <v>208</v>
      </c>
      <c r="S55" s="99" t="s">
        <v>208</v>
      </c>
      <c r="T55" s="99" t="s">
        <v>208</v>
      </c>
      <c r="U55" s="99" t="s">
        <v>208</v>
      </c>
      <c r="V55" s="99" t="s">
        <v>208</v>
      </c>
      <c r="W55" s="127"/>
      <c r="X55" s="118">
        <v>1948</v>
      </c>
      <c r="Y55" s="99">
        <v>0</v>
      </c>
      <c r="Z55" s="99">
        <v>0</v>
      </c>
      <c r="AA55" s="99">
        <v>0</v>
      </c>
      <c r="AB55" s="99">
        <v>10</v>
      </c>
      <c r="AC55" s="99">
        <v>38</v>
      </c>
      <c r="AD55" s="99">
        <v>47</v>
      </c>
      <c r="AE55" s="99">
        <v>68</v>
      </c>
      <c r="AF55" s="99">
        <v>58</v>
      </c>
      <c r="AG55" s="99">
        <v>23</v>
      </c>
      <c r="AH55" s="99">
        <v>6</v>
      </c>
      <c r="AI55" s="99">
        <v>0</v>
      </c>
      <c r="AJ55" s="99">
        <v>0</v>
      </c>
      <c r="AK55" s="99">
        <v>0</v>
      </c>
      <c r="AL55" s="99">
        <v>0</v>
      </c>
      <c r="AM55" s="99">
        <v>0</v>
      </c>
      <c r="AN55" s="99">
        <v>0</v>
      </c>
      <c r="AO55" s="99">
        <v>0</v>
      </c>
      <c r="AP55" s="99">
        <v>0</v>
      </c>
      <c r="AQ55" s="99">
        <v>0</v>
      </c>
      <c r="AR55" s="99">
        <v>250</v>
      </c>
      <c r="AS55" s="127"/>
      <c r="AT55" s="118">
        <v>1948</v>
      </c>
      <c r="AU55" s="99">
        <v>0</v>
      </c>
      <c r="AV55" s="99">
        <v>0</v>
      </c>
      <c r="AW55" s="99">
        <v>0</v>
      </c>
      <c r="AX55" s="99">
        <v>10</v>
      </c>
      <c r="AY55" s="99">
        <v>38</v>
      </c>
      <c r="AZ55" s="99">
        <v>47</v>
      </c>
      <c r="BA55" s="99">
        <v>68</v>
      </c>
      <c r="BB55" s="99">
        <v>58</v>
      </c>
      <c r="BC55" s="99">
        <v>23</v>
      </c>
      <c r="BD55" s="99">
        <v>6</v>
      </c>
      <c r="BE55" s="99">
        <v>0</v>
      </c>
      <c r="BF55" s="99">
        <v>0</v>
      </c>
      <c r="BG55" s="99">
        <v>0</v>
      </c>
      <c r="BH55" s="99">
        <v>0</v>
      </c>
      <c r="BI55" s="99">
        <v>0</v>
      </c>
      <c r="BJ55" s="99">
        <v>0</v>
      </c>
      <c r="BK55" s="99">
        <v>0</v>
      </c>
      <c r="BL55" s="99">
        <v>0</v>
      </c>
      <c r="BM55" s="99">
        <v>0</v>
      </c>
      <c r="BN55" s="99">
        <v>250</v>
      </c>
      <c r="BP55" s="118">
        <v>1948</v>
      </c>
    </row>
    <row r="56" spans="2:68">
      <c r="B56" s="118">
        <v>1949</v>
      </c>
      <c r="C56" s="99" t="s">
        <v>208</v>
      </c>
      <c r="D56" s="99" t="s">
        <v>208</v>
      </c>
      <c r="E56" s="99" t="s">
        <v>208</v>
      </c>
      <c r="F56" s="99" t="s">
        <v>208</v>
      </c>
      <c r="G56" s="99" t="s">
        <v>208</v>
      </c>
      <c r="H56" s="99" t="s">
        <v>208</v>
      </c>
      <c r="I56" s="99" t="s">
        <v>208</v>
      </c>
      <c r="J56" s="99" t="s">
        <v>208</v>
      </c>
      <c r="K56" s="99" t="s">
        <v>208</v>
      </c>
      <c r="L56" s="99" t="s">
        <v>208</v>
      </c>
      <c r="M56" s="99" t="s">
        <v>208</v>
      </c>
      <c r="N56" s="99" t="s">
        <v>208</v>
      </c>
      <c r="O56" s="99" t="s">
        <v>208</v>
      </c>
      <c r="P56" s="99" t="s">
        <v>208</v>
      </c>
      <c r="Q56" s="99" t="s">
        <v>208</v>
      </c>
      <c r="R56" s="99" t="s">
        <v>208</v>
      </c>
      <c r="S56" s="99" t="s">
        <v>208</v>
      </c>
      <c r="T56" s="99" t="s">
        <v>208</v>
      </c>
      <c r="U56" s="99" t="s">
        <v>208</v>
      </c>
      <c r="V56" s="99" t="s">
        <v>208</v>
      </c>
      <c r="W56" s="127"/>
      <c r="X56" s="118">
        <v>1949</v>
      </c>
      <c r="Y56" s="99">
        <v>0</v>
      </c>
      <c r="Z56" s="99">
        <v>0</v>
      </c>
      <c r="AA56" s="99">
        <v>0</v>
      </c>
      <c r="AB56" s="99">
        <v>14</v>
      </c>
      <c r="AC56" s="99">
        <v>37</v>
      </c>
      <c r="AD56" s="99">
        <v>47</v>
      </c>
      <c r="AE56" s="99">
        <v>47</v>
      </c>
      <c r="AF56" s="99">
        <v>51</v>
      </c>
      <c r="AG56" s="99">
        <v>19</v>
      </c>
      <c r="AH56" s="99">
        <v>5</v>
      </c>
      <c r="AI56" s="99">
        <v>0</v>
      </c>
      <c r="AJ56" s="99">
        <v>0</v>
      </c>
      <c r="AK56" s="99">
        <v>0</v>
      </c>
      <c r="AL56" s="99">
        <v>0</v>
      </c>
      <c r="AM56" s="99">
        <v>0</v>
      </c>
      <c r="AN56" s="99">
        <v>0</v>
      </c>
      <c r="AO56" s="99">
        <v>0</v>
      </c>
      <c r="AP56" s="99">
        <v>0</v>
      </c>
      <c r="AQ56" s="99">
        <v>0</v>
      </c>
      <c r="AR56" s="99">
        <v>220</v>
      </c>
      <c r="AS56" s="127"/>
      <c r="AT56" s="118">
        <v>1949</v>
      </c>
      <c r="AU56" s="99">
        <v>0</v>
      </c>
      <c r="AV56" s="99">
        <v>0</v>
      </c>
      <c r="AW56" s="99">
        <v>0</v>
      </c>
      <c r="AX56" s="99">
        <v>14</v>
      </c>
      <c r="AY56" s="99">
        <v>37</v>
      </c>
      <c r="AZ56" s="99">
        <v>47</v>
      </c>
      <c r="BA56" s="99">
        <v>47</v>
      </c>
      <c r="BB56" s="99">
        <v>51</v>
      </c>
      <c r="BC56" s="99">
        <v>19</v>
      </c>
      <c r="BD56" s="99">
        <v>5</v>
      </c>
      <c r="BE56" s="99">
        <v>0</v>
      </c>
      <c r="BF56" s="99">
        <v>0</v>
      </c>
      <c r="BG56" s="99">
        <v>0</v>
      </c>
      <c r="BH56" s="99">
        <v>0</v>
      </c>
      <c r="BI56" s="99">
        <v>0</v>
      </c>
      <c r="BJ56" s="99">
        <v>0</v>
      </c>
      <c r="BK56" s="99">
        <v>0</v>
      </c>
      <c r="BL56" s="99">
        <v>0</v>
      </c>
      <c r="BM56" s="99">
        <v>0</v>
      </c>
      <c r="BN56" s="99">
        <v>220</v>
      </c>
      <c r="BP56" s="118">
        <v>1949</v>
      </c>
    </row>
    <row r="57" spans="2:68">
      <c r="B57" s="119">
        <v>1950</v>
      </c>
      <c r="C57" s="99" t="s">
        <v>208</v>
      </c>
      <c r="D57" s="99" t="s">
        <v>208</v>
      </c>
      <c r="E57" s="99" t="s">
        <v>208</v>
      </c>
      <c r="F57" s="99" t="s">
        <v>208</v>
      </c>
      <c r="G57" s="99" t="s">
        <v>208</v>
      </c>
      <c r="H57" s="99" t="s">
        <v>208</v>
      </c>
      <c r="I57" s="99" t="s">
        <v>208</v>
      </c>
      <c r="J57" s="99" t="s">
        <v>208</v>
      </c>
      <c r="K57" s="99" t="s">
        <v>208</v>
      </c>
      <c r="L57" s="99" t="s">
        <v>208</v>
      </c>
      <c r="M57" s="99" t="s">
        <v>208</v>
      </c>
      <c r="N57" s="99" t="s">
        <v>208</v>
      </c>
      <c r="O57" s="99" t="s">
        <v>208</v>
      </c>
      <c r="P57" s="99" t="s">
        <v>208</v>
      </c>
      <c r="Q57" s="99" t="s">
        <v>208</v>
      </c>
      <c r="R57" s="99" t="s">
        <v>208</v>
      </c>
      <c r="S57" s="99" t="s">
        <v>208</v>
      </c>
      <c r="T57" s="99" t="s">
        <v>208</v>
      </c>
      <c r="U57" s="99" t="s">
        <v>208</v>
      </c>
      <c r="V57" s="99" t="s">
        <v>208</v>
      </c>
      <c r="W57" s="127"/>
      <c r="X57" s="119">
        <v>1950</v>
      </c>
      <c r="Y57" s="99">
        <v>0</v>
      </c>
      <c r="Z57" s="99">
        <v>0</v>
      </c>
      <c r="AA57" s="99">
        <v>0</v>
      </c>
      <c r="AB57" s="99">
        <v>10</v>
      </c>
      <c r="AC57" s="99">
        <v>42</v>
      </c>
      <c r="AD57" s="99">
        <v>40</v>
      </c>
      <c r="AE57" s="99">
        <v>45</v>
      </c>
      <c r="AF57" s="99">
        <v>45</v>
      </c>
      <c r="AG57" s="99">
        <v>25</v>
      </c>
      <c r="AH57" s="99">
        <v>1</v>
      </c>
      <c r="AI57" s="99">
        <v>0</v>
      </c>
      <c r="AJ57" s="99">
        <v>0</v>
      </c>
      <c r="AK57" s="99">
        <v>0</v>
      </c>
      <c r="AL57" s="99">
        <v>0</v>
      </c>
      <c r="AM57" s="99">
        <v>0</v>
      </c>
      <c r="AN57" s="99">
        <v>0</v>
      </c>
      <c r="AO57" s="99">
        <v>0</v>
      </c>
      <c r="AP57" s="99">
        <v>0</v>
      </c>
      <c r="AQ57" s="99">
        <v>0</v>
      </c>
      <c r="AR57" s="99">
        <v>208</v>
      </c>
      <c r="AS57" s="127"/>
      <c r="AT57" s="119">
        <v>1950</v>
      </c>
      <c r="AU57" s="99">
        <v>0</v>
      </c>
      <c r="AV57" s="99">
        <v>0</v>
      </c>
      <c r="AW57" s="99">
        <v>0</v>
      </c>
      <c r="AX57" s="99">
        <v>10</v>
      </c>
      <c r="AY57" s="99">
        <v>42</v>
      </c>
      <c r="AZ57" s="99">
        <v>40</v>
      </c>
      <c r="BA57" s="99">
        <v>45</v>
      </c>
      <c r="BB57" s="99">
        <v>45</v>
      </c>
      <c r="BC57" s="99">
        <v>25</v>
      </c>
      <c r="BD57" s="99">
        <v>1</v>
      </c>
      <c r="BE57" s="99">
        <v>0</v>
      </c>
      <c r="BF57" s="99">
        <v>0</v>
      </c>
      <c r="BG57" s="99">
        <v>0</v>
      </c>
      <c r="BH57" s="99">
        <v>0</v>
      </c>
      <c r="BI57" s="99">
        <v>0</v>
      </c>
      <c r="BJ57" s="99">
        <v>0</v>
      </c>
      <c r="BK57" s="99">
        <v>0</v>
      </c>
      <c r="BL57" s="99">
        <v>0</v>
      </c>
      <c r="BM57" s="99">
        <v>0</v>
      </c>
      <c r="BN57" s="99">
        <v>208</v>
      </c>
      <c r="BP57" s="119">
        <v>1950</v>
      </c>
    </row>
    <row r="58" spans="2:68">
      <c r="B58" s="119">
        <v>1951</v>
      </c>
      <c r="C58" s="99" t="s">
        <v>208</v>
      </c>
      <c r="D58" s="99" t="s">
        <v>208</v>
      </c>
      <c r="E58" s="99" t="s">
        <v>208</v>
      </c>
      <c r="F58" s="99" t="s">
        <v>208</v>
      </c>
      <c r="G58" s="99" t="s">
        <v>208</v>
      </c>
      <c r="H58" s="99" t="s">
        <v>208</v>
      </c>
      <c r="I58" s="99" t="s">
        <v>208</v>
      </c>
      <c r="J58" s="99" t="s">
        <v>208</v>
      </c>
      <c r="K58" s="99" t="s">
        <v>208</v>
      </c>
      <c r="L58" s="99" t="s">
        <v>208</v>
      </c>
      <c r="M58" s="99" t="s">
        <v>208</v>
      </c>
      <c r="N58" s="99" t="s">
        <v>208</v>
      </c>
      <c r="O58" s="99" t="s">
        <v>208</v>
      </c>
      <c r="P58" s="99" t="s">
        <v>208</v>
      </c>
      <c r="Q58" s="99" t="s">
        <v>208</v>
      </c>
      <c r="R58" s="99" t="s">
        <v>208</v>
      </c>
      <c r="S58" s="99" t="s">
        <v>208</v>
      </c>
      <c r="T58" s="99" t="s">
        <v>208</v>
      </c>
      <c r="U58" s="99" t="s">
        <v>208</v>
      </c>
      <c r="V58" s="99" t="s">
        <v>208</v>
      </c>
      <c r="W58" s="127"/>
      <c r="X58" s="119">
        <v>1951</v>
      </c>
      <c r="Y58" s="99">
        <v>0</v>
      </c>
      <c r="Z58" s="99">
        <v>0</v>
      </c>
      <c r="AA58" s="99">
        <v>0</v>
      </c>
      <c r="AB58" s="99">
        <v>9</v>
      </c>
      <c r="AC58" s="99">
        <v>31</v>
      </c>
      <c r="AD58" s="99">
        <v>47</v>
      </c>
      <c r="AE58" s="99">
        <v>53</v>
      </c>
      <c r="AF58" s="99">
        <v>47</v>
      </c>
      <c r="AG58" s="99">
        <v>14</v>
      </c>
      <c r="AH58" s="99">
        <v>2</v>
      </c>
      <c r="AI58" s="99">
        <v>0</v>
      </c>
      <c r="AJ58" s="99">
        <v>0</v>
      </c>
      <c r="AK58" s="99">
        <v>0</v>
      </c>
      <c r="AL58" s="99">
        <v>0</v>
      </c>
      <c r="AM58" s="99">
        <v>0</v>
      </c>
      <c r="AN58" s="99">
        <v>0</v>
      </c>
      <c r="AO58" s="99">
        <v>0</v>
      </c>
      <c r="AP58" s="99">
        <v>0</v>
      </c>
      <c r="AQ58" s="99">
        <v>0</v>
      </c>
      <c r="AR58" s="99">
        <v>203</v>
      </c>
      <c r="AS58" s="127"/>
      <c r="AT58" s="119">
        <v>1951</v>
      </c>
      <c r="AU58" s="99">
        <v>0</v>
      </c>
      <c r="AV58" s="99">
        <v>0</v>
      </c>
      <c r="AW58" s="99">
        <v>0</v>
      </c>
      <c r="AX58" s="99">
        <v>9</v>
      </c>
      <c r="AY58" s="99">
        <v>31</v>
      </c>
      <c r="AZ58" s="99">
        <v>47</v>
      </c>
      <c r="BA58" s="99">
        <v>53</v>
      </c>
      <c r="BB58" s="99">
        <v>47</v>
      </c>
      <c r="BC58" s="99">
        <v>14</v>
      </c>
      <c r="BD58" s="99">
        <v>2</v>
      </c>
      <c r="BE58" s="99">
        <v>0</v>
      </c>
      <c r="BF58" s="99">
        <v>0</v>
      </c>
      <c r="BG58" s="99">
        <v>0</v>
      </c>
      <c r="BH58" s="99">
        <v>0</v>
      </c>
      <c r="BI58" s="99">
        <v>0</v>
      </c>
      <c r="BJ58" s="99">
        <v>0</v>
      </c>
      <c r="BK58" s="99">
        <v>0</v>
      </c>
      <c r="BL58" s="99">
        <v>0</v>
      </c>
      <c r="BM58" s="99">
        <v>0</v>
      </c>
      <c r="BN58" s="99">
        <v>203</v>
      </c>
      <c r="BP58" s="119">
        <v>1951</v>
      </c>
    </row>
    <row r="59" spans="2:68">
      <c r="B59" s="119">
        <v>1952</v>
      </c>
      <c r="C59" s="99" t="s">
        <v>208</v>
      </c>
      <c r="D59" s="99" t="s">
        <v>208</v>
      </c>
      <c r="E59" s="99" t="s">
        <v>208</v>
      </c>
      <c r="F59" s="99" t="s">
        <v>208</v>
      </c>
      <c r="G59" s="99" t="s">
        <v>208</v>
      </c>
      <c r="H59" s="99" t="s">
        <v>208</v>
      </c>
      <c r="I59" s="99" t="s">
        <v>208</v>
      </c>
      <c r="J59" s="99" t="s">
        <v>208</v>
      </c>
      <c r="K59" s="99" t="s">
        <v>208</v>
      </c>
      <c r="L59" s="99" t="s">
        <v>208</v>
      </c>
      <c r="M59" s="99" t="s">
        <v>208</v>
      </c>
      <c r="N59" s="99" t="s">
        <v>208</v>
      </c>
      <c r="O59" s="99" t="s">
        <v>208</v>
      </c>
      <c r="P59" s="99" t="s">
        <v>208</v>
      </c>
      <c r="Q59" s="99" t="s">
        <v>208</v>
      </c>
      <c r="R59" s="99" t="s">
        <v>208</v>
      </c>
      <c r="S59" s="99" t="s">
        <v>208</v>
      </c>
      <c r="T59" s="99" t="s">
        <v>208</v>
      </c>
      <c r="U59" s="99" t="s">
        <v>208</v>
      </c>
      <c r="V59" s="99" t="s">
        <v>208</v>
      </c>
      <c r="W59" s="127"/>
      <c r="X59" s="119">
        <v>1952</v>
      </c>
      <c r="Y59" s="99">
        <v>0</v>
      </c>
      <c r="Z59" s="99">
        <v>0</v>
      </c>
      <c r="AA59" s="99">
        <v>0</v>
      </c>
      <c r="AB59" s="99">
        <v>8</v>
      </c>
      <c r="AC59" s="99">
        <v>40</v>
      </c>
      <c r="AD59" s="99">
        <v>43</v>
      </c>
      <c r="AE59" s="99">
        <v>40</v>
      </c>
      <c r="AF59" s="99">
        <v>37</v>
      </c>
      <c r="AG59" s="99">
        <v>21</v>
      </c>
      <c r="AH59" s="99">
        <v>1</v>
      </c>
      <c r="AI59" s="99">
        <v>0</v>
      </c>
      <c r="AJ59" s="99">
        <v>0</v>
      </c>
      <c r="AK59" s="99">
        <v>0</v>
      </c>
      <c r="AL59" s="99">
        <v>0</v>
      </c>
      <c r="AM59" s="99">
        <v>0</v>
      </c>
      <c r="AN59" s="99">
        <v>0</v>
      </c>
      <c r="AO59" s="99">
        <v>0</v>
      </c>
      <c r="AP59" s="99">
        <v>0</v>
      </c>
      <c r="AQ59" s="99">
        <v>0</v>
      </c>
      <c r="AR59" s="99">
        <v>190</v>
      </c>
      <c r="AS59" s="127"/>
      <c r="AT59" s="119">
        <v>1952</v>
      </c>
      <c r="AU59" s="99">
        <v>0</v>
      </c>
      <c r="AV59" s="99">
        <v>0</v>
      </c>
      <c r="AW59" s="99">
        <v>0</v>
      </c>
      <c r="AX59" s="99">
        <v>8</v>
      </c>
      <c r="AY59" s="99">
        <v>40</v>
      </c>
      <c r="AZ59" s="99">
        <v>43</v>
      </c>
      <c r="BA59" s="99">
        <v>40</v>
      </c>
      <c r="BB59" s="99">
        <v>37</v>
      </c>
      <c r="BC59" s="99">
        <v>21</v>
      </c>
      <c r="BD59" s="99">
        <v>1</v>
      </c>
      <c r="BE59" s="99">
        <v>0</v>
      </c>
      <c r="BF59" s="99">
        <v>0</v>
      </c>
      <c r="BG59" s="99">
        <v>0</v>
      </c>
      <c r="BH59" s="99">
        <v>0</v>
      </c>
      <c r="BI59" s="99">
        <v>0</v>
      </c>
      <c r="BJ59" s="99">
        <v>0</v>
      </c>
      <c r="BK59" s="99">
        <v>0</v>
      </c>
      <c r="BL59" s="99">
        <v>0</v>
      </c>
      <c r="BM59" s="99">
        <v>0</v>
      </c>
      <c r="BN59" s="99">
        <v>190</v>
      </c>
      <c r="BP59" s="119">
        <v>1952</v>
      </c>
    </row>
    <row r="60" spans="2:68">
      <c r="B60" s="119">
        <v>1953</v>
      </c>
      <c r="C60" s="99" t="s">
        <v>208</v>
      </c>
      <c r="D60" s="99" t="s">
        <v>208</v>
      </c>
      <c r="E60" s="99" t="s">
        <v>208</v>
      </c>
      <c r="F60" s="99" t="s">
        <v>208</v>
      </c>
      <c r="G60" s="99" t="s">
        <v>208</v>
      </c>
      <c r="H60" s="99" t="s">
        <v>208</v>
      </c>
      <c r="I60" s="99" t="s">
        <v>208</v>
      </c>
      <c r="J60" s="99" t="s">
        <v>208</v>
      </c>
      <c r="K60" s="99" t="s">
        <v>208</v>
      </c>
      <c r="L60" s="99" t="s">
        <v>208</v>
      </c>
      <c r="M60" s="99" t="s">
        <v>208</v>
      </c>
      <c r="N60" s="99" t="s">
        <v>208</v>
      </c>
      <c r="O60" s="99" t="s">
        <v>208</v>
      </c>
      <c r="P60" s="99" t="s">
        <v>208</v>
      </c>
      <c r="Q60" s="99" t="s">
        <v>208</v>
      </c>
      <c r="R60" s="99" t="s">
        <v>208</v>
      </c>
      <c r="S60" s="99" t="s">
        <v>208</v>
      </c>
      <c r="T60" s="99" t="s">
        <v>208</v>
      </c>
      <c r="U60" s="99" t="s">
        <v>208</v>
      </c>
      <c r="V60" s="99" t="s">
        <v>208</v>
      </c>
      <c r="W60" s="127"/>
      <c r="X60" s="119">
        <v>1953</v>
      </c>
      <c r="Y60" s="99">
        <v>0</v>
      </c>
      <c r="Z60" s="99">
        <v>0</v>
      </c>
      <c r="AA60" s="99">
        <v>0</v>
      </c>
      <c r="AB60" s="99">
        <v>4</v>
      </c>
      <c r="AC60" s="99">
        <v>24</v>
      </c>
      <c r="AD60" s="99">
        <v>28</v>
      </c>
      <c r="AE60" s="99">
        <v>26</v>
      </c>
      <c r="AF60" s="99">
        <v>30</v>
      </c>
      <c r="AG60" s="99">
        <v>12</v>
      </c>
      <c r="AH60" s="99">
        <v>2</v>
      </c>
      <c r="AI60" s="99">
        <v>0</v>
      </c>
      <c r="AJ60" s="99">
        <v>0</v>
      </c>
      <c r="AK60" s="99">
        <v>0</v>
      </c>
      <c r="AL60" s="99">
        <v>0</v>
      </c>
      <c r="AM60" s="99">
        <v>0</v>
      </c>
      <c r="AN60" s="99">
        <v>0</v>
      </c>
      <c r="AO60" s="99">
        <v>0</v>
      </c>
      <c r="AP60" s="99">
        <v>0</v>
      </c>
      <c r="AQ60" s="99">
        <v>0</v>
      </c>
      <c r="AR60" s="99">
        <v>126</v>
      </c>
      <c r="AS60" s="127"/>
      <c r="AT60" s="119">
        <v>1953</v>
      </c>
      <c r="AU60" s="99">
        <v>0</v>
      </c>
      <c r="AV60" s="99">
        <v>0</v>
      </c>
      <c r="AW60" s="99">
        <v>0</v>
      </c>
      <c r="AX60" s="99">
        <v>4</v>
      </c>
      <c r="AY60" s="99">
        <v>24</v>
      </c>
      <c r="AZ60" s="99">
        <v>28</v>
      </c>
      <c r="BA60" s="99">
        <v>26</v>
      </c>
      <c r="BB60" s="99">
        <v>30</v>
      </c>
      <c r="BC60" s="99">
        <v>12</v>
      </c>
      <c r="BD60" s="99">
        <v>2</v>
      </c>
      <c r="BE60" s="99">
        <v>0</v>
      </c>
      <c r="BF60" s="99">
        <v>0</v>
      </c>
      <c r="BG60" s="99">
        <v>0</v>
      </c>
      <c r="BH60" s="99">
        <v>0</v>
      </c>
      <c r="BI60" s="99">
        <v>0</v>
      </c>
      <c r="BJ60" s="99">
        <v>0</v>
      </c>
      <c r="BK60" s="99">
        <v>0</v>
      </c>
      <c r="BL60" s="99">
        <v>0</v>
      </c>
      <c r="BM60" s="99">
        <v>0</v>
      </c>
      <c r="BN60" s="99">
        <v>126</v>
      </c>
      <c r="BP60" s="119">
        <v>1953</v>
      </c>
    </row>
    <row r="61" spans="2:68">
      <c r="B61" s="119">
        <v>1954</v>
      </c>
      <c r="C61" s="99" t="s">
        <v>208</v>
      </c>
      <c r="D61" s="99" t="s">
        <v>208</v>
      </c>
      <c r="E61" s="99" t="s">
        <v>208</v>
      </c>
      <c r="F61" s="99" t="s">
        <v>208</v>
      </c>
      <c r="G61" s="99" t="s">
        <v>208</v>
      </c>
      <c r="H61" s="99" t="s">
        <v>208</v>
      </c>
      <c r="I61" s="99" t="s">
        <v>208</v>
      </c>
      <c r="J61" s="99" t="s">
        <v>208</v>
      </c>
      <c r="K61" s="99" t="s">
        <v>208</v>
      </c>
      <c r="L61" s="99" t="s">
        <v>208</v>
      </c>
      <c r="M61" s="99" t="s">
        <v>208</v>
      </c>
      <c r="N61" s="99" t="s">
        <v>208</v>
      </c>
      <c r="O61" s="99" t="s">
        <v>208</v>
      </c>
      <c r="P61" s="99" t="s">
        <v>208</v>
      </c>
      <c r="Q61" s="99" t="s">
        <v>208</v>
      </c>
      <c r="R61" s="99" t="s">
        <v>208</v>
      </c>
      <c r="S61" s="99" t="s">
        <v>208</v>
      </c>
      <c r="T61" s="99" t="s">
        <v>208</v>
      </c>
      <c r="U61" s="99" t="s">
        <v>208</v>
      </c>
      <c r="V61" s="99" t="s">
        <v>208</v>
      </c>
      <c r="W61" s="127"/>
      <c r="X61" s="119">
        <v>1954</v>
      </c>
      <c r="Y61" s="99">
        <v>0</v>
      </c>
      <c r="Z61" s="99">
        <v>0</v>
      </c>
      <c r="AA61" s="99">
        <v>0</v>
      </c>
      <c r="AB61" s="99">
        <v>4</v>
      </c>
      <c r="AC61" s="99">
        <v>21</v>
      </c>
      <c r="AD61" s="99">
        <v>30</v>
      </c>
      <c r="AE61" s="99">
        <v>40</v>
      </c>
      <c r="AF61" s="99">
        <v>28</v>
      </c>
      <c r="AG61" s="99">
        <v>14</v>
      </c>
      <c r="AH61" s="99">
        <v>2</v>
      </c>
      <c r="AI61" s="99">
        <v>0</v>
      </c>
      <c r="AJ61" s="99">
        <v>0</v>
      </c>
      <c r="AK61" s="99">
        <v>0</v>
      </c>
      <c r="AL61" s="99">
        <v>0</v>
      </c>
      <c r="AM61" s="99">
        <v>0</v>
      </c>
      <c r="AN61" s="99">
        <v>0</v>
      </c>
      <c r="AO61" s="99">
        <v>0</v>
      </c>
      <c r="AP61" s="99">
        <v>0</v>
      </c>
      <c r="AQ61" s="99">
        <v>0</v>
      </c>
      <c r="AR61" s="99">
        <v>139</v>
      </c>
      <c r="AS61" s="127"/>
      <c r="AT61" s="119">
        <v>1954</v>
      </c>
      <c r="AU61" s="99">
        <v>0</v>
      </c>
      <c r="AV61" s="99">
        <v>0</v>
      </c>
      <c r="AW61" s="99">
        <v>0</v>
      </c>
      <c r="AX61" s="99">
        <v>4</v>
      </c>
      <c r="AY61" s="99">
        <v>21</v>
      </c>
      <c r="AZ61" s="99">
        <v>30</v>
      </c>
      <c r="BA61" s="99">
        <v>40</v>
      </c>
      <c r="BB61" s="99">
        <v>28</v>
      </c>
      <c r="BC61" s="99">
        <v>14</v>
      </c>
      <c r="BD61" s="99">
        <v>2</v>
      </c>
      <c r="BE61" s="99">
        <v>0</v>
      </c>
      <c r="BF61" s="99">
        <v>0</v>
      </c>
      <c r="BG61" s="99">
        <v>0</v>
      </c>
      <c r="BH61" s="99">
        <v>0</v>
      </c>
      <c r="BI61" s="99">
        <v>0</v>
      </c>
      <c r="BJ61" s="99">
        <v>0</v>
      </c>
      <c r="BK61" s="99">
        <v>0</v>
      </c>
      <c r="BL61" s="99">
        <v>0</v>
      </c>
      <c r="BM61" s="99">
        <v>0</v>
      </c>
      <c r="BN61" s="99">
        <v>139</v>
      </c>
      <c r="BP61" s="119">
        <v>1954</v>
      </c>
    </row>
    <row r="62" spans="2:68">
      <c r="B62" s="119">
        <v>1955</v>
      </c>
      <c r="C62" s="99" t="s">
        <v>208</v>
      </c>
      <c r="D62" s="99" t="s">
        <v>208</v>
      </c>
      <c r="E62" s="99" t="s">
        <v>208</v>
      </c>
      <c r="F62" s="99" t="s">
        <v>208</v>
      </c>
      <c r="G62" s="99" t="s">
        <v>208</v>
      </c>
      <c r="H62" s="99" t="s">
        <v>208</v>
      </c>
      <c r="I62" s="99" t="s">
        <v>208</v>
      </c>
      <c r="J62" s="99" t="s">
        <v>208</v>
      </c>
      <c r="K62" s="99" t="s">
        <v>208</v>
      </c>
      <c r="L62" s="99" t="s">
        <v>208</v>
      </c>
      <c r="M62" s="99" t="s">
        <v>208</v>
      </c>
      <c r="N62" s="99" t="s">
        <v>208</v>
      </c>
      <c r="O62" s="99" t="s">
        <v>208</v>
      </c>
      <c r="P62" s="99" t="s">
        <v>208</v>
      </c>
      <c r="Q62" s="99" t="s">
        <v>208</v>
      </c>
      <c r="R62" s="99" t="s">
        <v>208</v>
      </c>
      <c r="S62" s="99" t="s">
        <v>208</v>
      </c>
      <c r="T62" s="99" t="s">
        <v>208</v>
      </c>
      <c r="U62" s="99" t="s">
        <v>208</v>
      </c>
      <c r="V62" s="99" t="s">
        <v>208</v>
      </c>
      <c r="W62" s="127"/>
      <c r="X62" s="119">
        <v>1955</v>
      </c>
      <c r="Y62" s="99">
        <v>0</v>
      </c>
      <c r="Z62" s="99">
        <v>0</v>
      </c>
      <c r="AA62" s="99">
        <v>0</v>
      </c>
      <c r="AB62" s="99">
        <v>5</v>
      </c>
      <c r="AC62" s="99">
        <v>27</v>
      </c>
      <c r="AD62" s="99">
        <v>23</v>
      </c>
      <c r="AE62" s="99">
        <v>27</v>
      </c>
      <c r="AF62" s="99">
        <v>26</v>
      </c>
      <c r="AG62" s="99">
        <v>22</v>
      </c>
      <c r="AH62" s="99">
        <v>3</v>
      </c>
      <c r="AI62" s="99">
        <v>0</v>
      </c>
      <c r="AJ62" s="99">
        <v>0</v>
      </c>
      <c r="AK62" s="99">
        <v>0</v>
      </c>
      <c r="AL62" s="99">
        <v>0</v>
      </c>
      <c r="AM62" s="99">
        <v>0</v>
      </c>
      <c r="AN62" s="99">
        <v>0</v>
      </c>
      <c r="AO62" s="99">
        <v>0</v>
      </c>
      <c r="AP62" s="99">
        <v>0</v>
      </c>
      <c r="AQ62" s="99">
        <v>0</v>
      </c>
      <c r="AR62" s="99">
        <v>133</v>
      </c>
      <c r="AS62" s="127"/>
      <c r="AT62" s="119">
        <v>1955</v>
      </c>
      <c r="AU62" s="99">
        <v>0</v>
      </c>
      <c r="AV62" s="99">
        <v>0</v>
      </c>
      <c r="AW62" s="99">
        <v>0</v>
      </c>
      <c r="AX62" s="99">
        <v>5</v>
      </c>
      <c r="AY62" s="99">
        <v>27</v>
      </c>
      <c r="AZ62" s="99">
        <v>23</v>
      </c>
      <c r="BA62" s="99">
        <v>27</v>
      </c>
      <c r="BB62" s="99">
        <v>26</v>
      </c>
      <c r="BC62" s="99">
        <v>22</v>
      </c>
      <c r="BD62" s="99">
        <v>3</v>
      </c>
      <c r="BE62" s="99">
        <v>0</v>
      </c>
      <c r="BF62" s="99">
        <v>0</v>
      </c>
      <c r="BG62" s="99">
        <v>0</v>
      </c>
      <c r="BH62" s="99">
        <v>0</v>
      </c>
      <c r="BI62" s="99">
        <v>0</v>
      </c>
      <c r="BJ62" s="99">
        <v>0</v>
      </c>
      <c r="BK62" s="99">
        <v>0</v>
      </c>
      <c r="BL62" s="99">
        <v>0</v>
      </c>
      <c r="BM62" s="99">
        <v>0</v>
      </c>
      <c r="BN62" s="99">
        <v>133</v>
      </c>
      <c r="BP62" s="119">
        <v>1955</v>
      </c>
    </row>
    <row r="63" spans="2:68">
      <c r="B63" s="119">
        <v>1956</v>
      </c>
      <c r="C63" s="99" t="s">
        <v>208</v>
      </c>
      <c r="D63" s="99" t="s">
        <v>208</v>
      </c>
      <c r="E63" s="99" t="s">
        <v>208</v>
      </c>
      <c r="F63" s="99" t="s">
        <v>208</v>
      </c>
      <c r="G63" s="99" t="s">
        <v>208</v>
      </c>
      <c r="H63" s="99" t="s">
        <v>208</v>
      </c>
      <c r="I63" s="99" t="s">
        <v>208</v>
      </c>
      <c r="J63" s="99" t="s">
        <v>208</v>
      </c>
      <c r="K63" s="99" t="s">
        <v>208</v>
      </c>
      <c r="L63" s="99" t="s">
        <v>208</v>
      </c>
      <c r="M63" s="99" t="s">
        <v>208</v>
      </c>
      <c r="N63" s="99" t="s">
        <v>208</v>
      </c>
      <c r="O63" s="99" t="s">
        <v>208</v>
      </c>
      <c r="P63" s="99" t="s">
        <v>208</v>
      </c>
      <c r="Q63" s="99" t="s">
        <v>208</v>
      </c>
      <c r="R63" s="99" t="s">
        <v>208</v>
      </c>
      <c r="S63" s="99" t="s">
        <v>208</v>
      </c>
      <c r="T63" s="99" t="s">
        <v>208</v>
      </c>
      <c r="U63" s="99" t="s">
        <v>208</v>
      </c>
      <c r="V63" s="99" t="s">
        <v>208</v>
      </c>
      <c r="W63" s="127"/>
      <c r="X63" s="119">
        <v>1956</v>
      </c>
      <c r="Y63" s="99">
        <v>0</v>
      </c>
      <c r="Z63" s="99">
        <v>0</v>
      </c>
      <c r="AA63" s="99">
        <v>0</v>
      </c>
      <c r="AB63" s="99">
        <v>6</v>
      </c>
      <c r="AC63" s="99">
        <v>20</v>
      </c>
      <c r="AD63" s="99">
        <v>27</v>
      </c>
      <c r="AE63" s="99">
        <v>29</v>
      </c>
      <c r="AF63" s="99">
        <v>19</v>
      </c>
      <c r="AG63" s="99">
        <v>17</v>
      </c>
      <c r="AH63" s="99">
        <v>1</v>
      </c>
      <c r="AI63" s="99">
        <v>0</v>
      </c>
      <c r="AJ63" s="99">
        <v>0</v>
      </c>
      <c r="AK63" s="99">
        <v>0</v>
      </c>
      <c r="AL63" s="99">
        <v>0</v>
      </c>
      <c r="AM63" s="99">
        <v>0</v>
      </c>
      <c r="AN63" s="99">
        <v>0</v>
      </c>
      <c r="AO63" s="99">
        <v>0</v>
      </c>
      <c r="AP63" s="99">
        <v>0</v>
      </c>
      <c r="AQ63" s="99">
        <v>0</v>
      </c>
      <c r="AR63" s="99">
        <v>119</v>
      </c>
      <c r="AS63" s="127"/>
      <c r="AT63" s="119">
        <v>1956</v>
      </c>
      <c r="AU63" s="99">
        <v>0</v>
      </c>
      <c r="AV63" s="99">
        <v>0</v>
      </c>
      <c r="AW63" s="99">
        <v>0</v>
      </c>
      <c r="AX63" s="99">
        <v>6</v>
      </c>
      <c r="AY63" s="99">
        <v>20</v>
      </c>
      <c r="AZ63" s="99">
        <v>27</v>
      </c>
      <c r="BA63" s="99">
        <v>29</v>
      </c>
      <c r="BB63" s="99">
        <v>19</v>
      </c>
      <c r="BC63" s="99">
        <v>17</v>
      </c>
      <c r="BD63" s="99">
        <v>1</v>
      </c>
      <c r="BE63" s="99">
        <v>0</v>
      </c>
      <c r="BF63" s="99">
        <v>0</v>
      </c>
      <c r="BG63" s="99">
        <v>0</v>
      </c>
      <c r="BH63" s="99">
        <v>0</v>
      </c>
      <c r="BI63" s="99">
        <v>0</v>
      </c>
      <c r="BJ63" s="99">
        <v>0</v>
      </c>
      <c r="BK63" s="99">
        <v>0</v>
      </c>
      <c r="BL63" s="99">
        <v>0</v>
      </c>
      <c r="BM63" s="99">
        <v>0</v>
      </c>
      <c r="BN63" s="99">
        <v>119</v>
      </c>
      <c r="BP63" s="119">
        <v>1956</v>
      </c>
    </row>
    <row r="64" spans="2:68">
      <c r="B64" s="119">
        <v>1957</v>
      </c>
      <c r="C64" s="99" t="s">
        <v>208</v>
      </c>
      <c r="D64" s="99" t="s">
        <v>208</v>
      </c>
      <c r="E64" s="99" t="s">
        <v>208</v>
      </c>
      <c r="F64" s="99" t="s">
        <v>208</v>
      </c>
      <c r="G64" s="99" t="s">
        <v>208</v>
      </c>
      <c r="H64" s="99" t="s">
        <v>208</v>
      </c>
      <c r="I64" s="99" t="s">
        <v>208</v>
      </c>
      <c r="J64" s="99" t="s">
        <v>208</v>
      </c>
      <c r="K64" s="99" t="s">
        <v>208</v>
      </c>
      <c r="L64" s="99" t="s">
        <v>208</v>
      </c>
      <c r="M64" s="99" t="s">
        <v>208</v>
      </c>
      <c r="N64" s="99" t="s">
        <v>208</v>
      </c>
      <c r="O64" s="99" t="s">
        <v>208</v>
      </c>
      <c r="P64" s="99" t="s">
        <v>208</v>
      </c>
      <c r="Q64" s="99" t="s">
        <v>208</v>
      </c>
      <c r="R64" s="99" t="s">
        <v>208</v>
      </c>
      <c r="S64" s="99" t="s">
        <v>208</v>
      </c>
      <c r="T64" s="99" t="s">
        <v>208</v>
      </c>
      <c r="U64" s="99" t="s">
        <v>208</v>
      </c>
      <c r="V64" s="99" t="s">
        <v>208</v>
      </c>
      <c r="W64" s="127"/>
      <c r="X64" s="119">
        <v>1957</v>
      </c>
      <c r="Y64" s="99">
        <v>0</v>
      </c>
      <c r="Z64" s="99">
        <v>0</v>
      </c>
      <c r="AA64" s="99">
        <v>0</v>
      </c>
      <c r="AB64" s="99">
        <v>5</v>
      </c>
      <c r="AC64" s="99">
        <v>22</v>
      </c>
      <c r="AD64" s="99">
        <v>32</v>
      </c>
      <c r="AE64" s="99">
        <v>34</v>
      </c>
      <c r="AF64" s="99">
        <v>32</v>
      </c>
      <c r="AG64" s="99">
        <v>13</v>
      </c>
      <c r="AH64" s="99">
        <v>0</v>
      </c>
      <c r="AI64" s="99">
        <v>0</v>
      </c>
      <c r="AJ64" s="99">
        <v>0</v>
      </c>
      <c r="AK64" s="99">
        <v>0</v>
      </c>
      <c r="AL64" s="99">
        <v>0</v>
      </c>
      <c r="AM64" s="99">
        <v>0</v>
      </c>
      <c r="AN64" s="99">
        <v>0</v>
      </c>
      <c r="AO64" s="99">
        <v>0</v>
      </c>
      <c r="AP64" s="99">
        <v>0</v>
      </c>
      <c r="AQ64" s="99">
        <v>0</v>
      </c>
      <c r="AR64" s="99">
        <v>138</v>
      </c>
      <c r="AS64" s="127"/>
      <c r="AT64" s="119">
        <v>1957</v>
      </c>
      <c r="AU64" s="99">
        <v>0</v>
      </c>
      <c r="AV64" s="99">
        <v>0</v>
      </c>
      <c r="AW64" s="99">
        <v>0</v>
      </c>
      <c r="AX64" s="99">
        <v>5</v>
      </c>
      <c r="AY64" s="99">
        <v>22</v>
      </c>
      <c r="AZ64" s="99">
        <v>32</v>
      </c>
      <c r="BA64" s="99">
        <v>34</v>
      </c>
      <c r="BB64" s="99">
        <v>32</v>
      </c>
      <c r="BC64" s="99">
        <v>13</v>
      </c>
      <c r="BD64" s="99">
        <v>0</v>
      </c>
      <c r="BE64" s="99">
        <v>0</v>
      </c>
      <c r="BF64" s="99">
        <v>0</v>
      </c>
      <c r="BG64" s="99">
        <v>0</v>
      </c>
      <c r="BH64" s="99">
        <v>0</v>
      </c>
      <c r="BI64" s="99">
        <v>0</v>
      </c>
      <c r="BJ64" s="99">
        <v>0</v>
      </c>
      <c r="BK64" s="99">
        <v>0</v>
      </c>
      <c r="BL64" s="99">
        <v>0</v>
      </c>
      <c r="BM64" s="99">
        <v>0</v>
      </c>
      <c r="BN64" s="99">
        <v>138</v>
      </c>
      <c r="BP64" s="119">
        <v>1957</v>
      </c>
    </row>
    <row r="65" spans="2:68">
      <c r="B65" s="120">
        <v>1958</v>
      </c>
      <c r="C65" s="99" t="s">
        <v>208</v>
      </c>
      <c r="D65" s="99" t="s">
        <v>208</v>
      </c>
      <c r="E65" s="99" t="s">
        <v>208</v>
      </c>
      <c r="F65" s="99" t="s">
        <v>208</v>
      </c>
      <c r="G65" s="99" t="s">
        <v>208</v>
      </c>
      <c r="H65" s="99" t="s">
        <v>208</v>
      </c>
      <c r="I65" s="99" t="s">
        <v>208</v>
      </c>
      <c r="J65" s="99" t="s">
        <v>208</v>
      </c>
      <c r="K65" s="99" t="s">
        <v>208</v>
      </c>
      <c r="L65" s="99" t="s">
        <v>208</v>
      </c>
      <c r="M65" s="99" t="s">
        <v>208</v>
      </c>
      <c r="N65" s="99" t="s">
        <v>208</v>
      </c>
      <c r="O65" s="99" t="s">
        <v>208</v>
      </c>
      <c r="P65" s="99" t="s">
        <v>208</v>
      </c>
      <c r="Q65" s="99" t="s">
        <v>208</v>
      </c>
      <c r="R65" s="99" t="s">
        <v>208</v>
      </c>
      <c r="S65" s="99" t="s">
        <v>208</v>
      </c>
      <c r="T65" s="99" t="s">
        <v>208</v>
      </c>
      <c r="U65" s="99" t="s">
        <v>208</v>
      </c>
      <c r="V65" s="99" t="s">
        <v>208</v>
      </c>
      <c r="W65" s="127"/>
      <c r="X65" s="120">
        <v>1958</v>
      </c>
      <c r="Y65" s="99">
        <v>0</v>
      </c>
      <c r="Z65" s="99">
        <v>0</v>
      </c>
      <c r="AA65" s="99">
        <v>0</v>
      </c>
      <c r="AB65" s="99">
        <v>4</v>
      </c>
      <c r="AC65" s="99">
        <v>17</v>
      </c>
      <c r="AD65" s="99">
        <v>26</v>
      </c>
      <c r="AE65" s="99">
        <v>32</v>
      </c>
      <c r="AF65" s="99">
        <v>18</v>
      </c>
      <c r="AG65" s="99">
        <v>12</v>
      </c>
      <c r="AH65" s="99">
        <v>2</v>
      </c>
      <c r="AI65" s="99">
        <v>0</v>
      </c>
      <c r="AJ65" s="99">
        <v>0</v>
      </c>
      <c r="AK65" s="99">
        <v>0</v>
      </c>
      <c r="AL65" s="99">
        <v>0</v>
      </c>
      <c r="AM65" s="99">
        <v>0</v>
      </c>
      <c r="AN65" s="99">
        <v>0</v>
      </c>
      <c r="AO65" s="99">
        <v>0</v>
      </c>
      <c r="AP65" s="99">
        <v>0</v>
      </c>
      <c r="AQ65" s="99">
        <v>0</v>
      </c>
      <c r="AR65" s="99">
        <v>111</v>
      </c>
      <c r="AS65" s="127"/>
      <c r="AT65" s="120">
        <v>1958</v>
      </c>
      <c r="AU65" s="99">
        <v>0</v>
      </c>
      <c r="AV65" s="99">
        <v>0</v>
      </c>
      <c r="AW65" s="99">
        <v>0</v>
      </c>
      <c r="AX65" s="99">
        <v>4</v>
      </c>
      <c r="AY65" s="99">
        <v>17</v>
      </c>
      <c r="AZ65" s="99">
        <v>26</v>
      </c>
      <c r="BA65" s="99">
        <v>32</v>
      </c>
      <c r="BB65" s="99">
        <v>18</v>
      </c>
      <c r="BC65" s="99">
        <v>12</v>
      </c>
      <c r="BD65" s="99">
        <v>2</v>
      </c>
      <c r="BE65" s="99">
        <v>0</v>
      </c>
      <c r="BF65" s="99">
        <v>0</v>
      </c>
      <c r="BG65" s="99">
        <v>0</v>
      </c>
      <c r="BH65" s="99">
        <v>0</v>
      </c>
      <c r="BI65" s="99">
        <v>0</v>
      </c>
      <c r="BJ65" s="99">
        <v>0</v>
      </c>
      <c r="BK65" s="99">
        <v>0</v>
      </c>
      <c r="BL65" s="99">
        <v>0</v>
      </c>
      <c r="BM65" s="99">
        <v>0</v>
      </c>
      <c r="BN65" s="99">
        <v>111</v>
      </c>
      <c r="BP65" s="120">
        <v>1958</v>
      </c>
    </row>
    <row r="66" spans="2:68">
      <c r="B66" s="120">
        <v>1959</v>
      </c>
      <c r="C66" s="99" t="s">
        <v>208</v>
      </c>
      <c r="D66" s="99" t="s">
        <v>208</v>
      </c>
      <c r="E66" s="99" t="s">
        <v>208</v>
      </c>
      <c r="F66" s="99" t="s">
        <v>208</v>
      </c>
      <c r="G66" s="99" t="s">
        <v>208</v>
      </c>
      <c r="H66" s="99" t="s">
        <v>208</v>
      </c>
      <c r="I66" s="99" t="s">
        <v>208</v>
      </c>
      <c r="J66" s="99" t="s">
        <v>208</v>
      </c>
      <c r="K66" s="99" t="s">
        <v>208</v>
      </c>
      <c r="L66" s="99" t="s">
        <v>208</v>
      </c>
      <c r="M66" s="99" t="s">
        <v>208</v>
      </c>
      <c r="N66" s="99" t="s">
        <v>208</v>
      </c>
      <c r="O66" s="99" t="s">
        <v>208</v>
      </c>
      <c r="P66" s="99" t="s">
        <v>208</v>
      </c>
      <c r="Q66" s="99" t="s">
        <v>208</v>
      </c>
      <c r="R66" s="99" t="s">
        <v>208</v>
      </c>
      <c r="S66" s="99" t="s">
        <v>208</v>
      </c>
      <c r="T66" s="99" t="s">
        <v>208</v>
      </c>
      <c r="U66" s="99" t="s">
        <v>208</v>
      </c>
      <c r="V66" s="99" t="s">
        <v>208</v>
      </c>
      <c r="W66" s="127"/>
      <c r="X66" s="120">
        <v>1959</v>
      </c>
      <c r="Y66" s="99">
        <v>0</v>
      </c>
      <c r="Z66" s="99">
        <v>0</v>
      </c>
      <c r="AA66" s="99">
        <v>0</v>
      </c>
      <c r="AB66" s="99">
        <v>3</v>
      </c>
      <c r="AC66" s="99">
        <v>17</v>
      </c>
      <c r="AD66" s="99">
        <v>22</v>
      </c>
      <c r="AE66" s="99">
        <v>24</v>
      </c>
      <c r="AF66" s="99">
        <v>27</v>
      </c>
      <c r="AG66" s="99">
        <v>11</v>
      </c>
      <c r="AH66" s="99">
        <v>0</v>
      </c>
      <c r="AI66" s="99">
        <v>0</v>
      </c>
      <c r="AJ66" s="99">
        <v>0</v>
      </c>
      <c r="AK66" s="99">
        <v>0</v>
      </c>
      <c r="AL66" s="99">
        <v>0</v>
      </c>
      <c r="AM66" s="99">
        <v>0</v>
      </c>
      <c r="AN66" s="99">
        <v>0</v>
      </c>
      <c r="AO66" s="99">
        <v>0</v>
      </c>
      <c r="AP66" s="99">
        <v>0</v>
      </c>
      <c r="AQ66" s="99">
        <v>0</v>
      </c>
      <c r="AR66" s="99">
        <v>104</v>
      </c>
      <c r="AS66" s="127"/>
      <c r="AT66" s="120">
        <v>1959</v>
      </c>
      <c r="AU66" s="99">
        <v>0</v>
      </c>
      <c r="AV66" s="99">
        <v>0</v>
      </c>
      <c r="AW66" s="99">
        <v>0</v>
      </c>
      <c r="AX66" s="99">
        <v>3</v>
      </c>
      <c r="AY66" s="99">
        <v>17</v>
      </c>
      <c r="AZ66" s="99">
        <v>22</v>
      </c>
      <c r="BA66" s="99">
        <v>24</v>
      </c>
      <c r="BB66" s="99">
        <v>27</v>
      </c>
      <c r="BC66" s="99">
        <v>11</v>
      </c>
      <c r="BD66" s="99">
        <v>0</v>
      </c>
      <c r="BE66" s="99">
        <v>0</v>
      </c>
      <c r="BF66" s="99">
        <v>0</v>
      </c>
      <c r="BG66" s="99">
        <v>0</v>
      </c>
      <c r="BH66" s="99">
        <v>0</v>
      </c>
      <c r="BI66" s="99">
        <v>0</v>
      </c>
      <c r="BJ66" s="99">
        <v>0</v>
      </c>
      <c r="BK66" s="99">
        <v>0</v>
      </c>
      <c r="BL66" s="99">
        <v>0</v>
      </c>
      <c r="BM66" s="99">
        <v>0</v>
      </c>
      <c r="BN66" s="99">
        <v>104</v>
      </c>
      <c r="BP66" s="120">
        <v>1959</v>
      </c>
    </row>
    <row r="67" spans="2:68">
      <c r="B67" s="120">
        <v>1960</v>
      </c>
      <c r="C67" s="99" t="s">
        <v>208</v>
      </c>
      <c r="D67" s="99" t="s">
        <v>208</v>
      </c>
      <c r="E67" s="99" t="s">
        <v>208</v>
      </c>
      <c r="F67" s="99" t="s">
        <v>208</v>
      </c>
      <c r="G67" s="99" t="s">
        <v>208</v>
      </c>
      <c r="H67" s="99" t="s">
        <v>208</v>
      </c>
      <c r="I67" s="99" t="s">
        <v>208</v>
      </c>
      <c r="J67" s="99" t="s">
        <v>208</v>
      </c>
      <c r="K67" s="99" t="s">
        <v>208</v>
      </c>
      <c r="L67" s="99" t="s">
        <v>208</v>
      </c>
      <c r="M67" s="99" t="s">
        <v>208</v>
      </c>
      <c r="N67" s="99" t="s">
        <v>208</v>
      </c>
      <c r="O67" s="99" t="s">
        <v>208</v>
      </c>
      <c r="P67" s="99" t="s">
        <v>208</v>
      </c>
      <c r="Q67" s="99" t="s">
        <v>208</v>
      </c>
      <c r="R67" s="99" t="s">
        <v>208</v>
      </c>
      <c r="S67" s="99" t="s">
        <v>208</v>
      </c>
      <c r="T67" s="99" t="s">
        <v>208</v>
      </c>
      <c r="U67" s="99" t="s">
        <v>208</v>
      </c>
      <c r="V67" s="99" t="s">
        <v>208</v>
      </c>
      <c r="W67" s="127"/>
      <c r="X67" s="120">
        <v>1960</v>
      </c>
      <c r="Y67" s="99">
        <v>0</v>
      </c>
      <c r="Z67" s="99">
        <v>0</v>
      </c>
      <c r="AA67" s="99">
        <v>0</v>
      </c>
      <c r="AB67" s="99">
        <v>5</v>
      </c>
      <c r="AC67" s="99">
        <v>16</v>
      </c>
      <c r="AD67" s="99">
        <v>24</v>
      </c>
      <c r="AE67" s="99">
        <v>26</v>
      </c>
      <c r="AF67" s="99">
        <v>30</v>
      </c>
      <c r="AG67" s="99">
        <v>17</v>
      </c>
      <c r="AH67" s="99">
        <v>3</v>
      </c>
      <c r="AI67" s="99">
        <v>0</v>
      </c>
      <c r="AJ67" s="99">
        <v>0</v>
      </c>
      <c r="AK67" s="99">
        <v>0</v>
      </c>
      <c r="AL67" s="99">
        <v>0</v>
      </c>
      <c r="AM67" s="99">
        <v>0</v>
      </c>
      <c r="AN67" s="99">
        <v>0</v>
      </c>
      <c r="AO67" s="99">
        <v>0</v>
      </c>
      <c r="AP67" s="99">
        <v>0</v>
      </c>
      <c r="AQ67" s="99">
        <v>0</v>
      </c>
      <c r="AR67" s="99">
        <v>121</v>
      </c>
      <c r="AS67" s="127"/>
      <c r="AT67" s="120">
        <v>1960</v>
      </c>
      <c r="AU67" s="99">
        <v>0</v>
      </c>
      <c r="AV67" s="99">
        <v>0</v>
      </c>
      <c r="AW67" s="99">
        <v>0</v>
      </c>
      <c r="AX67" s="99">
        <v>5</v>
      </c>
      <c r="AY67" s="99">
        <v>16</v>
      </c>
      <c r="AZ67" s="99">
        <v>24</v>
      </c>
      <c r="BA67" s="99">
        <v>26</v>
      </c>
      <c r="BB67" s="99">
        <v>30</v>
      </c>
      <c r="BC67" s="99">
        <v>17</v>
      </c>
      <c r="BD67" s="99">
        <v>3</v>
      </c>
      <c r="BE67" s="99">
        <v>0</v>
      </c>
      <c r="BF67" s="99">
        <v>0</v>
      </c>
      <c r="BG67" s="99">
        <v>0</v>
      </c>
      <c r="BH67" s="99">
        <v>0</v>
      </c>
      <c r="BI67" s="99">
        <v>0</v>
      </c>
      <c r="BJ67" s="99">
        <v>0</v>
      </c>
      <c r="BK67" s="99">
        <v>0</v>
      </c>
      <c r="BL67" s="99">
        <v>0</v>
      </c>
      <c r="BM67" s="99">
        <v>0</v>
      </c>
      <c r="BN67" s="99">
        <v>121</v>
      </c>
      <c r="BP67" s="120">
        <v>1960</v>
      </c>
    </row>
    <row r="68" spans="2:68">
      <c r="B68" s="120">
        <v>1961</v>
      </c>
      <c r="C68" s="99" t="s">
        <v>208</v>
      </c>
      <c r="D68" s="99" t="s">
        <v>208</v>
      </c>
      <c r="E68" s="99" t="s">
        <v>208</v>
      </c>
      <c r="F68" s="99" t="s">
        <v>208</v>
      </c>
      <c r="G68" s="99" t="s">
        <v>208</v>
      </c>
      <c r="H68" s="99" t="s">
        <v>208</v>
      </c>
      <c r="I68" s="99" t="s">
        <v>208</v>
      </c>
      <c r="J68" s="99" t="s">
        <v>208</v>
      </c>
      <c r="K68" s="99" t="s">
        <v>208</v>
      </c>
      <c r="L68" s="99" t="s">
        <v>208</v>
      </c>
      <c r="M68" s="99" t="s">
        <v>208</v>
      </c>
      <c r="N68" s="99" t="s">
        <v>208</v>
      </c>
      <c r="O68" s="99" t="s">
        <v>208</v>
      </c>
      <c r="P68" s="99" t="s">
        <v>208</v>
      </c>
      <c r="Q68" s="99" t="s">
        <v>208</v>
      </c>
      <c r="R68" s="99" t="s">
        <v>208</v>
      </c>
      <c r="S68" s="99" t="s">
        <v>208</v>
      </c>
      <c r="T68" s="99" t="s">
        <v>208</v>
      </c>
      <c r="U68" s="99" t="s">
        <v>208</v>
      </c>
      <c r="V68" s="99" t="s">
        <v>208</v>
      </c>
      <c r="W68" s="127"/>
      <c r="X68" s="120">
        <v>1961</v>
      </c>
      <c r="Y68" s="99">
        <v>0</v>
      </c>
      <c r="Z68" s="99">
        <v>0</v>
      </c>
      <c r="AA68" s="99">
        <v>0</v>
      </c>
      <c r="AB68" s="99">
        <v>7</v>
      </c>
      <c r="AC68" s="99">
        <v>21</v>
      </c>
      <c r="AD68" s="99">
        <v>24</v>
      </c>
      <c r="AE68" s="99">
        <v>29</v>
      </c>
      <c r="AF68" s="99">
        <v>19</v>
      </c>
      <c r="AG68" s="99">
        <v>8</v>
      </c>
      <c r="AH68" s="99">
        <v>0</v>
      </c>
      <c r="AI68" s="99">
        <v>0</v>
      </c>
      <c r="AJ68" s="99">
        <v>0</v>
      </c>
      <c r="AK68" s="99">
        <v>0</v>
      </c>
      <c r="AL68" s="99">
        <v>0</v>
      </c>
      <c r="AM68" s="99">
        <v>0</v>
      </c>
      <c r="AN68" s="99">
        <v>0</v>
      </c>
      <c r="AO68" s="99">
        <v>0</v>
      </c>
      <c r="AP68" s="99">
        <v>0</v>
      </c>
      <c r="AQ68" s="99">
        <v>0</v>
      </c>
      <c r="AR68" s="99">
        <v>108</v>
      </c>
      <c r="AS68" s="127"/>
      <c r="AT68" s="120">
        <v>1961</v>
      </c>
      <c r="AU68" s="99">
        <v>0</v>
      </c>
      <c r="AV68" s="99">
        <v>0</v>
      </c>
      <c r="AW68" s="99">
        <v>0</v>
      </c>
      <c r="AX68" s="99">
        <v>7</v>
      </c>
      <c r="AY68" s="99">
        <v>21</v>
      </c>
      <c r="AZ68" s="99">
        <v>24</v>
      </c>
      <c r="BA68" s="99">
        <v>29</v>
      </c>
      <c r="BB68" s="99">
        <v>19</v>
      </c>
      <c r="BC68" s="99">
        <v>8</v>
      </c>
      <c r="BD68" s="99">
        <v>0</v>
      </c>
      <c r="BE68" s="99">
        <v>0</v>
      </c>
      <c r="BF68" s="99">
        <v>0</v>
      </c>
      <c r="BG68" s="99">
        <v>0</v>
      </c>
      <c r="BH68" s="99">
        <v>0</v>
      </c>
      <c r="BI68" s="99">
        <v>0</v>
      </c>
      <c r="BJ68" s="99">
        <v>0</v>
      </c>
      <c r="BK68" s="99">
        <v>0</v>
      </c>
      <c r="BL68" s="99">
        <v>0</v>
      </c>
      <c r="BM68" s="99">
        <v>0</v>
      </c>
      <c r="BN68" s="99">
        <v>108</v>
      </c>
      <c r="BP68" s="120">
        <v>1961</v>
      </c>
    </row>
    <row r="69" spans="2:68">
      <c r="B69" s="120">
        <v>1962</v>
      </c>
      <c r="C69" s="99" t="s">
        <v>208</v>
      </c>
      <c r="D69" s="99" t="s">
        <v>208</v>
      </c>
      <c r="E69" s="99" t="s">
        <v>208</v>
      </c>
      <c r="F69" s="99" t="s">
        <v>208</v>
      </c>
      <c r="G69" s="99" t="s">
        <v>208</v>
      </c>
      <c r="H69" s="99" t="s">
        <v>208</v>
      </c>
      <c r="I69" s="99" t="s">
        <v>208</v>
      </c>
      <c r="J69" s="99" t="s">
        <v>208</v>
      </c>
      <c r="K69" s="99" t="s">
        <v>208</v>
      </c>
      <c r="L69" s="99" t="s">
        <v>208</v>
      </c>
      <c r="M69" s="99" t="s">
        <v>208</v>
      </c>
      <c r="N69" s="99" t="s">
        <v>208</v>
      </c>
      <c r="O69" s="99" t="s">
        <v>208</v>
      </c>
      <c r="P69" s="99" t="s">
        <v>208</v>
      </c>
      <c r="Q69" s="99" t="s">
        <v>208</v>
      </c>
      <c r="R69" s="99" t="s">
        <v>208</v>
      </c>
      <c r="S69" s="99" t="s">
        <v>208</v>
      </c>
      <c r="T69" s="99" t="s">
        <v>208</v>
      </c>
      <c r="U69" s="99" t="s">
        <v>208</v>
      </c>
      <c r="V69" s="99" t="s">
        <v>208</v>
      </c>
      <c r="W69" s="127"/>
      <c r="X69" s="120">
        <v>1962</v>
      </c>
      <c r="Y69" s="99">
        <v>0</v>
      </c>
      <c r="Z69" s="99">
        <v>0</v>
      </c>
      <c r="AA69" s="99">
        <v>0</v>
      </c>
      <c r="AB69" s="99">
        <v>9</v>
      </c>
      <c r="AC69" s="99">
        <v>21</v>
      </c>
      <c r="AD69" s="99">
        <v>9</v>
      </c>
      <c r="AE69" s="99">
        <v>13</v>
      </c>
      <c r="AF69" s="99">
        <v>16</v>
      </c>
      <c r="AG69" s="99">
        <v>15</v>
      </c>
      <c r="AH69" s="99">
        <v>2</v>
      </c>
      <c r="AI69" s="99">
        <v>0</v>
      </c>
      <c r="AJ69" s="99">
        <v>0</v>
      </c>
      <c r="AK69" s="99">
        <v>0</v>
      </c>
      <c r="AL69" s="99">
        <v>0</v>
      </c>
      <c r="AM69" s="99">
        <v>0</v>
      </c>
      <c r="AN69" s="99">
        <v>0</v>
      </c>
      <c r="AO69" s="99">
        <v>0</v>
      </c>
      <c r="AP69" s="99">
        <v>0</v>
      </c>
      <c r="AQ69" s="99">
        <v>0</v>
      </c>
      <c r="AR69" s="99">
        <v>85</v>
      </c>
      <c r="AS69" s="127"/>
      <c r="AT69" s="120">
        <v>1962</v>
      </c>
      <c r="AU69" s="99">
        <v>0</v>
      </c>
      <c r="AV69" s="99">
        <v>0</v>
      </c>
      <c r="AW69" s="99">
        <v>0</v>
      </c>
      <c r="AX69" s="99">
        <v>9</v>
      </c>
      <c r="AY69" s="99">
        <v>21</v>
      </c>
      <c r="AZ69" s="99">
        <v>9</v>
      </c>
      <c r="BA69" s="99">
        <v>13</v>
      </c>
      <c r="BB69" s="99">
        <v>16</v>
      </c>
      <c r="BC69" s="99">
        <v>15</v>
      </c>
      <c r="BD69" s="99">
        <v>2</v>
      </c>
      <c r="BE69" s="99">
        <v>0</v>
      </c>
      <c r="BF69" s="99">
        <v>0</v>
      </c>
      <c r="BG69" s="99">
        <v>0</v>
      </c>
      <c r="BH69" s="99">
        <v>0</v>
      </c>
      <c r="BI69" s="99">
        <v>0</v>
      </c>
      <c r="BJ69" s="99">
        <v>0</v>
      </c>
      <c r="BK69" s="99">
        <v>0</v>
      </c>
      <c r="BL69" s="99">
        <v>0</v>
      </c>
      <c r="BM69" s="99">
        <v>0</v>
      </c>
      <c r="BN69" s="99">
        <v>85</v>
      </c>
      <c r="BP69" s="120">
        <v>1962</v>
      </c>
    </row>
    <row r="70" spans="2:68">
      <c r="B70" s="120">
        <v>1963</v>
      </c>
      <c r="C70" s="99" t="s">
        <v>208</v>
      </c>
      <c r="D70" s="99" t="s">
        <v>208</v>
      </c>
      <c r="E70" s="99" t="s">
        <v>208</v>
      </c>
      <c r="F70" s="99" t="s">
        <v>208</v>
      </c>
      <c r="G70" s="99" t="s">
        <v>208</v>
      </c>
      <c r="H70" s="99" t="s">
        <v>208</v>
      </c>
      <c r="I70" s="99" t="s">
        <v>208</v>
      </c>
      <c r="J70" s="99" t="s">
        <v>208</v>
      </c>
      <c r="K70" s="99" t="s">
        <v>208</v>
      </c>
      <c r="L70" s="99" t="s">
        <v>208</v>
      </c>
      <c r="M70" s="99" t="s">
        <v>208</v>
      </c>
      <c r="N70" s="99" t="s">
        <v>208</v>
      </c>
      <c r="O70" s="99" t="s">
        <v>208</v>
      </c>
      <c r="P70" s="99" t="s">
        <v>208</v>
      </c>
      <c r="Q70" s="99" t="s">
        <v>208</v>
      </c>
      <c r="R70" s="99" t="s">
        <v>208</v>
      </c>
      <c r="S70" s="99" t="s">
        <v>208</v>
      </c>
      <c r="T70" s="99" t="s">
        <v>208</v>
      </c>
      <c r="U70" s="99" t="s">
        <v>208</v>
      </c>
      <c r="V70" s="99" t="s">
        <v>208</v>
      </c>
      <c r="W70" s="127"/>
      <c r="X70" s="120">
        <v>1963</v>
      </c>
      <c r="Y70" s="99">
        <v>0</v>
      </c>
      <c r="Z70" s="99">
        <v>0</v>
      </c>
      <c r="AA70" s="99">
        <v>0</v>
      </c>
      <c r="AB70" s="99">
        <v>9</v>
      </c>
      <c r="AC70" s="99">
        <v>10</v>
      </c>
      <c r="AD70" s="99">
        <v>11</v>
      </c>
      <c r="AE70" s="99">
        <v>14</v>
      </c>
      <c r="AF70" s="99">
        <v>12</v>
      </c>
      <c r="AG70" s="99">
        <v>7</v>
      </c>
      <c r="AH70" s="99">
        <v>1</v>
      </c>
      <c r="AI70" s="99">
        <v>0</v>
      </c>
      <c r="AJ70" s="99">
        <v>0</v>
      </c>
      <c r="AK70" s="99">
        <v>0</v>
      </c>
      <c r="AL70" s="99">
        <v>0</v>
      </c>
      <c r="AM70" s="99">
        <v>0</v>
      </c>
      <c r="AN70" s="99">
        <v>0</v>
      </c>
      <c r="AO70" s="99">
        <v>0</v>
      </c>
      <c r="AP70" s="99">
        <v>0</v>
      </c>
      <c r="AQ70" s="99">
        <v>0</v>
      </c>
      <c r="AR70" s="99">
        <v>64</v>
      </c>
      <c r="AS70" s="127"/>
      <c r="AT70" s="120">
        <v>1963</v>
      </c>
      <c r="AU70" s="99">
        <v>0</v>
      </c>
      <c r="AV70" s="99">
        <v>0</v>
      </c>
      <c r="AW70" s="99">
        <v>0</v>
      </c>
      <c r="AX70" s="99">
        <v>9</v>
      </c>
      <c r="AY70" s="99">
        <v>10</v>
      </c>
      <c r="AZ70" s="99">
        <v>11</v>
      </c>
      <c r="BA70" s="99">
        <v>14</v>
      </c>
      <c r="BB70" s="99">
        <v>12</v>
      </c>
      <c r="BC70" s="99">
        <v>7</v>
      </c>
      <c r="BD70" s="99">
        <v>1</v>
      </c>
      <c r="BE70" s="99">
        <v>0</v>
      </c>
      <c r="BF70" s="99">
        <v>0</v>
      </c>
      <c r="BG70" s="99">
        <v>0</v>
      </c>
      <c r="BH70" s="99">
        <v>0</v>
      </c>
      <c r="BI70" s="99">
        <v>0</v>
      </c>
      <c r="BJ70" s="99">
        <v>0</v>
      </c>
      <c r="BK70" s="99">
        <v>0</v>
      </c>
      <c r="BL70" s="99">
        <v>0</v>
      </c>
      <c r="BM70" s="99">
        <v>0</v>
      </c>
      <c r="BN70" s="99">
        <v>64</v>
      </c>
      <c r="BP70" s="120">
        <v>1963</v>
      </c>
    </row>
    <row r="71" spans="2:68">
      <c r="B71" s="120">
        <v>1964</v>
      </c>
      <c r="C71" s="99" t="s">
        <v>208</v>
      </c>
      <c r="D71" s="99" t="s">
        <v>208</v>
      </c>
      <c r="E71" s="99" t="s">
        <v>208</v>
      </c>
      <c r="F71" s="99" t="s">
        <v>208</v>
      </c>
      <c r="G71" s="99" t="s">
        <v>208</v>
      </c>
      <c r="H71" s="99" t="s">
        <v>208</v>
      </c>
      <c r="I71" s="99" t="s">
        <v>208</v>
      </c>
      <c r="J71" s="99" t="s">
        <v>208</v>
      </c>
      <c r="K71" s="99" t="s">
        <v>208</v>
      </c>
      <c r="L71" s="99" t="s">
        <v>208</v>
      </c>
      <c r="M71" s="99" t="s">
        <v>208</v>
      </c>
      <c r="N71" s="99" t="s">
        <v>208</v>
      </c>
      <c r="O71" s="99" t="s">
        <v>208</v>
      </c>
      <c r="P71" s="99" t="s">
        <v>208</v>
      </c>
      <c r="Q71" s="99" t="s">
        <v>208</v>
      </c>
      <c r="R71" s="99" t="s">
        <v>208</v>
      </c>
      <c r="S71" s="99" t="s">
        <v>208</v>
      </c>
      <c r="T71" s="99" t="s">
        <v>208</v>
      </c>
      <c r="U71" s="99" t="s">
        <v>208</v>
      </c>
      <c r="V71" s="99" t="s">
        <v>208</v>
      </c>
      <c r="W71" s="127"/>
      <c r="X71" s="120">
        <v>1964</v>
      </c>
      <c r="Y71" s="99">
        <v>0</v>
      </c>
      <c r="Z71" s="99">
        <v>0</v>
      </c>
      <c r="AA71" s="99">
        <v>0</v>
      </c>
      <c r="AB71" s="99">
        <v>5</v>
      </c>
      <c r="AC71" s="99">
        <v>7</v>
      </c>
      <c r="AD71" s="99">
        <v>14</v>
      </c>
      <c r="AE71" s="99">
        <v>15</v>
      </c>
      <c r="AF71" s="99">
        <v>26</v>
      </c>
      <c r="AG71" s="99">
        <v>8</v>
      </c>
      <c r="AH71" s="99">
        <v>0</v>
      </c>
      <c r="AI71" s="99">
        <v>0</v>
      </c>
      <c r="AJ71" s="99">
        <v>0</v>
      </c>
      <c r="AK71" s="99">
        <v>0</v>
      </c>
      <c r="AL71" s="99">
        <v>0</v>
      </c>
      <c r="AM71" s="99">
        <v>0</v>
      </c>
      <c r="AN71" s="99">
        <v>0</v>
      </c>
      <c r="AO71" s="99">
        <v>0</v>
      </c>
      <c r="AP71" s="99">
        <v>0</v>
      </c>
      <c r="AQ71" s="99">
        <v>0</v>
      </c>
      <c r="AR71" s="99">
        <v>75</v>
      </c>
      <c r="AS71" s="127"/>
      <c r="AT71" s="120">
        <v>1964</v>
      </c>
      <c r="AU71" s="99">
        <v>0</v>
      </c>
      <c r="AV71" s="99">
        <v>0</v>
      </c>
      <c r="AW71" s="99">
        <v>0</v>
      </c>
      <c r="AX71" s="99">
        <v>5</v>
      </c>
      <c r="AY71" s="99">
        <v>7</v>
      </c>
      <c r="AZ71" s="99">
        <v>14</v>
      </c>
      <c r="BA71" s="99">
        <v>15</v>
      </c>
      <c r="BB71" s="99">
        <v>26</v>
      </c>
      <c r="BC71" s="99">
        <v>8</v>
      </c>
      <c r="BD71" s="99">
        <v>0</v>
      </c>
      <c r="BE71" s="99">
        <v>0</v>
      </c>
      <c r="BF71" s="99">
        <v>0</v>
      </c>
      <c r="BG71" s="99">
        <v>0</v>
      </c>
      <c r="BH71" s="99">
        <v>0</v>
      </c>
      <c r="BI71" s="99">
        <v>0</v>
      </c>
      <c r="BJ71" s="99">
        <v>0</v>
      </c>
      <c r="BK71" s="99">
        <v>0</v>
      </c>
      <c r="BL71" s="99">
        <v>0</v>
      </c>
      <c r="BM71" s="99">
        <v>0</v>
      </c>
      <c r="BN71" s="99">
        <v>75</v>
      </c>
      <c r="BP71" s="120">
        <v>1964</v>
      </c>
    </row>
    <row r="72" spans="2:68">
      <c r="B72" s="120">
        <v>1965</v>
      </c>
      <c r="C72" s="99" t="s">
        <v>208</v>
      </c>
      <c r="D72" s="99" t="s">
        <v>208</v>
      </c>
      <c r="E72" s="99" t="s">
        <v>208</v>
      </c>
      <c r="F72" s="99" t="s">
        <v>208</v>
      </c>
      <c r="G72" s="99" t="s">
        <v>208</v>
      </c>
      <c r="H72" s="99" t="s">
        <v>208</v>
      </c>
      <c r="I72" s="99" t="s">
        <v>208</v>
      </c>
      <c r="J72" s="99" t="s">
        <v>208</v>
      </c>
      <c r="K72" s="99" t="s">
        <v>208</v>
      </c>
      <c r="L72" s="99" t="s">
        <v>208</v>
      </c>
      <c r="M72" s="99" t="s">
        <v>208</v>
      </c>
      <c r="N72" s="99" t="s">
        <v>208</v>
      </c>
      <c r="O72" s="99" t="s">
        <v>208</v>
      </c>
      <c r="P72" s="99" t="s">
        <v>208</v>
      </c>
      <c r="Q72" s="99" t="s">
        <v>208</v>
      </c>
      <c r="R72" s="99" t="s">
        <v>208</v>
      </c>
      <c r="S72" s="99" t="s">
        <v>208</v>
      </c>
      <c r="T72" s="99" t="s">
        <v>208</v>
      </c>
      <c r="U72" s="99" t="s">
        <v>208</v>
      </c>
      <c r="V72" s="99" t="s">
        <v>208</v>
      </c>
      <c r="W72" s="127"/>
      <c r="X72" s="120">
        <v>1965</v>
      </c>
      <c r="Y72" s="99">
        <v>0</v>
      </c>
      <c r="Z72" s="99">
        <v>0</v>
      </c>
      <c r="AA72" s="99">
        <v>0</v>
      </c>
      <c r="AB72" s="99">
        <v>9</v>
      </c>
      <c r="AC72" s="99">
        <v>18</v>
      </c>
      <c r="AD72" s="99">
        <v>15</v>
      </c>
      <c r="AE72" s="99">
        <v>10</v>
      </c>
      <c r="AF72" s="99">
        <v>14</v>
      </c>
      <c r="AG72" s="99">
        <v>6</v>
      </c>
      <c r="AH72" s="99">
        <v>2</v>
      </c>
      <c r="AI72" s="99">
        <v>0</v>
      </c>
      <c r="AJ72" s="99">
        <v>0</v>
      </c>
      <c r="AK72" s="99">
        <v>0</v>
      </c>
      <c r="AL72" s="99">
        <v>0</v>
      </c>
      <c r="AM72" s="99">
        <v>0</v>
      </c>
      <c r="AN72" s="99">
        <v>0</v>
      </c>
      <c r="AO72" s="99">
        <v>0</v>
      </c>
      <c r="AP72" s="99">
        <v>0</v>
      </c>
      <c r="AQ72" s="99">
        <v>0</v>
      </c>
      <c r="AR72" s="99">
        <v>74</v>
      </c>
      <c r="AS72" s="127"/>
      <c r="AT72" s="120">
        <v>1965</v>
      </c>
      <c r="AU72" s="99">
        <v>0</v>
      </c>
      <c r="AV72" s="99">
        <v>0</v>
      </c>
      <c r="AW72" s="99">
        <v>0</v>
      </c>
      <c r="AX72" s="99">
        <v>9</v>
      </c>
      <c r="AY72" s="99">
        <v>18</v>
      </c>
      <c r="AZ72" s="99">
        <v>15</v>
      </c>
      <c r="BA72" s="99">
        <v>10</v>
      </c>
      <c r="BB72" s="99">
        <v>14</v>
      </c>
      <c r="BC72" s="99">
        <v>6</v>
      </c>
      <c r="BD72" s="99">
        <v>2</v>
      </c>
      <c r="BE72" s="99">
        <v>0</v>
      </c>
      <c r="BF72" s="99">
        <v>0</v>
      </c>
      <c r="BG72" s="99">
        <v>0</v>
      </c>
      <c r="BH72" s="99">
        <v>0</v>
      </c>
      <c r="BI72" s="99">
        <v>0</v>
      </c>
      <c r="BJ72" s="99">
        <v>0</v>
      </c>
      <c r="BK72" s="99">
        <v>0</v>
      </c>
      <c r="BL72" s="99">
        <v>0</v>
      </c>
      <c r="BM72" s="99">
        <v>0</v>
      </c>
      <c r="BN72" s="99">
        <v>74</v>
      </c>
      <c r="BP72" s="120">
        <v>1965</v>
      </c>
    </row>
    <row r="73" spans="2:68">
      <c r="B73" s="120">
        <v>1966</v>
      </c>
      <c r="C73" s="99" t="s">
        <v>208</v>
      </c>
      <c r="D73" s="99" t="s">
        <v>208</v>
      </c>
      <c r="E73" s="99" t="s">
        <v>208</v>
      </c>
      <c r="F73" s="99" t="s">
        <v>208</v>
      </c>
      <c r="G73" s="99" t="s">
        <v>208</v>
      </c>
      <c r="H73" s="99" t="s">
        <v>208</v>
      </c>
      <c r="I73" s="99" t="s">
        <v>208</v>
      </c>
      <c r="J73" s="99" t="s">
        <v>208</v>
      </c>
      <c r="K73" s="99" t="s">
        <v>208</v>
      </c>
      <c r="L73" s="99" t="s">
        <v>208</v>
      </c>
      <c r="M73" s="99" t="s">
        <v>208</v>
      </c>
      <c r="N73" s="99" t="s">
        <v>208</v>
      </c>
      <c r="O73" s="99" t="s">
        <v>208</v>
      </c>
      <c r="P73" s="99" t="s">
        <v>208</v>
      </c>
      <c r="Q73" s="99" t="s">
        <v>208</v>
      </c>
      <c r="R73" s="99" t="s">
        <v>208</v>
      </c>
      <c r="S73" s="99" t="s">
        <v>208</v>
      </c>
      <c r="T73" s="99" t="s">
        <v>208</v>
      </c>
      <c r="U73" s="99" t="s">
        <v>208</v>
      </c>
      <c r="V73" s="99" t="s">
        <v>208</v>
      </c>
      <c r="W73" s="127"/>
      <c r="X73" s="120">
        <v>1966</v>
      </c>
      <c r="Y73" s="99">
        <v>0</v>
      </c>
      <c r="Z73" s="99">
        <v>0</v>
      </c>
      <c r="AA73" s="99">
        <v>1</v>
      </c>
      <c r="AB73" s="99">
        <v>4</v>
      </c>
      <c r="AC73" s="99">
        <v>11</v>
      </c>
      <c r="AD73" s="99">
        <v>9</v>
      </c>
      <c r="AE73" s="99">
        <v>21</v>
      </c>
      <c r="AF73" s="99">
        <v>12</v>
      </c>
      <c r="AG73" s="99">
        <v>6</v>
      </c>
      <c r="AH73" s="99">
        <v>1</v>
      </c>
      <c r="AI73" s="99">
        <v>1</v>
      </c>
      <c r="AJ73" s="99">
        <v>0</v>
      </c>
      <c r="AK73" s="99">
        <v>0</v>
      </c>
      <c r="AL73" s="99">
        <v>0</v>
      </c>
      <c r="AM73" s="99">
        <v>0</v>
      </c>
      <c r="AN73" s="99">
        <v>0</v>
      </c>
      <c r="AO73" s="99">
        <v>0</v>
      </c>
      <c r="AP73" s="99">
        <v>0</v>
      </c>
      <c r="AQ73" s="99">
        <v>0</v>
      </c>
      <c r="AR73" s="99">
        <v>66</v>
      </c>
      <c r="AS73" s="127"/>
      <c r="AT73" s="120">
        <v>1966</v>
      </c>
      <c r="AU73" s="99">
        <v>0</v>
      </c>
      <c r="AV73" s="99">
        <v>0</v>
      </c>
      <c r="AW73" s="99">
        <v>1</v>
      </c>
      <c r="AX73" s="99">
        <v>4</v>
      </c>
      <c r="AY73" s="99">
        <v>11</v>
      </c>
      <c r="AZ73" s="99">
        <v>9</v>
      </c>
      <c r="BA73" s="99">
        <v>21</v>
      </c>
      <c r="BB73" s="99">
        <v>12</v>
      </c>
      <c r="BC73" s="99">
        <v>6</v>
      </c>
      <c r="BD73" s="99">
        <v>1</v>
      </c>
      <c r="BE73" s="99">
        <v>1</v>
      </c>
      <c r="BF73" s="99">
        <v>0</v>
      </c>
      <c r="BG73" s="99">
        <v>0</v>
      </c>
      <c r="BH73" s="99">
        <v>0</v>
      </c>
      <c r="BI73" s="99">
        <v>0</v>
      </c>
      <c r="BJ73" s="99">
        <v>0</v>
      </c>
      <c r="BK73" s="99">
        <v>0</v>
      </c>
      <c r="BL73" s="99">
        <v>0</v>
      </c>
      <c r="BM73" s="99">
        <v>0</v>
      </c>
      <c r="BN73" s="99">
        <v>66</v>
      </c>
      <c r="BP73" s="120">
        <v>1966</v>
      </c>
    </row>
    <row r="74" spans="2:68">
      <c r="B74" s="120">
        <v>1967</v>
      </c>
      <c r="C74" s="99" t="s">
        <v>208</v>
      </c>
      <c r="D74" s="99" t="s">
        <v>208</v>
      </c>
      <c r="E74" s="99" t="s">
        <v>208</v>
      </c>
      <c r="F74" s="99" t="s">
        <v>208</v>
      </c>
      <c r="G74" s="99" t="s">
        <v>208</v>
      </c>
      <c r="H74" s="99" t="s">
        <v>208</v>
      </c>
      <c r="I74" s="99" t="s">
        <v>208</v>
      </c>
      <c r="J74" s="99" t="s">
        <v>208</v>
      </c>
      <c r="K74" s="99" t="s">
        <v>208</v>
      </c>
      <c r="L74" s="99" t="s">
        <v>208</v>
      </c>
      <c r="M74" s="99" t="s">
        <v>208</v>
      </c>
      <c r="N74" s="99" t="s">
        <v>208</v>
      </c>
      <c r="O74" s="99" t="s">
        <v>208</v>
      </c>
      <c r="P74" s="99" t="s">
        <v>208</v>
      </c>
      <c r="Q74" s="99" t="s">
        <v>208</v>
      </c>
      <c r="R74" s="99" t="s">
        <v>208</v>
      </c>
      <c r="S74" s="99" t="s">
        <v>208</v>
      </c>
      <c r="T74" s="99" t="s">
        <v>208</v>
      </c>
      <c r="U74" s="99" t="s">
        <v>208</v>
      </c>
      <c r="V74" s="99" t="s">
        <v>208</v>
      </c>
      <c r="W74" s="127"/>
      <c r="X74" s="120">
        <v>1967</v>
      </c>
      <c r="Y74" s="99">
        <v>0</v>
      </c>
      <c r="Z74" s="99">
        <v>0</v>
      </c>
      <c r="AA74" s="99">
        <v>0</v>
      </c>
      <c r="AB74" s="99">
        <v>6</v>
      </c>
      <c r="AC74" s="99">
        <v>6</v>
      </c>
      <c r="AD74" s="99">
        <v>11</v>
      </c>
      <c r="AE74" s="99">
        <v>12</v>
      </c>
      <c r="AF74" s="99">
        <v>10</v>
      </c>
      <c r="AG74" s="99">
        <v>7</v>
      </c>
      <c r="AH74" s="99">
        <v>1</v>
      </c>
      <c r="AI74" s="99">
        <v>0</v>
      </c>
      <c r="AJ74" s="99">
        <v>0</v>
      </c>
      <c r="AK74" s="99">
        <v>0</v>
      </c>
      <c r="AL74" s="99">
        <v>0</v>
      </c>
      <c r="AM74" s="99">
        <v>0</v>
      </c>
      <c r="AN74" s="99">
        <v>0</v>
      </c>
      <c r="AO74" s="99">
        <v>0</v>
      </c>
      <c r="AP74" s="99">
        <v>0</v>
      </c>
      <c r="AQ74" s="99">
        <v>0</v>
      </c>
      <c r="AR74" s="99">
        <v>53</v>
      </c>
      <c r="AS74" s="127"/>
      <c r="AT74" s="120">
        <v>1967</v>
      </c>
      <c r="AU74" s="99">
        <v>0</v>
      </c>
      <c r="AV74" s="99">
        <v>0</v>
      </c>
      <c r="AW74" s="99">
        <v>0</v>
      </c>
      <c r="AX74" s="99">
        <v>6</v>
      </c>
      <c r="AY74" s="99">
        <v>6</v>
      </c>
      <c r="AZ74" s="99">
        <v>11</v>
      </c>
      <c r="BA74" s="99">
        <v>12</v>
      </c>
      <c r="BB74" s="99">
        <v>10</v>
      </c>
      <c r="BC74" s="99">
        <v>7</v>
      </c>
      <c r="BD74" s="99">
        <v>1</v>
      </c>
      <c r="BE74" s="99">
        <v>0</v>
      </c>
      <c r="BF74" s="99">
        <v>0</v>
      </c>
      <c r="BG74" s="99">
        <v>0</v>
      </c>
      <c r="BH74" s="99">
        <v>0</v>
      </c>
      <c r="BI74" s="99">
        <v>0</v>
      </c>
      <c r="BJ74" s="99">
        <v>0</v>
      </c>
      <c r="BK74" s="99">
        <v>0</v>
      </c>
      <c r="BL74" s="99">
        <v>0</v>
      </c>
      <c r="BM74" s="99">
        <v>0</v>
      </c>
      <c r="BN74" s="99">
        <v>53</v>
      </c>
      <c r="BP74" s="120">
        <v>1967</v>
      </c>
    </row>
    <row r="75" spans="2:68">
      <c r="B75" s="121">
        <v>1968</v>
      </c>
      <c r="C75" s="99" t="s">
        <v>208</v>
      </c>
      <c r="D75" s="99" t="s">
        <v>208</v>
      </c>
      <c r="E75" s="99" t="s">
        <v>208</v>
      </c>
      <c r="F75" s="99" t="s">
        <v>208</v>
      </c>
      <c r="G75" s="99" t="s">
        <v>208</v>
      </c>
      <c r="H75" s="99" t="s">
        <v>208</v>
      </c>
      <c r="I75" s="99" t="s">
        <v>208</v>
      </c>
      <c r="J75" s="99" t="s">
        <v>208</v>
      </c>
      <c r="K75" s="99" t="s">
        <v>208</v>
      </c>
      <c r="L75" s="99" t="s">
        <v>208</v>
      </c>
      <c r="M75" s="99" t="s">
        <v>208</v>
      </c>
      <c r="N75" s="99" t="s">
        <v>208</v>
      </c>
      <c r="O75" s="99" t="s">
        <v>208</v>
      </c>
      <c r="P75" s="99" t="s">
        <v>208</v>
      </c>
      <c r="Q75" s="99" t="s">
        <v>208</v>
      </c>
      <c r="R75" s="99" t="s">
        <v>208</v>
      </c>
      <c r="S75" s="99" t="s">
        <v>208</v>
      </c>
      <c r="T75" s="99" t="s">
        <v>208</v>
      </c>
      <c r="U75" s="99" t="s">
        <v>208</v>
      </c>
      <c r="V75" s="99" t="s">
        <v>208</v>
      </c>
      <c r="W75" s="127"/>
      <c r="X75" s="121">
        <v>1968</v>
      </c>
      <c r="Y75" s="99">
        <v>0</v>
      </c>
      <c r="Z75" s="99">
        <v>0</v>
      </c>
      <c r="AA75" s="99">
        <v>0</v>
      </c>
      <c r="AB75" s="99">
        <v>15</v>
      </c>
      <c r="AC75" s="99">
        <v>15</v>
      </c>
      <c r="AD75" s="99">
        <v>12</v>
      </c>
      <c r="AE75" s="99">
        <v>11</v>
      </c>
      <c r="AF75" s="99">
        <v>9</v>
      </c>
      <c r="AG75" s="99">
        <v>5</v>
      </c>
      <c r="AH75" s="99">
        <v>1</v>
      </c>
      <c r="AI75" s="99">
        <v>0</v>
      </c>
      <c r="AJ75" s="99">
        <v>0</v>
      </c>
      <c r="AK75" s="99">
        <v>0</v>
      </c>
      <c r="AL75" s="99">
        <v>0</v>
      </c>
      <c r="AM75" s="99">
        <v>0</v>
      </c>
      <c r="AN75" s="99">
        <v>0</v>
      </c>
      <c r="AO75" s="99">
        <v>0</v>
      </c>
      <c r="AP75" s="99">
        <v>0</v>
      </c>
      <c r="AQ75" s="99">
        <v>0</v>
      </c>
      <c r="AR75" s="99">
        <v>68</v>
      </c>
      <c r="AS75" s="127"/>
      <c r="AT75" s="121">
        <v>1968</v>
      </c>
      <c r="AU75" s="99">
        <v>0</v>
      </c>
      <c r="AV75" s="99">
        <v>0</v>
      </c>
      <c r="AW75" s="99">
        <v>0</v>
      </c>
      <c r="AX75" s="99">
        <v>15</v>
      </c>
      <c r="AY75" s="99">
        <v>15</v>
      </c>
      <c r="AZ75" s="99">
        <v>12</v>
      </c>
      <c r="BA75" s="99">
        <v>11</v>
      </c>
      <c r="BB75" s="99">
        <v>9</v>
      </c>
      <c r="BC75" s="99">
        <v>5</v>
      </c>
      <c r="BD75" s="99">
        <v>1</v>
      </c>
      <c r="BE75" s="99">
        <v>0</v>
      </c>
      <c r="BF75" s="99">
        <v>0</v>
      </c>
      <c r="BG75" s="99">
        <v>0</v>
      </c>
      <c r="BH75" s="99">
        <v>0</v>
      </c>
      <c r="BI75" s="99">
        <v>0</v>
      </c>
      <c r="BJ75" s="99">
        <v>0</v>
      </c>
      <c r="BK75" s="99">
        <v>0</v>
      </c>
      <c r="BL75" s="99">
        <v>0</v>
      </c>
      <c r="BM75" s="99">
        <v>0</v>
      </c>
      <c r="BN75" s="99">
        <v>68</v>
      </c>
      <c r="BP75" s="121">
        <v>1968</v>
      </c>
    </row>
    <row r="76" spans="2:68">
      <c r="B76" s="121">
        <v>1969</v>
      </c>
      <c r="C76" s="99" t="s">
        <v>208</v>
      </c>
      <c r="D76" s="99" t="s">
        <v>208</v>
      </c>
      <c r="E76" s="99" t="s">
        <v>208</v>
      </c>
      <c r="F76" s="99" t="s">
        <v>208</v>
      </c>
      <c r="G76" s="99" t="s">
        <v>208</v>
      </c>
      <c r="H76" s="99" t="s">
        <v>208</v>
      </c>
      <c r="I76" s="99" t="s">
        <v>208</v>
      </c>
      <c r="J76" s="99" t="s">
        <v>208</v>
      </c>
      <c r="K76" s="99" t="s">
        <v>208</v>
      </c>
      <c r="L76" s="99" t="s">
        <v>208</v>
      </c>
      <c r="M76" s="99" t="s">
        <v>208</v>
      </c>
      <c r="N76" s="99" t="s">
        <v>208</v>
      </c>
      <c r="O76" s="99" t="s">
        <v>208</v>
      </c>
      <c r="P76" s="99" t="s">
        <v>208</v>
      </c>
      <c r="Q76" s="99" t="s">
        <v>208</v>
      </c>
      <c r="R76" s="99" t="s">
        <v>208</v>
      </c>
      <c r="S76" s="99" t="s">
        <v>208</v>
      </c>
      <c r="T76" s="99" t="s">
        <v>208</v>
      </c>
      <c r="U76" s="99" t="s">
        <v>208</v>
      </c>
      <c r="V76" s="99" t="s">
        <v>208</v>
      </c>
      <c r="W76" s="127"/>
      <c r="X76" s="121">
        <v>1969</v>
      </c>
      <c r="Y76" s="99">
        <v>0</v>
      </c>
      <c r="Z76" s="99">
        <v>0</v>
      </c>
      <c r="AA76" s="99">
        <v>0</v>
      </c>
      <c r="AB76" s="99">
        <v>2</v>
      </c>
      <c r="AC76" s="99">
        <v>10</v>
      </c>
      <c r="AD76" s="99">
        <v>10</v>
      </c>
      <c r="AE76" s="99">
        <v>4</v>
      </c>
      <c r="AF76" s="99">
        <v>9</v>
      </c>
      <c r="AG76" s="99">
        <v>8</v>
      </c>
      <c r="AH76" s="99">
        <v>1</v>
      </c>
      <c r="AI76" s="99">
        <v>0</v>
      </c>
      <c r="AJ76" s="99">
        <v>0</v>
      </c>
      <c r="AK76" s="99">
        <v>0</v>
      </c>
      <c r="AL76" s="99">
        <v>0</v>
      </c>
      <c r="AM76" s="99">
        <v>0</v>
      </c>
      <c r="AN76" s="99">
        <v>0</v>
      </c>
      <c r="AO76" s="99">
        <v>0</v>
      </c>
      <c r="AP76" s="99">
        <v>0</v>
      </c>
      <c r="AQ76" s="99">
        <v>0</v>
      </c>
      <c r="AR76" s="99">
        <v>44</v>
      </c>
      <c r="AS76" s="127"/>
      <c r="AT76" s="121">
        <v>1969</v>
      </c>
      <c r="AU76" s="99">
        <v>0</v>
      </c>
      <c r="AV76" s="99">
        <v>0</v>
      </c>
      <c r="AW76" s="99">
        <v>0</v>
      </c>
      <c r="AX76" s="99">
        <v>2</v>
      </c>
      <c r="AY76" s="99">
        <v>10</v>
      </c>
      <c r="AZ76" s="99">
        <v>10</v>
      </c>
      <c r="BA76" s="99">
        <v>4</v>
      </c>
      <c r="BB76" s="99">
        <v>9</v>
      </c>
      <c r="BC76" s="99">
        <v>8</v>
      </c>
      <c r="BD76" s="99">
        <v>1</v>
      </c>
      <c r="BE76" s="99">
        <v>0</v>
      </c>
      <c r="BF76" s="99">
        <v>0</v>
      </c>
      <c r="BG76" s="99">
        <v>0</v>
      </c>
      <c r="BH76" s="99">
        <v>0</v>
      </c>
      <c r="BI76" s="99">
        <v>0</v>
      </c>
      <c r="BJ76" s="99">
        <v>0</v>
      </c>
      <c r="BK76" s="99">
        <v>0</v>
      </c>
      <c r="BL76" s="99">
        <v>0</v>
      </c>
      <c r="BM76" s="99">
        <v>0</v>
      </c>
      <c r="BN76" s="99">
        <v>44</v>
      </c>
      <c r="BP76" s="121">
        <v>1969</v>
      </c>
    </row>
    <row r="77" spans="2:68">
      <c r="B77" s="121">
        <v>1970</v>
      </c>
      <c r="C77" s="99" t="s">
        <v>208</v>
      </c>
      <c r="D77" s="99" t="s">
        <v>208</v>
      </c>
      <c r="E77" s="99" t="s">
        <v>208</v>
      </c>
      <c r="F77" s="99" t="s">
        <v>208</v>
      </c>
      <c r="G77" s="99" t="s">
        <v>208</v>
      </c>
      <c r="H77" s="99" t="s">
        <v>208</v>
      </c>
      <c r="I77" s="99" t="s">
        <v>208</v>
      </c>
      <c r="J77" s="99" t="s">
        <v>208</v>
      </c>
      <c r="K77" s="99" t="s">
        <v>208</v>
      </c>
      <c r="L77" s="99" t="s">
        <v>208</v>
      </c>
      <c r="M77" s="99" t="s">
        <v>208</v>
      </c>
      <c r="N77" s="99" t="s">
        <v>208</v>
      </c>
      <c r="O77" s="99" t="s">
        <v>208</v>
      </c>
      <c r="P77" s="99" t="s">
        <v>208</v>
      </c>
      <c r="Q77" s="99" t="s">
        <v>208</v>
      </c>
      <c r="R77" s="99" t="s">
        <v>208</v>
      </c>
      <c r="S77" s="99" t="s">
        <v>208</v>
      </c>
      <c r="T77" s="99" t="s">
        <v>208</v>
      </c>
      <c r="U77" s="99" t="s">
        <v>208</v>
      </c>
      <c r="V77" s="99" t="s">
        <v>208</v>
      </c>
      <c r="W77" s="127"/>
      <c r="X77" s="121">
        <v>1970</v>
      </c>
      <c r="Y77" s="99">
        <v>0</v>
      </c>
      <c r="Z77" s="99">
        <v>0</v>
      </c>
      <c r="AA77" s="99">
        <v>0</v>
      </c>
      <c r="AB77" s="99">
        <v>8</v>
      </c>
      <c r="AC77" s="99">
        <v>10</v>
      </c>
      <c r="AD77" s="99">
        <v>10</v>
      </c>
      <c r="AE77" s="99">
        <v>22</v>
      </c>
      <c r="AF77" s="99">
        <v>8</v>
      </c>
      <c r="AG77" s="99">
        <v>6</v>
      </c>
      <c r="AH77" s="99">
        <v>2</v>
      </c>
      <c r="AI77" s="99">
        <v>0</v>
      </c>
      <c r="AJ77" s="99">
        <v>0</v>
      </c>
      <c r="AK77" s="99">
        <v>0</v>
      </c>
      <c r="AL77" s="99">
        <v>0</v>
      </c>
      <c r="AM77" s="99">
        <v>0</v>
      </c>
      <c r="AN77" s="99">
        <v>0</v>
      </c>
      <c r="AO77" s="99">
        <v>0</v>
      </c>
      <c r="AP77" s="99">
        <v>0</v>
      </c>
      <c r="AQ77" s="99">
        <v>0</v>
      </c>
      <c r="AR77" s="99">
        <v>66</v>
      </c>
      <c r="AS77" s="127"/>
      <c r="AT77" s="121">
        <v>1970</v>
      </c>
      <c r="AU77" s="99">
        <v>0</v>
      </c>
      <c r="AV77" s="99">
        <v>0</v>
      </c>
      <c r="AW77" s="99">
        <v>0</v>
      </c>
      <c r="AX77" s="99">
        <v>8</v>
      </c>
      <c r="AY77" s="99">
        <v>10</v>
      </c>
      <c r="AZ77" s="99">
        <v>10</v>
      </c>
      <c r="BA77" s="99">
        <v>22</v>
      </c>
      <c r="BB77" s="99">
        <v>8</v>
      </c>
      <c r="BC77" s="99">
        <v>6</v>
      </c>
      <c r="BD77" s="99">
        <v>2</v>
      </c>
      <c r="BE77" s="99">
        <v>0</v>
      </c>
      <c r="BF77" s="99">
        <v>0</v>
      </c>
      <c r="BG77" s="99">
        <v>0</v>
      </c>
      <c r="BH77" s="99">
        <v>0</v>
      </c>
      <c r="BI77" s="99">
        <v>0</v>
      </c>
      <c r="BJ77" s="99">
        <v>0</v>
      </c>
      <c r="BK77" s="99">
        <v>0</v>
      </c>
      <c r="BL77" s="99">
        <v>0</v>
      </c>
      <c r="BM77" s="99">
        <v>0</v>
      </c>
      <c r="BN77" s="99">
        <v>66</v>
      </c>
      <c r="BP77" s="121">
        <v>1970</v>
      </c>
    </row>
    <row r="78" spans="2:68">
      <c r="B78" s="121">
        <v>1971</v>
      </c>
      <c r="C78" s="99" t="s">
        <v>208</v>
      </c>
      <c r="D78" s="99" t="s">
        <v>208</v>
      </c>
      <c r="E78" s="99" t="s">
        <v>208</v>
      </c>
      <c r="F78" s="99" t="s">
        <v>208</v>
      </c>
      <c r="G78" s="99" t="s">
        <v>208</v>
      </c>
      <c r="H78" s="99" t="s">
        <v>208</v>
      </c>
      <c r="I78" s="99" t="s">
        <v>208</v>
      </c>
      <c r="J78" s="99" t="s">
        <v>208</v>
      </c>
      <c r="K78" s="99" t="s">
        <v>208</v>
      </c>
      <c r="L78" s="99" t="s">
        <v>208</v>
      </c>
      <c r="M78" s="99" t="s">
        <v>208</v>
      </c>
      <c r="N78" s="99" t="s">
        <v>208</v>
      </c>
      <c r="O78" s="99" t="s">
        <v>208</v>
      </c>
      <c r="P78" s="99" t="s">
        <v>208</v>
      </c>
      <c r="Q78" s="99" t="s">
        <v>208</v>
      </c>
      <c r="R78" s="99" t="s">
        <v>208</v>
      </c>
      <c r="S78" s="99" t="s">
        <v>208</v>
      </c>
      <c r="T78" s="99" t="s">
        <v>208</v>
      </c>
      <c r="U78" s="99" t="s">
        <v>208</v>
      </c>
      <c r="V78" s="99" t="s">
        <v>208</v>
      </c>
      <c r="W78" s="127"/>
      <c r="X78" s="121">
        <v>1971</v>
      </c>
      <c r="Y78" s="99">
        <v>0</v>
      </c>
      <c r="Z78" s="99">
        <v>0</v>
      </c>
      <c r="AA78" s="99">
        <v>0</v>
      </c>
      <c r="AB78" s="99">
        <v>5</v>
      </c>
      <c r="AC78" s="99">
        <v>9</v>
      </c>
      <c r="AD78" s="99">
        <v>8</v>
      </c>
      <c r="AE78" s="99">
        <v>14</v>
      </c>
      <c r="AF78" s="99">
        <v>10</v>
      </c>
      <c r="AG78" s="99">
        <v>5</v>
      </c>
      <c r="AH78" s="99">
        <v>0</v>
      </c>
      <c r="AI78" s="99">
        <v>0</v>
      </c>
      <c r="AJ78" s="99">
        <v>0</v>
      </c>
      <c r="AK78" s="99">
        <v>0</v>
      </c>
      <c r="AL78" s="99">
        <v>0</v>
      </c>
      <c r="AM78" s="99">
        <v>0</v>
      </c>
      <c r="AN78" s="99">
        <v>0</v>
      </c>
      <c r="AO78" s="99">
        <v>0</v>
      </c>
      <c r="AP78" s="99">
        <v>0</v>
      </c>
      <c r="AQ78" s="99">
        <v>0</v>
      </c>
      <c r="AR78" s="99">
        <v>51</v>
      </c>
      <c r="AS78" s="127"/>
      <c r="AT78" s="121">
        <v>1971</v>
      </c>
      <c r="AU78" s="99">
        <v>0</v>
      </c>
      <c r="AV78" s="99">
        <v>0</v>
      </c>
      <c r="AW78" s="99">
        <v>0</v>
      </c>
      <c r="AX78" s="99">
        <v>5</v>
      </c>
      <c r="AY78" s="99">
        <v>9</v>
      </c>
      <c r="AZ78" s="99">
        <v>8</v>
      </c>
      <c r="BA78" s="99">
        <v>14</v>
      </c>
      <c r="BB78" s="99">
        <v>10</v>
      </c>
      <c r="BC78" s="99">
        <v>5</v>
      </c>
      <c r="BD78" s="99">
        <v>0</v>
      </c>
      <c r="BE78" s="99">
        <v>0</v>
      </c>
      <c r="BF78" s="99">
        <v>0</v>
      </c>
      <c r="BG78" s="99">
        <v>0</v>
      </c>
      <c r="BH78" s="99">
        <v>0</v>
      </c>
      <c r="BI78" s="99">
        <v>0</v>
      </c>
      <c r="BJ78" s="99">
        <v>0</v>
      </c>
      <c r="BK78" s="99">
        <v>0</v>
      </c>
      <c r="BL78" s="99">
        <v>0</v>
      </c>
      <c r="BM78" s="99">
        <v>0</v>
      </c>
      <c r="BN78" s="99">
        <v>51</v>
      </c>
      <c r="BP78" s="121">
        <v>1971</v>
      </c>
    </row>
    <row r="79" spans="2:68">
      <c r="B79" s="121">
        <v>1972</v>
      </c>
      <c r="C79" s="99" t="s">
        <v>208</v>
      </c>
      <c r="D79" s="99" t="s">
        <v>208</v>
      </c>
      <c r="E79" s="99" t="s">
        <v>208</v>
      </c>
      <c r="F79" s="99" t="s">
        <v>208</v>
      </c>
      <c r="G79" s="99" t="s">
        <v>208</v>
      </c>
      <c r="H79" s="99" t="s">
        <v>208</v>
      </c>
      <c r="I79" s="99" t="s">
        <v>208</v>
      </c>
      <c r="J79" s="99" t="s">
        <v>208</v>
      </c>
      <c r="K79" s="99" t="s">
        <v>208</v>
      </c>
      <c r="L79" s="99" t="s">
        <v>208</v>
      </c>
      <c r="M79" s="99" t="s">
        <v>208</v>
      </c>
      <c r="N79" s="99" t="s">
        <v>208</v>
      </c>
      <c r="O79" s="99" t="s">
        <v>208</v>
      </c>
      <c r="P79" s="99" t="s">
        <v>208</v>
      </c>
      <c r="Q79" s="99" t="s">
        <v>208</v>
      </c>
      <c r="R79" s="99" t="s">
        <v>208</v>
      </c>
      <c r="S79" s="99" t="s">
        <v>208</v>
      </c>
      <c r="T79" s="99" t="s">
        <v>208</v>
      </c>
      <c r="U79" s="99" t="s">
        <v>208</v>
      </c>
      <c r="V79" s="99" t="s">
        <v>208</v>
      </c>
      <c r="W79" s="127"/>
      <c r="X79" s="121">
        <v>1972</v>
      </c>
      <c r="Y79" s="99">
        <v>0</v>
      </c>
      <c r="Z79" s="99">
        <v>0</v>
      </c>
      <c r="AA79" s="99">
        <v>0</v>
      </c>
      <c r="AB79" s="99">
        <v>0</v>
      </c>
      <c r="AC79" s="99">
        <v>6</v>
      </c>
      <c r="AD79" s="99">
        <v>8</v>
      </c>
      <c r="AE79" s="99">
        <v>6</v>
      </c>
      <c r="AF79" s="99">
        <v>8</v>
      </c>
      <c r="AG79" s="99">
        <v>5</v>
      </c>
      <c r="AH79" s="99">
        <v>0</v>
      </c>
      <c r="AI79" s="99">
        <v>0</v>
      </c>
      <c r="AJ79" s="99">
        <v>0</v>
      </c>
      <c r="AK79" s="99">
        <v>0</v>
      </c>
      <c r="AL79" s="99">
        <v>0</v>
      </c>
      <c r="AM79" s="99">
        <v>0</v>
      </c>
      <c r="AN79" s="99">
        <v>0</v>
      </c>
      <c r="AO79" s="99">
        <v>0</v>
      </c>
      <c r="AP79" s="99">
        <v>0</v>
      </c>
      <c r="AQ79" s="99">
        <v>0</v>
      </c>
      <c r="AR79" s="99">
        <v>33</v>
      </c>
      <c r="AS79" s="127"/>
      <c r="AT79" s="121">
        <v>1972</v>
      </c>
      <c r="AU79" s="99">
        <v>0</v>
      </c>
      <c r="AV79" s="99">
        <v>0</v>
      </c>
      <c r="AW79" s="99">
        <v>0</v>
      </c>
      <c r="AX79" s="99">
        <v>0</v>
      </c>
      <c r="AY79" s="99">
        <v>6</v>
      </c>
      <c r="AZ79" s="99">
        <v>8</v>
      </c>
      <c r="BA79" s="99">
        <v>6</v>
      </c>
      <c r="BB79" s="99">
        <v>8</v>
      </c>
      <c r="BC79" s="99">
        <v>5</v>
      </c>
      <c r="BD79" s="99">
        <v>0</v>
      </c>
      <c r="BE79" s="99">
        <v>0</v>
      </c>
      <c r="BF79" s="99">
        <v>0</v>
      </c>
      <c r="BG79" s="99">
        <v>0</v>
      </c>
      <c r="BH79" s="99">
        <v>0</v>
      </c>
      <c r="BI79" s="99">
        <v>0</v>
      </c>
      <c r="BJ79" s="99">
        <v>0</v>
      </c>
      <c r="BK79" s="99">
        <v>0</v>
      </c>
      <c r="BL79" s="99">
        <v>0</v>
      </c>
      <c r="BM79" s="99">
        <v>0</v>
      </c>
      <c r="BN79" s="99">
        <v>33</v>
      </c>
      <c r="BP79" s="121">
        <v>1972</v>
      </c>
    </row>
    <row r="80" spans="2:68">
      <c r="B80" s="121">
        <v>1973</v>
      </c>
      <c r="C80" s="99" t="s">
        <v>208</v>
      </c>
      <c r="D80" s="99" t="s">
        <v>208</v>
      </c>
      <c r="E80" s="99" t="s">
        <v>208</v>
      </c>
      <c r="F80" s="99" t="s">
        <v>208</v>
      </c>
      <c r="G80" s="99" t="s">
        <v>208</v>
      </c>
      <c r="H80" s="99" t="s">
        <v>208</v>
      </c>
      <c r="I80" s="99" t="s">
        <v>208</v>
      </c>
      <c r="J80" s="99" t="s">
        <v>208</v>
      </c>
      <c r="K80" s="99" t="s">
        <v>208</v>
      </c>
      <c r="L80" s="99" t="s">
        <v>208</v>
      </c>
      <c r="M80" s="99" t="s">
        <v>208</v>
      </c>
      <c r="N80" s="99" t="s">
        <v>208</v>
      </c>
      <c r="O80" s="99" t="s">
        <v>208</v>
      </c>
      <c r="P80" s="99" t="s">
        <v>208</v>
      </c>
      <c r="Q80" s="99" t="s">
        <v>208</v>
      </c>
      <c r="R80" s="99" t="s">
        <v>208</v>
      </c>
      <c r="S80" s="99" t="s">
        <v>208</v>
      </c>
      <c r="T80" s="99" t="s">
        <v>208</v>
      </c>
      <c r="U80" s="99" t="s">
        <v>208</v>
      </c>
      <c r="V80" s="99" t="s">
        <v>208</v>
      </c>
      <c r="W80" s="127"/>
      <c r="X80" s="121">
        <v>1973</v>
      </c>
      <c r="Y80" s="99">
        <v>0</v>
      </c>
      <c r="Z80" s="99">
        <v>0</v>
      </c>
      <c r="AA80" s="99">
        <v>0</v>
      </c>
      <c r="AB80" s="99">
        <v>1</v>
      </c>
      <c r="AC80" s="99">
        <v>7</v>
      </c>
      <c r="AD80" s="99">
        <v>9</v>
      </c>
      <c r="AE80" s="99">
        <v>3</v>
      </c>
      <c r="AF80" s="99">
        <v>5</v>
      </c>
      <c r="AG80" s="99">
        <v>3</v>
      </c>
      <c r="AH80" s="99">
        <v>0</v>
      </c>
      <c r="AI80" s="99">
        <v>0</v>
      </c>
      <c r="AJ80" s="99">
        <v>0</v>
      </c>
      <c r="AK80" s="99">
        <v>0</v>
      </c>
      <c r="AL80" s="99">
        <v>0</v>
      </c>
      <c r="AM80" s="99">
        <v>0</v>
      </c>
      <c r="AN80" s="99">
        <v>0</v>
      </c>
      <c r="AO80" s="99">
        <v>0</v>
      </c>
      <c r="AP80" s="99">
        <v>0</v>
      </c>
      <c r="AQ80" s="99">
        <v>0</v>
      </c>
      <c r="AR80" s="99">
        <v>28</v>
      </c>
      <c r="AS80" s="127"/>
      <c r="AT80" s="121">
        <v>1973</v>
      </c>
      <c r="AU80" s="99">
        <v>0</v>
      </c>
      <c r="AV80" s="99">
        <v>0</v>
      </c>
      <c r="AW80" s="99">
        <v>0</v>
      </c>
      <c r="AX80" s="99">
        <v>1</v>
      </c>
      <c r="AY80" s="99">
        <v>7</v>
      </c>
      <c r="AZ80" s="99">
        <v>9</v>
      </c>
      <c r="BA80" s="99">
        <v>3</v>
      </c>
      <c r="BB80" s="99">
        <v>5</v>
      </c>
      <c r="BC80" s="99">
        <v>3</v>
      </c>
      <c r="BD80" s="99">
        <v>0</v>
      </c>
      <c r="BE80" s="99">
        <v>0</v>
      </c>
      <c r="BF80" s="99">
        <v>0</v>
      </c>
      <c r="BG80" s="99">
        <v>0</v>
      </c>
      <c r="BH80" s="99">
        <v>0</v>
      </c>
      <c r="BI80" s="99">
        <v>0</v>
      </c>
      <c r="BJ80" s="99">
        <v>0</v>
      </c>
      <c r="BK80" s="99">
        <v>0</v>
      </c>
      <c r="BL80" s="99">
        <v>0</v>
      </c>
      <c r="BM80" s="99">
        <v>0</v>
      </c>
      <c r="BN80" s="99">
        <v>28</v>
      </c>
      <c r="BP80" s="121">
        <v>1973</v>
      </c>
    </row>
    <row r="81" spans="2:68">
      <c r="B81" s="121">
        <v>1974</v>
      </c>
      <c r="C81" s="99" t="s">
        <v>208</v>
      </c>
      <c r="D81" s="99" t="s">
        <v>208</v>
      </c>
      <c r="E81" s="99" t="s">
        <v>208</v>
      </c>
      <c r="F81" s="99" t="s">
        <v>208</v>
      </c>
      <c r="G81" s="99" t="s">
        <v>208</v>
      </c>
      <c r="H81" s="99" t="s">
        <v>208</v>
      </c>
      <c r="I81" s="99" t="s">
        <v>208</v>
      </c>
      <c r="J81" s="99" t="s">
        <v>208</v>
      </c>
      <c r="K81" s="99" t="s">
        <v>208</v>
      </c>
      <c r="L81" s="99" t="s">
        <v>208</v>
      </c>
      <c r="M81" s="99" t="s">
        <v>208</v>
      </c>
      <c r="N81" s="99" t="s">
        <v>208</v>
      </c>
      <c r="O81" s="99" t="s">
        <v>208</v>
      </c>
      <c r="P81" s="99" t="s">
        <v>208</v>
      </c>
      <c r="Q81" s="99" t="s">
        <v>208</v>
      </c>
      <c r="R81" s="99" t="s">
        <v>208</v>
      </c>
      <c r="S81" s="99" t="s">
        <v>208</v>
      </c>
      <c r="T81" s="99" t="s">
        <v>208</v>
      </c>
      <c r="U81" s="99" t="s">
        <v>208</v>
      </c>
      <c r="V81" s="99" t="s">
        <v>208</v>
      </c>
      <c r="W81" s="127"/>
      <c r="X81" s="121">
        <v>1974</v>
      </c>
      <c r="Y81" s="99">
        <v>0</v>
      </c>
      <c r="Z81" s="99">
        <v>0</v>
      </c>
      <c r="AA81" s="99">
        <v>1</v>
      </c>
      <c r="AB81" s="99">
        <v>2</v>
      </c>
      <c r="AC81" s="99">
        <v>7</v>
      </c>
      <c r="AD81" s="99">
        <v>9</v>
      </c>
      <c r="AE81" s="99">
        <v>5</v>
      </c>
      <c r="AF81" s="99">
        <v>2</v>
      </c>
      <c r="AG81" s="99">
        <v>2</v>
      </c>
      <c r="AH81" s="99">
        <v>0</v>
      </c>
      <c r="AI81" s="99">
        <v>0</v>
      </c>
      <c r="AJ81" s="99">
        <v>0</v>
      </c>
      <c r="AK81" s="99">
        <v>0</v>
      </c>
      <c r="AL81" s="99">
        <v>0</v>
      </c>
      <c r="AM81" s="99">
        <v>0</v>
      </c>
      <c r="AN81" s="99">
        <v>0</v>
      </c>
      <c r="AO81" s="99">
        <v>0</v>
      </c>
      <c r="AP81" s="99">
        <v>0</v>
      </c>
      <c r="AQ81" s="99">
        <v>0</v>
      </c>
      <c r="AR81" s="99">
        <v>28</v>
      </c>
      <c r="AS81" s="127"/>
      <c r="AT81" s="121">
        <v>1974</v>
      </c>
      <c r="AU81" s="99">
        <v>0</v>
      </c>
      <c r="AV81" s="99">
        <v>0</v>
      </c>
      <c r="AW81" s="99">
        <v>1</v>
      </c>
      <c r="AX81" s="99">
        <v>2</v>
      </c>
      <c r="AY81" s="99">
        <v>7</v>
      </c>
      <c r="AZ81" s="99">
        <v>9</v>
      </c>
      <c r="BA81" s="99">
        <v>5</v>
      </c>
      <c r="BB81" s="99">
        <v>2</v>
      </c>
      <c r="BC81" s="99">
        <v>2</v>
      </c>
      <c r="BD81" s="99">
        <v>0</v>
      </c>
      <c r="BE81" s="99">
        <v>0</v>
      </c>
      <c r="BF81" s="99">
        <v>0</v>
      </c>
      <c r="BG81" s="99">
        <v>0</v>
      </c>
      <c r="BH81" s="99">
        <v>0</v>
      </c>
      <c r="BI81" s="99">
        <v>0</v>
      </c>
      <c r="BJ81" s="99">
        <v>0</v>
      </c>
      <c r="BK81" s="99">
        <v>0</v>
      </c>
      <c r="BL81" s="99">
        <v>0</v>
      </c>
      <c r="BM81" s="99">
        <v>0</v>
      </c>
      <c r="BN81" s="99">
        <v>28</v>
      </c>
      <c r="BP81" s="121">
        <v>1974</v>
      </c>
    </row>
    <row r="82" spans="2:68">
      <c r="B82" s="121">
        <v>1975</v>
      </c>
      <c r="C82" s="99" t="s">
        <v>208</v>
      </c>
      <c r="D82" s="99" t="s">
        <v>208</v>
      </c>
      <c r="E82" s="99" t="s">
        <v>208</v>
      </c>
      <c r="F82" s="99" t="s">
        <v>208</v>
      </c>
      <c r="G82" s="99" t="s">
        <v>208</v>
      </c>
      <c r="H82" s="99" t="s">
        <v>208</v>
      </c>
      <c r="I82" s="99" t="s">
        <v>208</v>
      </c>
      <c r="J82" s="99" t="s">
        <v>208</v>
      </c>
      <c r="K82" s="99" t="s">
        <v>208</v>
      </c>
      <c r="L82" s="99" t="s">
        <v>208</v>
      </c>
      <c r="M82" s="99" t="s">
        <v>208</v>
      </c>
      <c r="N82" s="99" t="s">
        <v>208</v>
      </c>
      <c r="O82" s="99" t="s">
        <v>208</v>
      </c>
      <c r="P82" s="99" t="s">
        <v>208</v>
      </c>
      <c r="Q82" s="99" t="s">
        <v>208</v>
      </c>
      <c r="R82" s="99" t="s">
        <v>208</v>
      </c>
      <c r="S82" s="99" t="s">
        <v>208</v>
      </c>
      <c r="T82" s="99" t="s">
        <v>208</v>
      </c>
      <c r="U82" s="99" t="s">
        <v>208</v>
      </c>
      <c r="V82" s="99" t="s">
        <v>208</v>
      </c>
      <c r="W82" s="127"/>
      <c r="X82" s="121">
        <v>1975</v>
      </c>
      <c r="Y82" s="99">
        <v>0</v>
      </c>
      <c r="Z82" s="99">
        <v>0</v>
      </c>
      <c r="AA82" s="99">
        <v>0</v>
      </c>
      <c r="AB82" s="99">
        <v>0</v>
      </c>
      <c r="AC82" s="99">
        <v>4</v>
      </c>
      <c r="AD82" s="99">
        <v>5</v>
      </c>
      <c r="AE82" s="99">
        <v>2</v>
      </c>
      <c r="AF82" s="99">
        <v>2</v>
      </c>
      <c r="AG82" s="99">
        <v>0</v>
      </c>
      <c r="AH82" s="99">
        <v>0</v>
      </c>
      <c r="AI82" s="99">
        <v>0</v>
      </c>
      <c r="AJ82" s="99">
        <v>0</v>
      </c>
      <c r="AK82" s="99">
        <v>0</v>
      </c>
      <c r="AL82" s="99">
        <v>0</v>
      </c>
      <c r="AM82" s="99">
        <v>0</v>
      </c>
      <c r="AN82" s="99">
        <v>0</v>
      </c>
      <c r="AO82" s="99">
        <v>0</v>
      </c>
      <c r="AP82" s="99">
        <v>0</v>
      </c>
      <c r="AQ82" s="99">
        <v>0</v>
      </c>
      <c r="AR82" s="99">
        <v>13</v>
      </c>
      <c r="AS82" s="127"/>
      <c r="AT82" s="121">
        <v>1975</v>
      </c>
      <c r="AU82" s="99">
        <v>0</v>
      </c>
      <c r="AV82" s="99">
        <v>0</v>
      </c>
      <c r="AW82" s="99">
        <v>0</v>
      </c>
      <c r="AX82" s="99">
        <v>0</v>
      </c>
      <c r="AY82" s="99">
        <v>4</v>
      </c>
      <c r="AZ82" s="99">
        <v>5</v>
      </c>
      <c r="BA82" s="99">
        <v>2</v>
      </c>
      <c r="BB82" s="99">
        <v>2</v>
      </c>
      <c r="BC82" s="99">
        <v>0</v>
      </c>
      <c r="BD82" s="99">
        <v>0</v>
      </c>
      <c r="BE82" s="99">
        <v>0</v>
      </c>
      <c r="BF82" s="99">
        <v>0</v>
      </c>
      <c r="BG82" s="99">
        <v>0</v>
      </c>
      <c r="BH82" s="99">
        <v>0</v>
      </c>
      <c r="BI82" s="99">
        <v>0</v>
      </c>
      <c r="BJ82" s="99">
        <v>0</v>
      </c>
      <c r="BK82" s="99">
        <v>0</v>
      </c>
      <c r="BL82" s="99">
        <v>0</v>
      </c>
      <c r="BM82" s="99">
        <v>0</v>
      </c>
      <c r="BN82" s="99">
        <v>13</v>
      </c>
      <c r="BP82" s="121">
        <v>1975</v>
      </c>
    </row>
    <row r="83" spans="2:68">
      <c r="B83" s="121">
        <v>1976</v>
      </c>
      <c r="C83" s="99" t="s">
        <v>208</v>
      </c>
      <c r="D83" s="99" t="s">
        <v>208</v>
      </c>
      <c r="E83" s="99" t="s">
        <v>208</v>
      </c>
      <c r="F83" s="99" t="s">
        <v>208</v>
      </c>
      <c r="G83" s="99" t="s">
        <v>208</v>
      </c>
      <c r="H83" s="99" t="s">
        <v>208</v>
      </c>
      <c r="I83" s="99" t="s">
        <v>208</v>
      </c>
      <c r="J83" s="99" t="s">
        <v>208</v>
      </c>
      <c r="K83" s="99" t="s">
        <v>208</v>
      </c>
      <c r="L83" s="99" t="s">
        <v>208</v>
      </c>
      <c r="M83" s="99" t="s">
        <v>208</v>
      </c>
      <c r="N83" s="99" t="s">
        <v>208</v>
      </c>
      <c r="O83" s="99" t="s">
        <v>208</v>
      </c>
      <c r="P83" s="99" t="s">
        <v>208</v>
      </c>
      <c r="Q83" s="99" t="s">
        <v>208</v>
      </c>
      <c r="R83" s="99" t="s">
        <v>208</v>
      </c>
      <c r="S83" s="99" t="s">
        <v>208</v>
      </c>
      <c r="T83" s="99" t="s">
        <v>208</v>
      </c>
      <c r="U83" s="99" t="s">
        <v>208</v>
      </c>
      <c r="V83" s="99" t="s">
        <v>208</v>
      </c>
      <c r="W83" s="127"/>
      <c r="X83" s="121">
        <v>1976</v>
      </c>
      <c r="Y83" s="99">
        <v>0</v>
      </c>
      <c r="Z83" s="99">
        <v>0</v>
      </c>
      <c r="AA83" s="99">
        <v>0</v>
      </c>
      <c r="AB83" s="99">
        <v>0</v>
      </c>
      <c r="AC83" s="99">
        <v>5</v>
      </c>
      <c r="AD83" s="99">
        <v>9</v>
      </c>
      <c r="AE83" s="99">
        <v>9</v>
      </c>
      <c r="AF83" s="99">
        <v>4</v>
      </c>
      <c r="AG83" s="99">
        <v>3</v>
      </c>
      <c r="AH83" s="99">
        <v>0</v>
      </c>
      <c r="AI83" s="99">
        <v>0</v>
      </c>
      <c r="AJ83" s="99">
        <v>0</v>
      </c>
      <c r="AK83" s="99">
        <v>0</v>
      </c>
      <c r="AL83" s="99">
        <v>0</v>
      </c>
      <c r="AM83" s="99">
        <v>0</v>
      </c>
      <c r="AN83" s="99">
        <v>0</v>
      </c>
      <c r="AO83" s="99">
        <v>0</v>
      </c>
      <c r="AP83" s="99">
        <v>0</v>
      </c>
      <c r="AQ83" s="99">
        <v>0</v>
      </c>
      <c r="AR83" s="99">
        <v>30</v>
      </c>
      <c r="AS83" s="127"/>
      <c r="AT83" s="121">
        <v>1976</v>
      </c>
      <c r="AU83" s="99">
        <v>0</v>
      </c>
      <c r="AV83" s="99">
        <v>0</v>
      </c>
      <c r="AW83" s="99">
        <v>0</v>
      </c>
      <c r="AX83" s="99">
        <v>0</v>
      </c>
      <c r="AY83" s="99">
        <v>5</v>
      </c>
      <c r="AZ83" s="99">
        <v>9</v>
      </c>
      <c r="BA83" s="99">
        <v>9</v>
      </c>
      <c r="BB83" s="99">
        <v>4</v>
      </c>
      <c r="BC83" s="99">
        <v>3</v>
      </c>
      <c r="BD83" s="99">
        <v>0</v>
      </c>
      <c r="BE83" s="99">
        <v>0</v>
      </c>
      <c r="BF83" s="99">
        <v>0</v>
      </c>
      <c r="BG83" s="99">
        <v>0</v>
      </c>
      <c r="BH83" s="99">
        <v>0</v>
      </c>
      <c r="BI83" s="99">
        <v>0</v>
      </c>
      <c r="BJ83" s="99">
        <v>0</v>
      </c>
      <c r="BK83" s="99">
        <v>0</v>
      </c>
      <c r="BL83" s="99">
        <v>0</v>
      </c>
      <c r="BM83" s="99">
        <v>0</v>
      </c>
      <c r="BN83" s="99">
        <v>30</v>
      </c>
      <c r="BP83" s="121">
        <v>1976</v>
      </c>
    </row>
    <row r="84" spans="2:68">
      <c r="B84" s="121">
        <v>1977</v>
      </c>
      <c r="C84" s="99" t="s">
        <v>208</v>
      </c>
      <c r="D84" s="99" t="s">
        <v>208</v>
      </c>
      <c r="E84" s="99" t="s">
        <v>208</v>
      </c>
      <c r="F84" s="99" t="s">
        <v>208</v>
      </c>
      <c r="G84" s="99" t="s">
        <v>208</v>
      </c>
      <c r="H84" s="99" t="s">
        <v>208</v>
      </c>
      <c r="I84" s="99" t="s">
        <v>208</v>
      </c>
      <c r="J84" s="99" t="s">
        <v>208</v>
      </c>
      <c r="K84" s="99" t="s">
        <v>208</v>
      </c>
      <c r="L84" s="99" t="s">
        <v>208</v>
      </c>
      <c r="M84" s="99" t="s">
        <v>208</v>
      </c>
      <c r="N84" s="99" t="s">
        <v>208</v>
      </c>
      <c r="O84" s="99" t="s">
        <v>208</v>
      </c>
      <c r="P84" s="99" t="s">
        <v>208</v>
      </c>
      <c r="Q84" s="99" t="s">
        <v>208</v>
      </c>
      <c r="R84" s="99" t="s">
        <v>208</v>
      </c>
      <c r="S84" s="99" t="s">
        <v>208</v>
      </c>
      <c r="T84" s="99" t="s">
        <v>208</v>
      </c>
      <c r="U84" s="99" t="s">
        <v>208</v>
      </c>
      <c r="V84" s="99" t="s">
        <v>208</v>
      </c>
      <c r="W84" s="127"/>
      <c r="X84" s="121">
        <v>1977</v>
      </c>
      <c r="Y84" s="99">
        <v>0</v>
      </c>
      <c r="Z84" s="99">
        <v>0</v>
      </c>
      <c r="AA84" s="99">
        <v>0</v>
      </c>
      <c r="AB84" s="99">
        <v>1</v>
      </c>
      <c r="AC84" s="99">
        <v>7</v>
      </c>
      <c r="AD84" s="99">
        <v>4</v>
      </c>
      <c r="AE84" s="99">
        <v>3</v>
      </c>
      <c r="AF84" s="99">
        <v>1</v>
      </c>
      <c r="AG84" s="99">
        <v>2</v>
      </c>
      <c r="AH84" s="99">
        <v>0</v>
      </c>
      <c r="AI84" s="99">
        <v>0</v>
      </c>
      <c r="AJ84" s="99">
        <v>0</v>
      </c>
      <c r="AK84" s="99">
        <v>0</v>
      </c>
      <c r="AL84" s="99">
        <v>0</v>
      </c>
      <c r="AM84" s="99">
        <v>0</v>
      </c>
      <c r="AN84" s="99">
        <v>0</v>
      </c>
      <c r="AO84" s="99">
        <v>0</v>
      </c>
      <c r="AP84" s="99">
        <v>0</v>
      </c>
      <c r="AQ84" s="99">
        <v>0</v>
      </c>
      <c r="AR84" s="99">
        <v>18</v>
      </c>
      <c r="AS84" s="127"/>
      <c r="AT84" s="121">
        <v>1977</v>
      </c>
      <c r="AU84" s="99">
        <v>0</v>
      </c>
      <c r="AV84" s="99">
        <v>0</v>
      </c>
      <c r="AW84" s="99">
        <v>0</v>
      </c>
      <c r="AX84" s="99">
        <v>1</v>
      </c>
      <c r="AY84" s="99">
        <v>7</v>
      </c>
      <c r="AZ84" s="99">
        <v>4</v>
      </c>
      <c r="BA84" s="99">
        <v>3</v>
      </c>
      <c r="BB84" s="99">
        <v>1</v>
      </c>
      <c r="BC84" s="99">
        <v>2</v>
      </c>
      <c r="BD84" s="99">
        <v>0</v>
      </c>
      <c r="BE84" s="99">
        <v>0</v>
      </c>
      <c r="BF84" s="99">
        <v>0</v>
      </c>
      <c r="BG84" s="99">
        <v>0</v>
      </c>
      <c r="BH84" s="99">
        <v>0</v>
      </c>
      <c r="BI84" s="99">
        <v>0</v>
      </c>
      <c r="BJ84" s="99">
        <v>0</v>
      </c>
      <c r="BK84" s="99">
        <v>0</v>
      </c>
      <c r="BL84" s="99">
        <v>0</v>
      </c>
      <c r="BM84" s="99">
        <v>0</v>
      </c>
      <c r="BN84" s="99">
        <v>18</v>
      </c>
      <c r="BP84" s="121">
        <v>1977</v>
      </c>
    </row>
    <row r="85" spans="2:68">
      <c r="B85" s="121">
        <v>1978</v>
      </c>
      <c r="C85" s="99" t="s">
        <v>208</v>
      </c>
      <c r="D85" s="99" t="s">
        <v>208</v>
      </c>
      <c r="E85" s="99" t="s">
        <v>208</v>
      </c>
      <c r="F85" s="99" t="s">
        <v>208</v>
      </c>
      <c r="G85" s="99" t="s">
        <v>208</v>
      </c>
      <c r="H85" s="99" t="s">
        <v>208</v>
      </c>
      <c r="I85" s="99" t="s">
        <v>208</v>
      </c>
      <c r="J85" s="99" t="s">
        <v>208</v>
      </c>
      <c r="K85" s="99" t="s">
        <v>208</v>
      </c>
      <c r="L85" s="99" t="s">
        <v>208</v>
      </c>
      <c r="M85" s="99" t="s">
        <v>208</v>
      </c>
      <c r="N85" s="99" t="s">
        <v>208</v>
      </c>
      <c r="O85" s="99" t="s">
        <v>208</v>
      </c>
      <c r="P85" s="99" t="s">
        <v>208</v>
      </c>
      <c r="Q85" s="99" t="s">
        <v>208</v>
      </c>
      <c r="R85" s="99" t="s">
        <v>208</v>
      </c>
      <c r="S85" s="99" t="s">
        <v>208</v>
      </c>
      <c r="T85" s="99" t="s">
        <v>208</v>
      </c>
      <c r="U85" s="99" t="s">
        <v>208</v>
      </c>
      <c r="V85" s="99" t="s">
        <v>208</v>
      </c>
      <c r="W85" s="127"/>
      <c r="X85" s="121">
        <v>1978</v>
      </c>
      <c r="Y85" s="99">
        <v>0</v>
      </c>
      <c r="Z85" s="99">
        <v>0</v>
      </c>
      <c r="AA85" s="99">
        <v>0</v>
      </c>
      <c r="AB85" s="99">
        <v>3</v>
      </c>
      <c r="AC85" s="99">
        <v>2</v>
      </c>
      <c r="AD85" s="99">
        <v>2</v>
      </c>
      <c r="AE85" s="99">
        <v>3</v>
      </c>
      <c r="AF85" s="99">
        <v>4</v>
      </c>
      <c r="AG85" s="99">
        <v>1</v>
      </c>
      <c r="AH85" s="99">
        <v>0</v>
      </c>
      <c r="AI85" s="99">
        <v>0</v>
      </c>
      <c r="AJ85" s="99">
        <v>0</v>
      </c>
      <c r="AK85" s="99">
        <v>0</v>
      </c>
      <c r="AL85" s="99">
        <v>0</v>
      </c>
      <c r="AM85" s="99">
        <v>0</v>
      </c>
      <c r="AN85" s="99">
        <v>0</v>
      </c>
      <c r="AO85" s="99">
        <v>0</v>
      </c>
      <c r="AP85" s="99">
        <v>0</v>
      </c>
      <c r="AQ85" s="99">
        <v>0</v>
      </c>
      <c r="AR85" s="99">
        <v>15</v>
      </c>
      <c r="AS85" s="127"/>
      <c r="AT85" s="121">
        <v>1978</v>
      </c>
      <c r="AU85" s="99">
        <v>0</v>
      </c>
      <c r="AV85" s="99">
        <v>0</v>
      </c>
      <c r="AW85" s="99">
        <v>0</v>
      </c>
      <c r="AX85" s="99">
        <v>3</v>
      </c>
      <c r="AY85" s="99">
        <v>2</v>
      </c>
      <c r="AZ85" s="99">
        <v>2</v>
      </c>
      <c r="BA85" s="99">
        <v>3</v>
      </c>
      <c r="BB85" s="99">
        <v>4</v>
      </c>
      <c r="BC85" s="99">
        <v>1</v>
      </c>
      <c r="BD85" s="99">
        <v>0</v>
      </c>
      <c r="BE85" s="99">
        <v>0</v>
      </c>
      <c r="BF85" s="99">
        <v>0</v>
      </c>
      <c r="BG85" s="99">
        <v>0</v>
      </c>
      <c r="BH85" s="99">
        <v>0</v>
      </c>
      <c r="BI85" s="99">
        <v>0</v>
      </c>
      <c r="BJ85" s="99">
        <v>0</v>
      </c>
      <c r="BK85" s="99">
        <v>0</v>
      </c>
      <c r="BL85" s="99">
        <v>0</v>
      </c>
      <c r="BM85" s="99">
        <v>0</v>
      </c>
      <c r="BN85" s="99">
        <v>15</v>
      </c>
      <c r="BP85" s="121">
        <v>1978</v>
      </c>
    </row>
    <row r="86" spans="2:68">
      <c r="B86" s="122">
        <v>1979</v>
      </c>
      <c r="C86" s="99" t="s">
        <v>208</v>
      </c>
      <c r="D86" s="99" t="s">
        <v>208</v>
      </c>
      <c r="E86" s="99" t="s">
        <v>208</v>
      </c>
      <c r="F86" s="99" t="s">
        <v>208</v>
      </c>
      <c r="G86" s="99" t="s">
        <v>208</v>
      </c>
      <c r="H86" s="99" t="s">
        <v>208</v>
      </c>
      <c r="I86" s="99" t="s">
        <v>208</v>
      </c>
      <c r="J86" s="99" t="s">
        <v>208</v>
      </c>
      <c r="K86" s="99" t="s">
        <v>208</v>
      </c>
      <c r="L86" s="99" t="s">
        <v>208</v>
      </c>
      <c r="M86" s="99" t="s">
        <v>208</v>
      </c>
      <c r="N86" s="99" t="s">
        <v>208</v>
      </c>
      <c r="O86" s="99" t="s">
        <v>208</v>
      </c>
      <c r="P86" s="99" t="s">
        <v>208</v>
      </c>
      <c r="Q86" s="99" t="s">
        <v>208</v>
      </c>
      <c r="R86" s="99" t="s">
        <v>208</v>
      </c>
      <c r="S86" s="99" t="s">
        <v>208</v>
      </c>
      <c r="T86" s="99" t="s">
        <v>208</v>
      </c>
      <c r="U86" s="99" t="s">
        <v>208</v>
      </c>
      <c r="V86" s="99" t="s">
        <v>208</v>
      </c>
      <c r="W86" s="127"/>
      <c r="X86" s="122">
        <v>1979</v>
      </c>
      <c r="Y86" s="99">
        <v>0</v>
      </c>
      <c r="Z86" s="99">
        <v>0</v>
      </c>
      <c r="AA86" s="99">
        <v>0</v>
      </c>
      <c r="AB86" s="99">
        <v>1</v>
      </c>
      <c r="AC86" s="99">
        <v>5</v>
      </c>
      <c r="AD86" s="99">
        <v>5</v>
      </c>
      <c r="AE86" s="99">
        <v>4</v>
      </c>
      <c r="AF86" s="99">
        <v>0</v>
      </c>
      <c r="AG86" s="99">
        <v>3</v>
      </c>
      <c r="AH86" s="99">
        <v>0</v>
      </c>
      <c r="AI86" s="99">
        <v>0</v>
      </c>
      <c r="AJ86" s="99">
        <v>0</v>
      </c>
      <c r="AK86" s="99">
        <v>0</v>
      </c>
      <c r="AL86" s="99">
        <v>0</v>
      </c>
      <c r="AM86" s="99">
        <v>0</v>
      </c>
      <c r="AN86" s="99">
        <v>0</v>
      </c>
      <c r="AO86" s="99">
        <v>0</v>
      </c>
      <c r="AP86" s="99">
        <v>0</v>
      </c>
      <c r="AQ86" s="99">
        <v>0</v>
      </c>
      <c r="AR86" s="99">
        <v>18</v>
      </c>
      <c r="AS86" s="127"/>
      <c r="AT86" s="122">
        <v>1979</v>
      </c>
      <c r="AU86" s="99">
        <v>0</v>
      </c>
      <c r="AV86" s="99">
        <v>0</v>
      </c>
      <c r="AW86" s="99">
        <v>0</v>
      </c>
      <c r="AX86" s="99">
        <v>1</v>
      </c>
      <c r="AY86" s="99">
        <v>5</v>
      </c>
      <c r="AZ86" s="99">
        <v>5</v>
      </c>
      <c r="BA86" s="99">
        <v>4</v>
      </c>
      <c r="BB86" s="99">
        <v>0</v>
      </c>
      <c r="BC86" s="99">
        <v>3</v>
      </c>
      <c r="BD86" s="99">
        <v>0</v>
      </c>
      <c r="BE86" s="99">
        <v>0</v>
      </c>
      <c r="BF86" s="99">
        <v>0</v>
      </c>
      <c r="BG86" s="99">
        <v>0</v>
      </c>
      <c r="BH86" s="99">
        <v>0</v>
      </c>
      <c r="BI86" s="99">
        <v>0</v>
      </c>
      <c r="BJ86" s="99">
        <v>0</v>
      </c>
      <c r="BK86" s="99">
        <v>0</v>
      </c>
      <c r="BL86" s="99">
        <v>0</v>
      </c>
      <c r="BM86" s="99">
        <v>0</v>
      </c>
      <c r="BN86" s="99">
        <v>18</v>
      </c>
      <c r="BP86" s="122">
        <v>1979</v>
      </c>
    </row>
    <row r="87" spans="2:68">
      <c r="B87" s="122">
        <v>1980</v>
      </c>
      <c r="C87" s="99" t="s">
        <v>208</v>
      </c>
      <c r="D87" s="99" t="s">
        <v>208</v>
      </c>
      <c r="E87" s="99" t="s">
        <v>208</v>
      </c>
      <c r="F87" s="99" t="s">
        <v>208</v>
      </c>
      <c r="G87" s="99" t="s">
        <v>208</v>
      </c>
      <c r="H87" s="99" t="s">
        <v>208</v>
      </c>
      <c r="I87" s="99" t="s">
        <v>208</v>
      </c>
      <c r="J87" s="99" t="s">
        <v>208</v>
      </c>
      <c r="K87" s="99" t="s">
        <v>208</v>
      </c>
      <c r="L87" s="99" t="s">
        <v>208</v>
      </c>
      <c r="M87" s="99" t="s">
        <v>208</v>
      </c>
      <c r="N87" s="99" t="s">
        <v>208</v>
      </c>
      <c r="O87" s="99" t="s">
        <v>208</v>
      </c>
      <c r="P87" s="99" t="s">
        <v>208</v>
      </c>
      <c r="Q87" s="99" t="s">
        <v>208</v>
      </c>
      <c r="R87" s="99" t="s">
        <v>208</v>
      </c>
      <c r="S87" s="99" t="s">
        <v>208</v>
      </c>
      <c r="T87" s="99" t="s">
        <v>208</v>
      </c>
      <c r="U87" s="99" t="s">
        <v>208</v>
      </c>
      <c r="V87" s="99" t="s">
        <v>208</v>
      </c>
      <c r="W87" s="127"/>
      <c r="X87" s="122">
        <v>1980</v>
      </c>
      <c r="Y87" s="99">
        <v>0</v>
      </c>
      <c r="Z87" s="99">
        <v>0</v>
      </c>
      <c r="AA87" s="99">
        <v>0</v>
      </c>
      <c r="AB87" s="99">
        <v>2</v>
      </c>
      <c r="AC87" s="99">
        <v>4</v>
      </c>
      <c r="AD87" s="99">
        <v>4</v>
      </c>
      <c r="AE87" s="99">
        <v>7</v>
      </c>
      <c r="AF87" s="99">
        <v>2</v>
      </c>
      <c r="AG87" s="99">
        <v>3</v>
      </c>
      <c r="AH87" s="99">
        <v>0</v>
      </c>
      <c r="AI87" s="99">
        <v>0</v>
      </c>
      <c r="AJ87" s="99">
        <v>0</v>
      </c>
      <c r="AK87" s="99">
        <v>0</v>
      </c>
      <c r="AL87" s="99">
        <v>0</v>
      </c>
      <c r="AM87" s="99">
        <v>0</v>
      </c>
      <c r="AN87" s="99">
        <v>0</v>
      </c>
      <c r="AO87" s="99">
        <v>0</v>
      </c>
      <c r="AP87" s="99">
        <v>0</v>
      </c>
      <c r="AQ87" s="99">
        <v>0</v>
      </c>
      <c r="AR87" s="99">
        <v>22</v>
      </c>
      <c r="AS87" s="127"/>
      <c r="AT87" s="122">
        <v>1980</v>
      </c>
      <c r="AU87" s="99">
        <v>0</v>
      </c>
      <c r="AV87" s="99">
        <v>0</v>
      </c>
      <c r="AW87" s="99">
        <v>0</v>
      </c>
      <c r="AX87" s="99">
        <v>2</v>
      </c>
      <c r="AY87" s="99">
        <v>4</v>
      </c>
      <c r="AZ87" s="99">
        <v>4</v>
      </c>
      <c r="BA87" s="99">
        <v>7</v>
      </c>
      <c r="BB87" s="99">
        <v>2</v>
      </c>
      <c r="BC87" s="99">
        <v>3</v>
      </c>
      <c r="BD87" s="99">
        <v>0</v>
      </c>
      <c r="BE87" s="99">
        <v>0</v>
      </c>
      <c r="BF87" s="99">
        <v>0</v>
      </c>
      <c r="BG87" s="99">
        <v>0</v>
      </c>
      <c r="BH87" s="99">
        <v>0</v>
      </c>
      <c r="BI87" s="99">
        <v>0</v>
      </c>
      <c r="BJ87" s="99">
        <v>0</v>
      </c>
      <c r="BK87" s="99">
        <v>0</v>
      </c>
      <c r="BL87" s="99">
        <v>0</v>
      </c>
      <c r="BM87" s="99">
        <v>0</v>
      </c>
      <c r="BN87" s="99">
        <v>22</v>
      </c>
      <c r="BP87" s="122">
        <v>1980</v>
      </c>
    </row>
    <row r="88" spans="2:68">
      <c r="B88" s="122">
        <v>1981</v>
      </c>
      <c r="C88" s="99" t="s">
        <v>208</v>
      </c>
      <c r="D88" s="99" t="s">
        <v>208</v>
      </c>
      <c r="E88" s="99" t="s">
        <v>208</v>
      </c>
      <c r="F88" s="99" t="s">
        <v>208</v>
      </c>
      <c r="G88" s="99" t="s">
        <v>208</v>
      </c>
      <c r="H88" s="99" t="s">
        <v>208</v>
      </c>
      <c r="I88" s="99" t="s">
        <v>208</v>
      </c>
      <c r="J88" s="99" t="s">
        <v>208</v>
      </c>
      <c r="K88" s="99" t="s">
        <v>208</v>
      </c>
      <c r="L88" s="99" t="s">
        <v>208</v>
      </c>
      <c r="M88" s="99" t="s">
        <v>208</v>
      </c>
      <c r="N88" s="99" t="s">
        <v>208</v>
      </c>
      <c r="O88" s="99" t="s">
        <v>208</v>
      </c>
      <c r="P88" s="99" t="s">
        <v>208</v>
      </c>
      <c r="Q88" s="99" t="s">
        <v>208</v>
      </c>
      <c r="R88" s="99" t="s">
        <v>208</v>
      </c>
      <c r="S88" s="99" t="s">
        <v>208</v>
      </c>
      <c r="T88" s="99" t="s">
        <v>208</v>
      </c>
      <c r="U88" s="99" t="s">
        <v>208</v>
      </c>
      <c r="V88" s="99" t="s">
        <v>208</v>
      </c>
      <c r="W88" s="127"/>
      <c r="X88" s="122">
        <v>1981</v>
      </c>
      <c r="Y88" s="99">
        <v>0</v>
      </c>
      <c r="Z88" s="99">
        <v>0</v>
      </c>
      <c r="AA88" s="99">
        <v>0</v>
      </c>
      <c r="AB88" s="99">
        <v>1</v>
      </c>
      <c r="AC88" s="99">
        <v>10</v>
      </c>
      <c r="AD88" s="99">
        <v>5</v>
      </c>
      <c r="AE88" s="99">
        <v>5</v>
      </c>
      <c r="AF88" s="99">
        <v>2</v>
      </c>
      <c r="AG88" s="99">
        <v>2</v>
      </c>
      <c r="AH88" s="99">
        <v>0</v>
      </c>
      <c r="AI88" s="99">
        <v>0</v>
      </c>
      <c r="AJ88" s="99">
        <v>0</v>
      </c>
      <c r="AK88" s="99">
        <v>0</v>
      </c>
      <c r="AL88" s="99">
        <v>0</v>
      </c>
      <c r="AM88" s="99">
        <v>0</v>
      </c>
      <c r="AN88" s="99">
        <v>0</v>
      </c>
      <c r="AO88" s="99">
        <v>0</v>
      </c>
      <c r="AP88" s="99">
        <v>0</v>
      </c>
      <c r="AQ88" s="99">
        <v>0</v>
      </c>
      <c r="AR88" s="99">
        <v>25</v>
      </c>
      <c r="AS88" s="127"/>
      <c r="AT88" s="122">
        <v>1981</v>
      </c>
      <c r="AU88" s="99">
        <v>0</v>
      </c>
      <c r="AV88" s="99">
        <v>0</v>
      </c>
      <c r="AW88" s="99">
        <v>0</v>
      </c>
      <c r="AX88" s="99">
        <v>1</v>
      </c>
      <c r="AY88" s="99">
        <v>10</v>
      </c>
      <c r="AZ88" s="99">
        <v>5</v>
      </c>
      <c r="BA88" s="99">
        <v>5</v>
      </c>
      <c r="BB88" s="99">
        <v>2</v>
      </c>
      <c r="BC88" s="99">
        <v>2</v>
      </c>
      <c r="BD88" s="99">
        <v>0</v>
      </c>
      <c r="BE88" s="99">
        <v>0</v>
      </c>
      <c r="BF88" s="99">
        <v>0</v>
      </c>
      <c r="BG88" s="99">
        <v>0</v>
      </c>
      <c r="BH88" s="99">
        <v>0</v>
      </c>
      <c r="BI88" s="99">
        <v>0</v>
      </c>
      <c r="BJ88" s="99">
        <v>0</v>
      </c>
      <c r="BK88" s="99">
        <v>0</v>
      </c>
      <c r="BL88" s="99">
        <v>0</v>
      </c>
      <c r="BM88" s="99">
        <v>0</v>
      </c>
      <c r="BN88" s="99">
        <v>25</v>
      </c>
      <c r="BP88" s="122">
        <v>1981</v>
      </c>
    </row>
    <row r="89" spans="2:68">
      <c r="B89" s="122">
        <v>1982</v>
      </c>
      <c r="C89" s="99" t="s">
        <v>208</v>
      </c>
      <c r="D89" s="99" t="s">
        <v>208</v>
      </c>
      <c r="E89" s="99" t="s">
        <v>208</v>
      </c>
      <c r="F89" s="99" t="s">
        <v>208</v>
      </c>
      <c r="G89" s="99" t="s">
        <v>208</v>
      </c>
      <c r="H89" s="99" t="s">
        <v>208</v>
      </c>
      <c r="I89" s="99" t="s">
        <v>208</v>
      </c>
      <c r="J89" s="99" t="s">
        <v>208</v>
      </c>
      <c r="K89" s="99" t="s">
        <v>208</v>
      </c>
      <c r="L89" s="99" t="s">
        <v>208</v>
      </c>
      <c r="M89" s="99" t="s">
        <v>208</v>
      </c>
      <c r="N89" s="99" t="s">
        <v>208</v>
      </c>
      <c r="O89" s="99" t="s">
        <v>208</v>
      </c>
      <c r="P89" s="99" t="s">
        <v>208</v>
      </c>
      <c r="Q89" s="99" t="s">
        <v>208</v>
      </c>
      <c r="R89" s="99" t="s">
        <v>208</v>
      </c>
      <c r="S89" s="99" t="s">
        <v>208</v>
      </c>
      <c r="T89" s="99" t="s">
        <v>208</v>
      </c>
      <c r="U89" s="99" t="s">
        <v>208</v>
      </c>
      <c r="V89" s="99" t="s">
        <v>208</v>
      </c>
      <c r="W89" s="127"/>
      <c r="X89" s="122">
        <v>1982</v>
      </c>
      <c r="Y89" s="99">
        <v>0</v>
      </c>
      <c r="Z89" s="99">
        <v>0</v>
      </c>
      <c r="AA89" s="99">
        <v>0</v>
      </c>
      <c r="AB89" s="99">
        <v>0</v>
      </c>
      <c r="AC89" s="99">
        <v>10</v>
      </c>
      <c r="AD89" s="99">
        <v>10</v>
      </c>
      <c r="AE89" s="99">
        <v>2</v>
      </c>
      <c r="AF89" s="99">
        <v>3</v>
      </c>
      <c r="AG89" s="99">
        <v>0</v>
      </c>
      <c r="AH89" s="99">
        <v>0</v>
      </c>
      <c r="AI89" s="99">
        <v>0</v>
      </c>
      <c r="AJ89" s="99">
        <v>0</v>
      </c>
      <c r="AK89" s="99">
        <v>0</v>
      </c>
      <c r="AL89" s="99">
        <v>0</v>
      </c>
      <c r="AM89" s="99">
        <v>0</v>
      </c>
      <c r="AN89" s="99">
        <v>0</v>
      </c>
      <c r="AO89" s="99">
        <v>0</v>
      </c>
      <c r="AP89" s="99">
        <v>0</v>
      </c>
      <c r="AQ89" s="99">
        <v>0</v>
      </c>
      <c r="AR89" s="99">
        <v>25</v>
      </c>
      <c r="AS89" s="127"/>
      <c r="AT89" s="122">
        <v>1982</v>
      </c>
      <c r="AU89" s="99">
        <v>0</v>
      </c>
      <c r="AV89" s="99">
        <v>0</v>
      </c>
      <c r="AW89" s="99">
        <v>0</v>
      </c>
      <c r="AX89" s="99">
        <v>0</v>
      </c>
      <c r="AY89" s="99">
        <v>10</v>
      </c>
      <c r="AZ89" s="99">
        <v>10</v>
      </c>
      <c r="BA89" s="99">
        <v>2</v>
      </c>
      <c r="BB89" s="99">
        <v>3</v>
      </c>
      <c r="BC89" s="99">
        <v>0</v>
      </c>
      <c r="BD89" s="99">
        <v>0</v>
      </c>
      <c r="BE89" s="99">
        <v>0</v>
      </c>
      <c r="BF89" s="99">
        <v>0</v>
      </c>
      <c r="BG89" s="99">
        <v>0</v>
      </c>
      <c r="BH89" s="99">
        <v>0</v>
      </c>
      <c r="BI89" s="99">
        <v>0</v>
      </c>
      <c r="BJ89" s="99">
        <v>0</v>
      </c>
      <c r="BK89" s="99">
        <v>0</v>
      </c>
      <c r="BL89" s="99">
        <v>0</v>
      </c>
      <c r="BM89" s="99">
        <v>0</v>
      </c>
      <c r="BN89" s="99">
        <v>25</v>
      </c>
      <c r="BP89" s="122">
        <v>1982</v>
      </c>
    </row>
    <row r="90" spans="2:68">
      <c r="B90" s="122">
        <v>1983</v>
      </c>
      <c r="C90" s="99" t="s">
        <v>208</v>
      </c>
      <c r="D90" s="99" t="s">
        <v>208</v>
      </c>
      <c r="E90" s="99" t="s">
        <v>208</v>
      </c>
      <c r="F90" s="99" t="s">
        <v>208</v>
      </c>
      <c r="G90" s="99" t="s">
        <v>208</v>
      </c>
      <c r="H90" s="99" t="s">
        <v>208</v>
      </c>
      <c r="I90" s="99" t="s">
        <v>208</v>
      </c>
      <c r="J90" s="99" t="s">
        <v>208</v>
      </c>
      <c r="K90" s="99" t="s">
        <v>208</v>
      </c>
      <c r="L90" s="99" t="s">
        <v>208</v>
      </c>
      <c r="M90" s="99" t="s">
        <v>208</v>
      </c>
      <c r="N90" s="99" t="s">
        <v>208</v>
      </c>
      <c r="O90" s="99" t="s">
        <v>208</v>
      </c>
      <c r="P90" s="99" t="s">
        <v>208</v>
      </c>
      <c r="Q90" s="99" t="s">
        <v>208</v>
      </c>
      <c r="R90" s="99" t="s">
        <v>208</v>
      </c>
      <c r="S90" s="99" t="s">
        <v>208</v>
      </c>
      <c r="T90" s="99" t="s">
        <v>208</v>
      </c>
      <c r="U90" s="99" t="s">
        <v>208</v>
      </c>
      <c r="V90" s="99" t="s">
        <v>208</v>
      </c>
      <c r="W90" s="127"/>
      <c r="X90" s="122">
        <v>1983</v>
      </c>
      <c r="Y90" s="99">
        <v>0</v>
      </c>
      <c r="Z90" s="99">
        <v>0</v>
      </c>
      <c r="AA90" s="99">
        <v>0</v>
      </c>
      <c r="AB90" s="99">
        <v>2</v>
      </c>
      <c r="AC90" s="99">
        <v>1</v>
      </c>
      <c r="AD90" s="99">
        <v>5</v>
      </c>
      <c r="AE90" s="99">
        <v>4</v>
      </c>
      <c r="AF90" s="99">
        <v>2</v>
      </c>
      <c r="AG90" s="99">
        <v>1</v>
      </c>
      <c r="AH90" s="99">
        <v>0</v>
      </c>
      <c r="AI90" s="99">
        <v>0</v>
      </c>
      <c r="AJ90" s="99">
        <v>0</v>
      </c>
      <c r="AK90" s="99">
        <v>0</v>
      </c>
      <c r="AL90" s="99">
        <v>0</v>
      </c>
      <c r="AM90" s="99">
        <v>0</v>
      </c>
      <c r="AN90" s="99">
        <v>0</v>
      </c>
      <c r="AO90" s="99">
        <v>0</v>
      </c>
      <c r="AP90" s="99">
        <v>0</v>
      </c>
      <c r="AQ90" s="99">
        <v>0</v>
      </c>
      <c r="AR90" s="99">
        <v>15</v>
      </c>
      <c r="AS90" s="127"/>
      <c r="AT90" s="122">
        <v>1983</v>
      </c>
      <c r="AU90" s="99">
        <v>0</v>
      </c>
      <c r="AV90" s="99">
        <v>0</v>
      </c>
      <c r="AW90" s="99">
        <v>0</v>
      </c>
      <c r="AX90" s="99">
        <v>2</v>
      </c>
      <c r="AY90" s="99">
        <v>1</v>
      </c>
      <c r="AZ90" s="99">
        <v>5</v>
      </c>
      <c r="BA90" s="99">
        <v>4</v>
      </c>
      <c r="BB90" s="99">
        <v>2</v>
      </c>
      <c r="BC90" s="99">
        <v>1</v>
      </c>
      <c r="BD90" s="99">
        <v>0</v>
      </c>
      <c r="BE90" s="99">
        <v>0</v>
      </c>
      <c r="BF90" s="99">
        <v>0</v>
      </c>
      <c r="BG90" s="99">
        <v>0</v>
      </c>
      <c r="BH90" s="99">
        <v>0</v>
      </c>
      <c r="BI90" s="99">
        <v>0</v>
      </c>
      <c r="BJ90" s="99">
        <v>0</v>
      </c>
      <c r="BK90" s="99">
        <v>0</v>
      </c>
      <c r="BL90" s="99">
        <v>0</v>
      </c>
      <c r="BM90" s="99">
        <v>0</v>
      </c>
      <c r="BN90" s="99">
        <v>15</v>
      </c>
      <c r="BP90" s="122">
        <v>1983</v>
      </c>
    </row>
    <row r="91" spans="2:68">
      <c r="B91" s="122">
        <v>1984</v>
      </c>
      <c r="C91" s="99" t="s">
        <v>208</v>
      </c>
      <c r="D91" s="99" t="s">
        <v>208</v>
      </c>
      <c r="E91" s="99" t="s">
        <v>208</v>
      </c>
      <c r="F91" s="99" t="s">
        <v>208</v>
      </c>
      <c r="G91" s="99" t="s">
        <v>208</v>
      </c>
      <c r="H91" s="99" t="s">
        <v>208</v>
      </c>
      <c r="I91" s="99" t="s">
        <v>208</v>
      </c>
      <c r="J91" s="99" t="s">
        <v>208</v>
      </c>
      <c r="K91" s="99" t="s">
        <v>208</v>
      </c>
      <c r="L91" s="99" t="s">
        <v>208</v>
      </c>
      <c r="M91" s="99" t="s">
        <v>208</v>
      </c>
      <c r="N91" s="99" t="s">
        <v>208</v>
      </c>
      <c r="O91" s="99" t="s">
        <v>208</v>
      </c>
      <c r="P91" s="99" t="s">
        <v>208</v>
      </c>
      <c r="Q91" s="99" t="s">
        <v>208</v>
      </c>
      <c r="R91" s="99" t="s">
        <v>208</v>
      </c>
      <c r="S91" s="99" t="s">
        <v>208</v>
      </c>
      <c r="T91" s="99" t="s">
        <v>208</v>
      </c>
      <c r="U91" s="99" t="s">
        <v>208</v>
      </c>
      <c r="V91" s="99" t="s">
        <v>208</v>
      </c>
      <c r="W91" s="127"/>
      <c r="X91" s="122">
        <v>1984</v>
      </c>
      <c r="Y91" s="99">
        <v>0</v>
      </c>
      <c r="Z91" s="99">
        <v>0</v>
      </c>
      <c r="AA91" s="99">
        <v>0</v>
      </c>
      <c r="AB91" s="99">
        <v>0</v>
      </c>
      <c r="AC91" s="99">
        <v>5</v>
      </c>
      <c r="AD91" s="99">
        <v>5</v>
      </c>
      <c r="AE91" s="99">
        <v>4</v>
      </c>
      <c r="AF91" s="99">
        <v>3</v>
      </c>
      <c r="AG91" s="99">
        <v>1</v>
      </c>
      <c r="AH91" s="99">
        <v>0</v>
      </c>
      <c r="AI91" s="99">
        <v>0</v>
      </c>
      <c r="AJ91" s="99">
        <v>0</v>
      </c>
      <c r="AK91" s="99">
        <v>0</v>
      </c>
      <c r="AL91" s="99">
        <v>0</v>
      </c>
      <c r="AM91" s="99">
        <v>0</v>
      </c>
      <c r="AN91" s="99">
        <v>0</v>
      </c>
      <c r="AO91" s="99">
        <v>0</v>
      </c>
      <c r="AP91" s="99">
        <v>0</v>
      </c>
      <c r="AQ91" s="99">
        <v>0</v>
      </c>
      <c r="AR91" s="99">
        <v>18</v>
      </c>
      <c r="AS91" s="127"/>
      <c r="AT91" s="122">
        <v>1984</v>
      </c>
      <c r="AU91" s="99">
        <v>0</v>
      </c>
      <c r="AV91" s="99">
        <v>0</v>
      </c>
      <c r="AW91" s="99">
        <v>0</v>
      </c>
      <c r="AX91" s="99">
        <v>0</v>
      </c>
      <c r="AY91" s="99">
        <v>5</v>
      </c>
      <c r="AZ91" s="99">
        <v>5</v>
      </c>
      <c r="BA91" s="99">
        <v>4</v>
      </c>
      <c r="BB91" s="99">
        <v>3</v>
      </c>
      <c r="BC91" s="99">
        <v>1</v>
      </c>
      <c r="BD91" s="99">
        <v>0</v>
      </c>
      <c r="BE91" s="99">
        <v>0</v>
      </c>
      <c r="BF91" s="99">
        <v>0</v>
      </c>
      <c r="BG91" s="99">
        <v>0</v>
      </c>
      <c r="BH91" s="99">
        <v>0</v>
      </c>
      <c r="BI91" s="99">
        <v>0</v>
      </c>
      <c r="BJ91" s="99">
        <v>0</v>
      </c>
      <c r="BK91" s="99">
        <v>0</v>
      </c>
      <c r="BL91" s="99">
        <v>0</v>
      </c>
      <c r="BM91" s="99">
        <v>0</v>
      </c>
      <c r="BN91" s="99">
        <v>18</v>
      </c>
      <c r="BP91" s="122">
        <v>1984</v>
      </c>
    </row>
    <row r="92" spans="2:68">
      <c r="B92" s="122">
        <v>1985</v>
      </c>
      <c r="C92" s="99" t="s">
        <v>208</v>
      </c>
      <c r="D92" s="99" t="s">
        <v>208</v>
      </c>
      <c r="E92" s="99" t="s">
        <v>208</v>
      </c>
      <c r="F92" s="99" t="s">
        <v>208</v>
      </c>
      <c r="G92" s="99" t="s">
        <v>208</v>
      </c>
      <c r="H92" s="99" t="s">
        <v>208</v>
      </c>
      <c r="I92" s="99" t="s">
        <v>208</v>
      </c>
      <c r="J92" s="99" t="s">
        <v>208</v>
      </c>
      <c r="K92" s="99" t="s">
        <v>208</v>
      </c>
      <c r="L92" s="99" t="s">
        <v>208</v>
      </c>
      <c r="M92" s="99" t="s">
        <v>208</v>
      </c>
      <c r="N92" s="99" t="s">
        <v>208</v>
      </c>
      <c r="O92" s="99" t="s">
        <v>208</v>
      </c>
      <c r="P92" s="99" t="s">
        <v>208</v>
      </c>
      <c r="Q92" s="99" t="s">
        <v>208</v>
      </c>
      <c r="R92" s="99" t="s">
        <v>208</v>
      </c>
      <c r="S92" s="99" t="s">
        <v>208</v>
      </c>
      <c r="T92" s="99" t="s">
        <v>208</v>
      </c>
      <c r="U92" s="99" t="s">
        <v>208</v>
      </c>
      <c r="V92" s="99" t="s">
        <v>208</v>
      </c>
      <c r="W92" s="127"/>
      <c r="X92" s="122">
        <v>1985</v>
      </c>
      <c r="Y92" s="99">
        <v>0</v>
      </c>
      <c r="Z92" s="99">
        <v>0</v>
      </c>
      <c r="AA92" s="99">
        <v>0</v>
      </c>
      <c r="AB92" s="99">
        <v>1</v>
      </c>
      <c r="AC92" s="99">
        <v>4</v>
      </c>
      <c r="AD92" s="99">
        <v>4</v>
      </c>
      <c r="AE92" s="99">
        <v>1</v>
      </c>
      <c r="AF92" s="99">
        <v>1</v>
      </c>
      <c r="AG92" s="99">
        <v>0</v>
      </c>
      <c r="AH92" s="99">
        <v>0</v>
      </c>
      <c r="AI92" s="99">
        <v>0</v>
      </c>
      <c r="AJ92" s="99">
        <v>0</v>
      </c>
      <c r="AK92" s="99">
        <v>0</v>
      </c>
      <c r="AL92" s="99">
        <v>0</v>
      </c>
      <c r="AM92" s="99">
        <v>0</v>
      </c>
      <c r="AN92" s="99">
        <v>0</v>
      </c>
      <c r="AO92" s="99">
        <v>0</v>
      </c>
      <c r="AP92" s="99">
        <v>0</v>
      </c>
      <c r="AQ92" s="99">
        <v>0</v>
      </c>
      <c r="AR92" s="99">
        <v>11</v>
      </c>
      <c r="AS92" s="127"/>
      <c r="AT92" s="122">
        <v>1985</v>
      </c>
      <c r="AU92" s="99">
        <v>0</v>
      </c>
      <c r="AV92" s="99">
        <v>0</v>
      </c>
      <c r="AW92" s="99">
        <v>0</v>
      </c>
      <c r="AX92" s="99">
        <v>1</v>
      </c>
      <c r="AY92" s="99">
        <v>4</v>
      </c>
      <c r="AZ92" s="99">
        <v>4</v>
      </c>
      <c r="BA92" s="99">
        <v>1</v>
      </c>
      <c r="BB92" s="99">
        <v>1</v>
      </c>
      <c r="BC92" s="99">
        <v>0</v>
      </c>
      <c r="BD92" s="99">
        <v>0</v>
      </c>
      <c r="BE92" s="99">
        <v>0</v>
      </c>
      <c r="BF92" s="99">
        <v>0</v>
      </c>
      <c r="BG92" s="99">
        <v>0</v>
      </c>
      <c r="BH92" s="99">
        <v>0</v>
      </c>
      <c r="BI92" s="99">
        <v>0</v>
      </c>
      <c r="BJ92" s="99">
        <v>0</v>
      </c>
      <c r="BK92" s="99">
        <v>0</v>
      </c>
      <c r="BL92" s="99">
        <v>0</v>
      </c>
      <c r="BM92" s="99">
        <v>0</v>
      </c>
      <c r="BN92" s="99">
        <v>11</v>
      </c>
      <c r="BP92" s="122">
        <v>1985</v>
      </c>
    </row>
    <row r="93" spans="2:68">
      <c r="B93" s="122">
        <v>1986</v>
      </c>
      <c r="C93" s="99" t="s">
        <v>208</v>
      </c>
      <c r="D93" s="99" t="s">
        <v>208</v>
      </c>
      <c r="E93" s="99" t="s">
        <v>208</v>
      </c>
      <c r="F93" s="99" t="s">
        <v>208</v>
      </c>
      <c r="G93" s="99" t="s">
        <v>208</v>
      </c>
      <c r="H93" s="99" t="s">
        <v>208</v>
      </c>
      <c r="I93" s="99" t="s">
        <v>208</v>
      </c>
      <c r="J93" s="99" t="s">
        <v>208</v>
      </c>
      <c r="K93" s="99" t="s">
        <v>208</v>
      </c>
      <c r="L93" s="99" t="s">
        <v>208</v>
      </c>
      <c r="M93" s="99" t="s">
        <v>208</v>
      </c>
      <c r="N93" s="99" t="s">
        <v>208</v>
      </c>
      <c r="O93" s="99" t="s">
        <v>208</v>
      </c>
      <c r="P93" s="99" t="s">
        <v>208</v>
      </c>
      <c r="Q93" s="99" t="s">
        <v>208</v>
      </c>
      <c r="R93" s="99" t="s">
        <v>208</v>
      </c>
      <c r="S93" s="99" t="s">
        <v>208</v>
      </c>
      <c r="T93" s="99" t="s">
        <v>208</v>
      </c>
      <c r="U93" s="99" t="s">
        <v>208</v>
      </c>
      <c r="V93" s="99" t="s">
        <v>208</v>
      </c>
      <c r="W93" s="127"/>
      <c r="X93" s="122">
        <v>1986</v>
      </c>
      <c r="Y93" s="99">
        <v>0</v>
      </c>
      <c r="Z93" s="99">
        <v>0</v>
      </c>
      <c r="AA93" s="99">
        <v>0</v>
      </c>
      <c r="AB93" s="99">
        <v>2</v>
      </c>
      <c r="AC93" s="99">
        <v>0</v>
      </c>
      <c r="AD93" s="99">
        <v>2</v>
      </c>
      <c r="AE93" s="99">
        <v>9</v>
      </c>
      <c r="AF93" s="99">
        <v>2</v>
      </c>
      <c r="AG93" s="99">
        <v>0</v>
      </c>
      <c r="AH93" s="99">
        <v>0</v>
      </c>
      <c r="AI93" s="99">
        <v>0</v>
      </c>
      <c r="AJ93" s="99">
        <v>0</v>
      </c>
      <c r="AK93" s="99">
        <v>0</v>
      </c>
      <c r="AL93" s="99">
        <v>0</v>
      </c>
      <c r="AM93" s="99">
        <v>0</v>
      </c>
      <c r="AN93" s="99">
        <v>0</v>
      </c>
      <c r="AO93" s="99">
        <v>0</v>
      </c>
      <c r="AP93" s="99">
        <v>0</v>
      </c>
      <c r="AQ93" s="99">
        <v>0</v>
      </c>
      <c r="AR93" s="99">
        <v>15</v>
      </c>
      <c r="AS93" s="127"/>
      <c r="AT93" s="122">
        <v>1986</v>
      </c>
      <c r="AU93" s="99">
        <v>0</v>
      </c>
      <c r="AV93" s="99">
        <v>0</v>
      </c>
      <c r="AW93" s="99">
        <v>0</v>
      </c>
      <c r="AX93" s="99">
        <v>2</v>
      </c>
      <c r="AY93" s="99">
        <v>0</v>
      </c>
      <c r="AZ93" s="99">
        <v>2</v>
      </c>
      <c r="BA93" s="99">
        <v>9</v>
      </c>
      <c r="BB93" s="99">
        <v>2</v>
      </c>
      <c r="BC93" s="99">
        <v>0</v>
      </c>
      <c r="BD93" s="99">
        <v>0</v>
      </c>
      <c r="BE93" s="99">
        <v>0</v>
      </c>
      <c r="BF93" s="99">
        <v>0</v>
      </c>
      <c r="BG93" s="99">
        <v>0</v>
      </c>
      <c r="BH93" s="99">
        <v>0</v>
      </c>
      <c r="BI93" s="99">
        <v>0</v>
      </c>
      <c r="BJ93" s="99">
        <v>0</v>
      </c>
      <c r="BK93" s="99">
        <v>0</v>
      </c>
      <c r="BL93" s="99">
        <v>0</v>
      </c>
      <c r="BM93" s="99">
        <v>0</v>
      </c>
      <c r="BN93" s="99">
        <v>15</v>
      </c>
      <c r="BP93" s="122">
        <v>1986</v>
      </c>
    </row>
    <row r="94" spans="2:68">
      <c r="B94" s="122">
        <v>1987</v>
      </c>
      <c r="C94" s="99" t="s">
        <v>208</v>
      </c>
      <c r="D94" s="99" t="s">
        <v>208</v>
      </c>
      <c r="E94" s="99" t="s">
        <v>208</v>
      </c>
      <c r="F94" s="99" t="s">
        <v>208</v>
      </c>
      <c r="G94" s="99" t="s">
        <v>208</v>
      </c>
      <c r="H94" s="99" t="s">
        <v>208</v>
      </c>
      <c r="I94" s="99" t="s">
        <v>208</v>
      </c>
      <c r="J94" s="99" t="s">
        <v>208</v>
      </c>
      <c r="K94" s="99" t="s">
        <v>208</v>
      </c>
      <c r="L94" s="99" t="s">
        <v>208</v>
      </c>
      <c r="M94" s="99" t="s">
        <v>208</v>
      </c>
      <c r="N94" s="99" t="s">
        <v>208</v>
      </c>
      <c r="O94" s="99" t="s">
        <v>208</v>
      </c>
      <c r="P94" s="99" t="s">
        <v>208</v>
      </c>
      <c r="Q94" s="99" t="s">
        <v>208</v>
      </c>
      <c r="R94" s="99" t="s">
        <v>208</v>
      </c>
      <c r="S94" s="99" t="s">
        <v>208</v>
      </c>
      <c r="T94" s="99" t="s">
        <v>208</v>
      </c>
      <c r="U94" s="99" t="s">
        <v>208</v>
      </c>
      <c r="V94" s="99" t="s">
        <v>208</v>
      </c>
      <c r="W94" s="127"/>
      <c r="X94" s="122">
        <v>1987</v>
      </c>
      <c r="Y94" s="99">
        <v>0</v>
      </c>
      <c r="Z94" s="99">
        <v>0</v>
      </c>
      <c r="AA94" s="99">
        <v>0</v>
      </c>
      <c r="AB94" s="99">
        <v>3</v>
      </c>
      <c r="AC94" s="99">
        <v>1</v>
      </c>
      <c r="AD94" s="99">
        <v>4</v>
      </c>
      <c r="AE94" s="99">
        <v>2</v>
      </c>
      <c r="AF94" s="99">
        <v>2</v>
      </c>
      <c r="AG94" s="99">
        <v>1</v>
      </c>
      <c r="AH94" s="99">
        <v>0</v>
      </c>
      <c r="AI94" s="99">
        <v>0</v>
      </c>
      <c r="AJ94" s="99">
        <v>0</v>
      </c>
      <c r="AK94" s="99">
        <v>0</v>
      </c>
      <c r="AL94" s="99">
        <v>0</v>
      </c>
      <c r="AM94" s="99">
        <v>0</v>
      </c>
      <c r="AN94" s="99">
        <v>0</v>
      </c>
      <c r="AO94" s="99">
        <v>0</v>
      </c>
      <c r="AP94" s="99">
        <v>0</v>
      </c>
      <c r="AQ94" s="99">
        <v>0</v>
      </c>
      <c r="AR94" s="99">
        <v>13</v>
      </c>
      <c r="AS94" s="127"/>
      <c r="AT94" s="122">
        <v>1987</v>
      </c>
      <c r="AU94" s="99">
        <v>0</v>
      </c>
      <c r="AV94" s="99">
        <v>0</v>
      </c>
      <c r="AW94" s="99">
        <v>0</v>
      </c>
      <c r="AX94" s="99">
        <v>3</v>
      </c>
      <c r="AY94" s="99">
        <v>1</v>
      </c>
      <c r="AZ94" s="99">
        <v>4</v>
      </c>
      <c r="BA94" s="99">
        <v>2</v>
      </c>
      <c r="BB94" s="99">
        <v>2</v>
      </c>
      <c r="BC94" s="99">
        <v>1</v>
      </c>
      <c r="BD94" s="99">
        <v>0</v>
      </c>
      <c r="BE94" s="99">
        <v>0</v>
      </c>
      <c r="BF94" s="99">
        <v>0</v>
      </c>
      <c r="BG94" s="99">
        <v>0</v>
      </c>
      <c r="BH94" s="99">
        <v>0</v>
      </c>
      <c r="BI94" s="99">
        <v>0</v>
      </c>
      <c r="BJ94" s="99">
        <v>0</v>
      </c>
      <c r="BK94" s="99">
        <v>0</v>
      </c>
      <c r="BL94" s="99">
        <v>0</v>
      </c>
      <c r="BM94" s="99">
        <v>0</v>
      </c>
      <c r="BN94" s="99">
        <v>13</v>
      </c>
      <c r="BP94" s="122">
        <v>1987</v>
      </c>
    </row>
    <row r="95" spans="2:68">
      <c r="B95" s="122">
        <v>1988</v>
      </c>
      <c r="C95" s="99" t="s">
        <v>208</v>
      </c>
      <c r="D95" s="99" t="s">
        <v>208</v>
      </c>
      <c r="E95" s="99" t="s">
        <v>208</v>
      </c>
      <c r="F95" s="99" t="s">
        <v>208</v>
      </c>
      <c r="G95" s="99" t="s">
        <v>208</v>
      </c>
      <c r="H95" s="99" t="s">
        <v>208</v>
      </c>
      <c r="I95" s="99" t="s">
        <v>208</v>
      </c>
      <c r="J95" s="99" t="s">
        <v>208</v>
      </c>
      <c r="K95" s="99" t="s">
        <v>208</v>
      </c>
      <c r="L95" s="99" t="s">
        <v>208</v>
      </c>
      <c r="M95" s="99" t="s">
        <v>208</v>
      </c>
      <c r="N95" s="99" t="s">
        <v>208</v>
      </c>
      <c r="O95" s="99" t="s">
        <v>208</v>
      </c>
      <c r="P95" s="99" t="s">
        <v>208</v>
      </c>
      <c r="Q95" s="99" t="s">
        <v>208</v>
      </c>
      <c r="R95" s="99" t="s">
        <v>208</v>
      </c>
      <c r="S95" s="99" t="s">
        <v>208</v>
      </c>
      <c r="T95" s="99" t="s">
        <v>208</v>
      </c>
      <c r="U95" s="99" t="s">
        <v>208</v>
      </c>
      <c r="V95" s="99" t="s">
        <v>208</v>
      </c>
      <c r="W95" s="127"/>
      <c r="X95" s="122">
        <v>1988</v>
      </c>
      <c r="Y95" s="99">
        <v>0</v>
      </c>
      <c r="Z95" s="99">
        <v>0</v>
      </c>
      <c r="AA95" s="99">
        <v>0</v>
      </c>
      <c r="AB95" s="99">
        <v>2</v>
      </c>
      <c r="AC95" s="99">
        <v>0</v>
      </c>
      <c r="AD95" s="99">
        <v>3</v>
      </c>
      <c r="AE95" s="99">
        <v>3</v>
      </c>
      <c r="AF95" s="99">
        <v>3</v>
      </c>
      <c r="AG95" s="99">
        <v>1</v>
      </c>
      <c r="AH95" s="99">
        <v>0</v>
      </c>
      <c r="AI95" s="99">
        <v>0</v>
      </c>
      <c r="AJ95" s="99">
        <v>0</v>
      </c>
      <c r="AK95" s="99">
        <v>0</v>
      </c>
      <c r="AL95" s="99">
        <v>0</v>
      </c>
      <c r="AM95" s="99">
        <v>0</v>
      </c>
      <c r="AN95" s="99">
        <v>0</v>
      </c>
      <c r="AO95" s="99">
        <v>0</v>
      </c>
      <c r="AP95" s="99">
        <v>0</v>
      </c>
      <c r="AQ95" s="99">
        <v>0</v>
      </c>
      <c r="AR95" s="99">
        <v>12</v>
      </c>
      <c r="AS95" s="127"/>
      <c r="AT95" s="122">
        <v>1988</v>
      </c>
      <c r="AU95" s="99">
        <v>0</v>
      </c>
      <c r="AV95" s="99">
        <v>0</v>
      </c>
      <c r="AW95" s="99">
        <v>0</v>
      </c>
      <c r="AX95" s="99">
        <v>2</v>
      </c>
      <c r="AY95" s="99">
        <v>0</v>
      </c>
      <c r="AZ95" s="99">
        <v>3</v>
      </c>
      <c r="BA95" s="99">
        <v>3</v>
      </c>
      <c r="BB95" s="99">
        <v>3</v>
      </c>
      <c r="BC95" s="99">
        <v>1</v>
      </c>
      <c r="BD95" s="99">
        <v>0</v>
      </c>
      <c r="BE95" s="99">
        <v>0</v>
      </c>
      <c r="BF95" s="99">
        <v>0</v>
      </c>
      <c r="BG95" s="99">
        <v>0</v>
      </c>
      <c r="BH95" s="99">
        <v>0</v>
      </c>
      <c r="BI95" s="99">
        <v>0</v>
      </c>
      <c r="BJ95" s="99">
        <v>0</v>
      </c>
      <c r="BK95" s="99">
        <v>0</v>
      </c>
      <c r="BL95" s="99">
        <v>0</v>
      </c>
      <c r="BM95" s="99">
        <v>0</v>
      </c>
      <c r="BN95" s="99">
        <v>12</v>
      </c>
      <c r="BP95" s="122">
        <v>1988</v>
      </c>
    </row>
    <row r="96" spans="2:68">
      <c r="B96" s="122">
        <v>1989</v>
      </c>
      <c r="C96" s="99" t="s">
        <v>208</v>
      </c>
      <c r="D96" s="99" t="s">
        <v>208</v>
      </c>
      <c r="E96" s="99" t="s">
        <v>208</v>
      </c>
      <c r="F96" s="99" t="s">
        <v>208</v>
      </c>
      <c r="G96" s="99" t="s">
        <v>208</v>
      </c>
      <c r="H96" s="99" t="s">
        <v>208</v>
      </c>
      <c r="I96" s="99" t="s">
        <v>208</v>
      </c>
      <c r="J96" s="99" t="s">
        <v>208</v>
      </c>
      <c r="K96" s="99" t="s">
        <v>208</v>
      </c>
      <c r="L96" s="99" t="s">
        <v>208</v>
      </c>
      <c r="M96" s="99" t="s">
        <v>208</v>
      </c>
      <c r="N96" s="99" t="s">
        <v>208</v>
      </c>
      <c r="O96" s="99" t="s">
        <v>208</v>
      </c>
      <c r="P96" s="99" t="s">
        <v>208</v>
      </c>
      <c r="Q96" s="99" t="s">
        <v>208</v>
      </c>
      <c r="R96" s="99" t="s">
        <v>208</v>
      </c>
      <c r="S96" s="99" t="s">
        <v>208</v>
      </c>
      <c r="T96" s="99" t="s">
        <v>208</v>
      </c>
      <c r="U96" s="99" t="s">
        <v>208</v>
      </c>
      <c r="V96" s="99" t="s">
        <v>208</v>
      </c>
      <c r="W96" s="127"/>
      <c r="X96" s="122">
        <v>1989</v>
      </c>
      <c r="Y96" s="99">
        <v>0</v>
      </c>
      <c r="Z96" s="99">
        <v>0</v>
      </c>
      <c r="AA96" s="99">
        <v>0</v>
      </c>
      <c r="AB96" s="99">
        <v>1</v>
      </c>
      <c r="AC96" s="99">
        <v>2</v>
      </c>
      <c r="AD96" s="99">
        <v>6</v>
      </c>
      <c r="AE96" s="99">
        <v>1</v>
      </c>
      <c r="AF96" s="99">
        <v>2</v>
      </c>
      <c r="AG96" s="99">
        <v>1</v>
      </c>
      <c r="AH96" s="99">
        <v>0</v>
      </c>
      <c r="AI96" s="99">
        <v>0</v>
      </c>
      <c r="AJ96" s="99">
        <v>0</v>
      </c>
      <c r="AK96" s="99">
        <v>0</v>
      </c>
      <c r="AL96" s="99">
        <v>0</v>
      </c>
      <c r="AM96" s="99">
        <v>0</v>
      </c>
      <c r="AN96" s="99">
        <v>0</v>
      </c>
      <c r="AO96" s="99">
        <v>0</v>
      </c>
      <c r="AP96" s="99">
        <v>0</v>
      </c>
      <c r="AQ96" s="99">
        <v>0</v>
      </c>
      <c r="AR96" s="99">
        <v>13</v>
      </c>
      <c r="AS96" s="127"/>
      <c r="AT96" s="122">
        <v>1989</v>
      </c>
      <c r="AU96" s="99">
        <v>0</v>
      </c>
      <c r="AV96" s="99">
        <v>0</v>
      </c>
      <c r="AW96" s="99">
        <v>0</v>
      </c>
      <c r="AX96" s="99">
        <v>1</v>
      </c>
      <c r="AY96" s="99">
        <v>2</v>
      </c>
      <c r="AZ96" s="99">
        <v>6</v>
      </c>
      <c r="BA96" s="99">
        <v>1</v>
      </c>
      <c r="BB96" s="99">
        <v>2</v>
      </c>
      <c r="BC96" s="99">
        <v>1</v>
      </c>
      <c r="BD96" s="99">
        <v>0</v>
      </c>
      <c r="BE96" s="99">
        <v>0</v>
      </c>
      <c r="BF96" s="99">
        <v>0</v>
      </c>
      <c r="BG96" s="99">
        <v>0</v>
      </c>
      <c r="BH96" s="99">
        <v>0</v>
      </c>
      <c r="BI96" s="99">
        <v>0</v>
      </c>
      <c r="BJ96" s="99">
        <v>0</v>
      </c>
      <c r="BK96" s="99">
        <v>0</v>
      </c>
      <c r="BL96" s="99">
        <v>0</v>
      </c>
      <c r="BM96" s="99">
        <v>0</v>
      </c>
      <c r="BN96" s="99">
        <v>13</v>
      </c>
      <c r="BP96" s="122">
        <v>1989</v>
      </c>
    </row>
    <row r="97" spans="2:68">
      <c r="B97" s="122">
        <v>1990</v>
      </c>
      <c r="C97" s="99" t="s">
        <v>208</v>
      </c>
      <c r="D97" s="99" t="s">
        <v>208</v>
      </c>
      <c r="E97" s="99" t="s">
        <v>208</v>
      </c>
      <c r="F97" s="99" t="s">
        <v>208</v>
      </c>
      <c r="G97" s="99" t="s">
        <v>208</v>
      </c>
      <c r="H97" s="99" t="s">
        <v>208</v>
      </c>
      <c r="I97" s="99" t="s">
        <v>208</v>
      </c>
      <c r="J97" s="99" t="s">
        <v>208</v>
      </c>
      <c r="K97" s="99" t="s">
        <v>208</v>
      </c>
      <c r="L97" s="99" t="s">
        <v>208</v>
      </c>
      <c r="M97" s="99" t="s">
        <v>208</v>
      </c>
      <c r="N97" s="99" t="s">
        <v>208</v>
      </c>
      <c r="O97" s="99" t="s">
        <v>208</v>
      </c>
      <c r="P97" s="99" t="s">
        <v>208</v>
      </c>
      <c r="Q97" s="99" t="s">
        <v>208</v>
      </c>
      <c r="R97" s="99" t="s">
        <v>208</v>
      </c>
      <c r="S97" s="99" t="s">
        <v>208</v>
      </c>
      <c r="T97" s="99" t="s">
        <v>208</v>
      </c>
      <c r="U97" s="99" t="s">
        <v>208</v>
      </c>
      <c r="V97" s="99" t="s">
        <v>208</v>
      </c>
      <c r="W97" s="127"/>
      <c r="X97" s="122">
        <v>1990</v>
      </c>
      <c r="Y97" s="99">
        <v>0</v>
      </c>
      <c r="Z97" s="99">
        <v>0</v>
      </c>
      <c r="AA97" s="99">
        <v>0</v>
      </c>
      <c r="AB97" s="99">
        <v>0</v>
      </c>
      <c r="AC97" s="99">
        <v>4</v>
      </c>
      <c r="AD97" s="99">
        <v>5</v>
      </c>
      <c r="AE97" s="99">
        <v>5</v>
      </c>
      <c r="AF97" s="99">
        <v>2</v>
      </c>
      <c r="AG97" s="99">
        <v>0</v>
      </c>
      <c r="AH97" s="99">
        <v>0</v>
      </c>
      <c r="AI97" s="99">
        <v>0</v>
      </c>
      <c r="AJ97" s="99">
        <v>0</v>
      </c>
      <c r="AK97" s="99">
        <v>0</v>
      </c>
      <c r="AL97" s="99">
        <v>0</v>
      </c>
      <c r="AM97" s="99">
        <v>0</v>
      </c>
      <c r="AN97" s="99">
        <v>0</v>
      </c>
      <c r="AO97" s="99">
        <v>0</v>
      </c>
      <c r="AP97" s="99">
        <v>0</v>
      </c>
      <c r="AQ97" s="99">
        <v>0</v>
      </c>
      <c r="AR97" s="99">
        <v>16</v>
      </c>
      <c r="AS97" s="127"/>
      <c r="AT97" s="122">
        <v>1990</v>
      </c>
      <c r="AU97" s="99">
        <v>0</v>
      </c>
      <c r="AV97" s="99">
        <v>0</v>
      </c>
      <c r="AW97" s="99">
        <v>0</v>
      </c>
      <c r="AX97" s="99">
        <v>0</v>
      </c>
      <c r="AY97" s="99">
        <v>4</v>
      </c>
      <c r="AZ97" s="99">
        <v>5</v>
      </c>
      <c r="BA97" s="99">
        <v>5</v>
      </c>
      <c r="BB97" s="99">
        <v>2</v>
      </c>
      <c r="BC97" s="99">
        <v>0</v>
      </c>
      <c r="BD97" s="99">
        <v>0</v>
      </c>
      <c r="BE97" s="99">
        <v>0</v>
      </c>
      <c r="BF97" s="99">
        <v>0</v>
      </c>
      <c r="BG97" s="99">
        <v>0</v>
      </c>
      <c r="BH97" s="99">
        <v>0</v>
      </c>
      <c r="BI97" s="99">
        <v>0</v>
      </c>
      <c r="BJ97" s="99">
        <v>0</v>
      </c>
      <c r="BK97" s="99">
        <v>0</v>
      </c>
      <c r="BL97" s="99">
        <v>0</v>
      </c>
      <c r="BM97" s="99">
        <v>0</v>
      </c>
      <c r="BN97" s="99">
        <v>16</v>
      </c>
      <c r="BP97" s="122">
        <v>1990</v>
      </c>
    </row>
    <row r="98" spans="2:68">
      <c r="B98" s="122">
        <v>1991</v>
      </c>
      <c r="C98" s="99" t="s">
        <v>208</v>
      </c>
      <c r="D98" s="99" t="s">
        <v>208</v>
      </c>
      <c r="E98" s="99" t="s">
        <v>208</v>
      </c>
      <c r="F98" s="99" t="s">
        <v>208</v>
      </c>
      <c r="G98" s="99" t="s">
        <v>208</v>
      </c>
      <c r="H98" s="99" t="s">
        <v>208</v>
      </c>
      <c r="I98" s="99" t="s">
        <v>208</v>
      </c>
      <c r="J98" s="99" t="s">
        <v>208</v>
      </c>
      <c r="K98" s="99" t="s">
        <v>208</v>
      </c>
      <c r="L98" s="99" t="s">
        <v>208</v>
      </c>
      <c r="M98" s="99" t="s">
        <v>208</v>
      </c>
      <c r="N98" s="99" t="s">
        <v>208</v>
      </c>
      <c r="O98" s="99" t="s">
        <v>208</v>
      </c>
      <c r="P98" s="99" t="s">
        <v>208</v>
      </c>
      <c r="Q98" s="99" t="s">
        <v>208</v>
      </c>
      <c r="R98" s="99" t="s">
        <v>208</v>
      </c>
      <c r="S98" s="99" t="s">
        <v>208</v>
      </c>
      <c r="T98" s="99" t="s">
        <v>208</v>
      </c>
      <c r="U98" s="99" t="s">
        <v>208</v>
      </c>
      <c r="V98" s="99" t="s">
        <v>208</v>
      </c>
      <c r="W98" s="127"/>
      <c r="X98" s="122">
        <v>1991</v>
      </c>
      <c r="Y98" s="99">
        <v>0</v>
      </c>
      <c r="Z98" s="99">
        <v>0</v>
      </c>
      <c r="AA98" s="99">
        <v>0</v>
      </c>
      <c r="AB98" s="99">
        <v>2</v>
      </c>
      <c r="AC98" s="99">
        <v>0</v>
      </c>
      <c r="AD98" s="99">
        <v>7</v>
      </c>
      <c r="AE98" s="99">
        <v>3</v>
      </c>
      <c r="AF98" s="99">
        <v>0</v>
      </c>
      <c r="AG98" s="99">
        <v>1</v>
      </c>
      <c r="AH98" s="99">
        <v>0</v>
      </c>
      <c r="AI98" s="99">
        <v>0</v>
      </c>
      <c r="AJ98" s="99">
        <v>0</v>
      </c>
      <c r="AK98" s="99">
        <v>0</v>
      </c>
      <c r="AL98" s="99">
        <v>0</v>
      </c>
      <c r="AM98" s="99">
        <v>0</v>
      </c>
      <c r="AN98" s="99">
        <v>0</v>
      </c>
      <c r="AO98" s="99">
        <v>0</v>
      </c>
      <c r="AP98" s="99">
        <v>0</v>
      </c>
      <c r="AQ98" s="99">
        <v>0</v>
      </c>
      <c r="AR98" s="99">
        <v>13</v>
      </c>
      <c r="AS98" s="127"/>
      <c r="AT98" s="122">
        <v>1991</v>
      </c>
      <c r="AU98" s="99">
        <v>0</v>
      </c>
      <c r="AV98" s="99">
        <v>0</v>
      </c>
      <c r="AW98" s="99">
        <v>0</v>
      </c>
      <c r="AX98" s="99">
        <v>2</v>
      </c>
      <c r="AY98" s="99">
        <v>0</v>
      </c>
      <c r="AZ98" s="99">
        <v>7</v>
      </c>
      <c r="BA98" s="99">
        <v>3</v>
      </c>
      <c r="BB98" s="99">
        <v>0</v>
      </c>
      <c r="BC98" s="99">
        <v>1</v>
      </c>
      <c r="BD98" s="99">
        <v>0</v>
      </c>
      <c r="BE98" s="99">
        <v>0</v>
      </c>
      <c r="BF98" s="99">
        <v>0</v>
      </c>
      <c r="BG98" s="99">
        <v>0</v>
      </c>
      <c r="BH98" s="99">
        <v>0</v>
      </c>
      <c r="BI98" s="99">
        <v>0</v>
      </c>
      <c r="BJ98" s="99">
        <v>0</v>
      </c>
      <c r="BK98" s="99">
        <v>0</v>
      </c>
      <c r="BL98" s="99">
        <v>0</v>
      </c>
      <c r="BM98" s="99">
        <v>0</v>
      </c>
      <c r="BN98" s="99">
        <v>13</v>
      </c>
      <c r="BP98" s="122">
        <v>1991</v>
      </c>
    </row>
    <row r="99" spans="2:68">
      <c r="B99" s="122">
        <v>1992</v>
      </c>
      <c r="C99" s="99" t="s">
        <v>208</v>
      </c>
      <c r="D99" s="99" t="s">
        <v>208</v>
      </c>
      <c r="E99" s="99" t="s">
        <v>208</v>
      </c>
      <c r="F99" s="99" t="s">
        <v>208</v>
      </c>
      <c r="G99" s="99" t="s">
        <v>208</v>
      </c>
      <c r="H99" s="99" t="s">
        <v>208</v>
      </c>
      <c r="I99" s="99" t="s">
        <v>208</v>
      </c>
      <c r="J99" s="99" t="s">
        <v>208</v>
      </c>
      <c r="K99" s="99" t="s">
        <v>208</v>
      </c>
      <c r="L99" s="99" t="s">
        <v>208</v>
      </c>
      <c r="M99" s="99" t="s">
        <v>208</v>
      </c>
      <c r="N99" s="99" t="s">
        <v>208</v>
      </c>
      <c r="O99" s="99" t="s">
        <v>208</v>
      </c>
      <c r="P99" s="99" t="s">
        <v>208</v>
      </c>
      <c r="Q99" s="99" t="s">
        <v>208</v>
      </c>
      <c r="R99" s="99" t="s">
        <v>208</v>
      </c>
      <c r="S99" s="99" t="s">
        <v>208</v>
      </c>
      <c r="T99" s="99" t="s">
        <v>208</v>
      </c>
      <c r="U99" s="99" t="s">
        <v>208</v>
      </c>
      <c r="V99" s="99" t="s">
        <v>208</v>
      </c>
      <c r="W99" s="127"/>
      <c r="X99" s="122">
        <v>1992</v>
      </c>
      <c r="Y99" s="99">
        <v>0</v>
      </c>
      <c r="Z99" s="99">
        <v>0</v>
      </c>
      <c r="AA99" s="99">
        <v>0</v>
      </c>
      <c r="AB99" s="99">
        <v>0</v>
      </c>
      <c r="AC99" s="99">
        <v>0</v>
      </c>
      <c r="AD99" s="99">
        <v>4</v>
      </c>
      <c r="AE99" s="99">
        <v>2</v>
      </c>
      <c r="AF99" s="99">
        <v>2</v>
      </c>
      <c r="AG99" s="99">
        <v>1</v>
      </c>
      <c r="AH99" s="99">
        <v>0</v>
      </c>
      <c r="AI99" s="99">
        <v>0</v>
      </c>
      <c r="AJ99" s="99">
        <v>0</v>
      </c>
      <c r="AK99" s="99">
        <v>0</v>
      </c>
      <c r="AL99" s="99">
        <v>0</v>
      </c>
      <c r="AM99" s="99">
        <v>0</v>
      </c>
      <c r="AN99" s="99">
        <v>0</v>
      </c>
      <c r="AO99" s="99">
        <v>0</v>
      </c>
      <c r="AP99" s="99">
        <v>0</v>
      </c>
      <c r="AQ99" s="99">
        <v>0</v>
      </c>
      <c r="AR99" s="99">
        <v>9</v>
      </c>
      <c r="AS99" s="127"/>
      <c r="AT99" s="122">
        <v>1992</v>
      </c>
      <c r="AU99" s="99">
        <v>0</v>
      </c>
      <c r="AV99" s="99">
        <v>0</v>
      </c>
      <c r="AW99" s="99">
        <v>0</v>
      </c>
      <c r="AX99" s="99">
        <v>0</v>
      </c>
      <c r="AY99" s="99">
        <v>0</v>
      </c>
      <c r="AZ99" s="99">
        <v>4</v>
      </c>
      <c r="BA99" s="99">
        <v>2</v>
      </c>
      <c r="BB99" s="99">
        <v>2</v>
      </c>
      <c r="BC99" s="99">
        <v>1</v>
      </c>
      <c r="BD99" s="99">
        <v>0</v>
      </c>
      <c r="BE99" s="99">
        <v>0</v>
      </c>
      <c r="BF99" s="99">
        <v>0</v>
      </c>
      <c r="BG99" s="99">
        <v>0</v>
      </c>
      <c r="BH99" s="99">
        <v>0</v>
      </c>
      <c r="BI99" s="99">
        <v>0</v>
      </c>
      <c r="BJ99" s="99">
        <v>0</v>
      </c>
      <c r="BK99" s="99">
        <v>0</v>
      </c>
      <c r="BL99" s="99">
        <v>0</v>
      </c>
      <c r="BM99" s="99">
        <v>0</v>
      </c>
      <c r="BN99" s="99">
        <v>9</v>
      </c>
      <c r="BP99" s="122">
        <v>1992</v>
      </c>
    </row>
    <row r="100" spans="2:68">
      <c r="B100" s="122">
        <v>1993</v>
      </c>
      <c r="C100" s="99" t="s">
        <v>208</v>
      </c>
      <c r="D100" s="99" t="s">
        <v>208</v>
      </c>
      <c r="E100" s="99" t="s">
        <v>208</v>
      </c>
      <c r="F100" s="99" t="s">
        <v>208</v>
      </c>
      <c r="G100" s="99" t="s">
        <v>208</v>
      </c>
      <c r="H100" s="99" t="s">
        <v>208</v>
      </c>
      <c r="I100" s="99" t="s">
        <v>208</v>
      </c>
      <c r="J100" s="99" t="s">
        <v>208</v>
      </c>
      <c r="K100" s="99" t="s">
        <v>208</v>
      </c>
      <c r="L100" s="99" t="s">
        <v>208</v>
      </c>
      <c r="M100" s="99" t="s">
        <v>208</v>
      </c>
      <c r="N100" s="99" t="s">
        <v>208</v>
      </c>
      <c r="O100" s="99" t="s">
        <v>208</v>
      </c>
      <c r="P100" s="99" t="s">
        <v>208</v>
      </c>
      <c r="Q100" s="99" t="s">
        <v>208</v>
      </c>
      <c r="R100" s="99" t="s">
        <v>208</v>
      </c>
      <c r="S100" s="99" t="s">
        <v>208</v>
      </c>
      <c r="T100" s="99" t="s">
        <v>208</v>
      </c>
      <c r="U100" s="99" t="s">
        <v>208</v>
      </c>
      <c r="V100" s="99" t="s">
        <v>208</v>
      </c>
      <c r="W100" s="127"/>
      <c r="X100" s="122">
        <v>1993</v>
      </c>
      <c r="Y100" s="99">
        <v>0</v>
      </c>
      <c r="Z100" s="99">
        <v>0</v>
      </c>
      <c r="AA100" s="99">
        <v>0</v>
      </c>
      <c r="AB100" s="99">
        <v>1</v>
      </c>
      <c r="AC100" s="99">
        <v>0</v>
      </c>
      <c r="AD100" s="99">
        <v>3</v>
      </c>
      <c r="AE100" s="99">
        <v>4</v>
      </c>
      <c r="AF100" s="99">
        <v>5</v>
      </c>
      <c r="AG100" s="99">
        <v>2</v>
      </c>
      <c r="AH100" s="99">
        <v>0</v>
      </c>
      <c r="AI100" s="99">
        <v>0</v>
      </c>
      <c r="AJ100" s="99">
        <v>0</v>
      </c>
      <c r="AK100" s="99">
        <v>0</v>
      </c>
      <c r="AL100" s="99">
        <v>0</v>
      </c>
      <c r="AM100" s="99">
        <v>0</v>
      </c>
      <c r="AN100" s="99">
        <v>0</v>
      </c>
      <c r="AO100" s="99">
        <v>0</v>
      </c>
      <c r="AP100" s="99">
        <v>0</v>
      </c>
      <c r="AQ100" s="99">
        <v>0</v>
      </c>
      <c r="AR100" s="99">
        <v>15</v>
      </c>
      <c r="AS100" s="127"/>
      <c r="AT100" s="122">
        <v>1993</v>
      </c>
      <c r="AU100" s="99">
        <v>0</v>
      </c>
      <c r="AV100" s="99">
        <v>0</v>
      </c>
      <c r="AW100" s="99">
        <v>0</v>
      </c>
      <c r="AX100" s="99">
        <v>1</v>
      </c>
      <c r="AY100" s="99">
        <v>0</v>
      </c>
      <c r="AZ100" s="99">
        <v>3</v>
      </c>
      <c r="BA100" s="99">
        <v>4</v>
      </c>
      <c r="BB100" s="99">
        <v>5</v>
      </c>
      <c r="BC100" s="99">
        <v>2</v>
      </c>
      <c r="BD100" s="99">
        <v>0</v>
      </c>
      <c r="BE100" s="99">
        <v>0</v>
      </c>
      <c r="BF100" s="99">
        <v>0</v>
      </c>
      <c r="BG100" s="99">
        <v>0</v>
      </c>
      <c r="BH100" s="99">
        <v>0</v>
      </c>
      <c r="BI100" s="99">
        <v>0</v>
      </c>
      <c r="BJ100" s="99">
        <v>0</v>
      </c>
      <c r="BK100" s="99">
        <v>0</v>
      </c>
      <c r="BL100" s="99">
        <v>0</v>
      </c>
      <c r="BM100" s="99">
        <v>0</v>
      </c>
      <c r="BN100" s="99">
        <v>15</v>
      </c>
      <c r="BP100" s="122">
        <v>1993</v>
      </c>
    </row>
    <row r="101" spans="2:68">
      <c r="B101" s="122">
        <v>1994</v>
      </c>
      <c r="C101" s="99" t="s">
        <v>208</v>
      </c>
      <c r="D101" s="99" t="s">
        <v>208</v>
      </c>
      <c r="E101" s="99" t="s">
        <v>208</v>
      </c>
      <c r="F101" s="99" t="s">
        <v>208</v>
      </c>
      <c r="G101" s="99" t="s">
        <v>208</v>
      </c>
      <c r="H101" s="99" t="s">
        <v>208</v>
      </c>
      <c r="I101" s="99" t="s">
        <v>208</v>
      </c>
      <c r="J101" s="99" t="s">
        <v>208</v>
      </c>
      <c r="K101" s="99" t="s">
        <v>208</v>
      </c>
      <c r="L101" s="99" t="s">
        <v>208</v>
      </c>
      <c r="M101" s="99" t="s">
        <v>208</v>
      </c>
      <c r="N101" s="99" t="s">
        <v>208</v>
      </c>
      <c r="O101" s="99" t="s">
        <v>208</v>
      </c>
      <c r="P101" s="99" t="s">
        <v>208</v>
      </c>
      <c r="Q101" s="99" t="s">
        <v>208</v>
      </c>
      <c r="R101" s="99" t="s">
        <v>208</v>
      </c>
      <c r="S101" s="99" t="s">
        <v>208</v>
      </c>
      <c r="T101" s="99" t="s">
        <v>208</v>
      </c>
      <c r="U101" s="99" t="s">
        <v>208</v>
      </c>
      <c r="V101" s="99" t="s">
        <v>208</v>
      </c>
      <c r="W101" s="127"/>
      <c r="X101" s="122">
        <v>1994</v>
      </c>
      <c r="Y101" s="99">
        <v>0</v>
      </c>
      <c r="Z101" s="99">
        <v>0</v>
      </c>
      <c r="AA101" s="99">
        <v>0</v>
      </c>
      <c r="AB101" s="99">
        <v>0</v>
      </c>
      <c r="AC101" s="99">
        <v>3</v>
      </c>
      <c r="AD101" s="99">
        <v>6</v>
      </c>
      <c r="AE101" s="99">
        <v>4</v>
      </c>
      <c r="AF101" s="99">
        <v>2</v>
      </c>
      <c r="AG101" s="99">
        <v>1</v>
      </c>
      <c r="AH101" s="99">
        <v>0</v>
      </c>
      <c r="AI101" s="99">
        <v>0</v>
      </c>
      <c r="AJ101" s="99">
        <v>0</v>
      </c>
      <c r="AK101" s="99">
        <v>0</v>
      </c>
      <c r="AL101" s="99">
        <v>0</v>
      </c>
      <c r="AM101" s="99">
        <v>0</v>
      </c>
      <c r="AN101" s="99">
        <v>0</v>
      </c>
      <c r="AO101" s="99">
        <v>0</v>
      </c>
      <c r="AP101" s="99">
        <v>0</v>
      </c>
      <c r="AQ101" s="99">
        <v>0</v>
      </c>
      <c r="AR101" s="99">
        <v>16</v>
      </c>
      <c r="AS101" s="127"/>
      <c r="AT101" s="122">
        <v>1994</v>
      </c>
      <c r="AU101" s="99">
        <v>0</v>
      </c>
      <c r="AV101" s="99">
        <v>0</v>
      </c>
      <c r="AW101" s="99">
        <v>0</v>
      </c>
      <c r="AX101" s="99">
        <v>0</v>
      </c>
      <c r="AY101" s="99">
        <v>3</v>
      </c>
      <c r="AZ101" s="99">
        <v>6</v>
      </c>
      <c r="BA101" s="99">
        <v>4</v>
      </c>
      <c r="BB101" s="99">
        <v>2</v>
      </c>
      <c r="BC101" s="99">
        <v>1</v>
      </c>
      <c r="BD101" s="99">
        <v>0</v>
      </c>
      <c r="BE101" s="99">
        <v>0</v>
      </c>
      <c r="BF101" s="99">
        <v>0</v>
      </c>
      <c r="BG101" s="99">
        <v>0</v>
      </c>
      <c r="BH101" s="99">
        <v>0</v>
      </c>
      <c r="BI101" s="99">
        <v>0</v>
      </c>
      <c r="BJ101" s="99">
        <v>0</v>
      </c>
      <c r="BK101" s="99">
        <v>0</v>
      </c>
      <c r="BL101" s="99">
        <v>0</v>
      </c>
      <c r="BM101" s="99">
        <v>0</v>
      </c>
      <c r="BN101" s="99">
        <v>16</v>
      </c>
      <c r="BP101" s="122">
        <v>1994</v>
      </c>
    </row>
    <row r="102" spans="2:68">
      <c r="B102" s="122">
        <v>1995</v>
      </c>
      <c r="C102" s="99" t="s">
        <v>208</v>
      </c>
      <c r="D102" s="99" t="s">
        <v>208</v>
      </c>
      <c r="E102" s="99" t="s">
        <v>208</v>
      </c>
      <c r="F102" s="99" t="s">
        <v>208</v>
      </c>
      <c r="G102" s="99" t="s">
        <v>208</v>
      </c>
      <c r="H102" s="99" t="s">
        <v>208</v>
      </c>
      <c r="I102" s="99" t="s">
        <v>208</v>
      </c>
      <c r="J102" s="99" t="s">
        <v>208</v>
      </c>
      <c r="K102" s="99" t="s">
        <v>208</v>
      </c>
      <c r="L102" s="99" t="s">
        <v>208</v>
      </c>
      <c r="M102" s="99" t="s">
        <v>208</v>
      </c>
      <c r="N102" s="99" t="s">
        <v>208</v>
      </c>
      <c r="O102" s="99" t="s">
        <v>208</v>
      </c>
      <c r="P102" s="99" t="s">
        <v>208</v>
      </c>
      <c r="Q102" s="99" t="s">
        <v>208</v>
      </c>
      <c r="R102" s="99" t="s">
        <v>208</v>
      </c>
      <c r="S102" s="99" t="s">
        <v>208</v>
      </c>
      <c r="T102" s="99" t="s">
        <v>208</v>
      </c>
      <c r="U102" s="99" t="s">
        <v>208</v>
      </c>
      <c r="V102" s="99" t="s">
        <v>208</v>
      </c>
      <c r="W102" s="127"/>
      <c r="X102" s="122">
        <v>1995</v>
      </c>
      <c r="Y102" s="99">
        <v>0</v>
      </c>
      <c r="Z102" s="99">
        <v>0</v>
      </c>
      <c r="AA102" s="99">
        <v>0</v>
      </c>
      <c r="AB102" s="99">
        <v>1</v>
      </c>
      <c r="AC102" s="99">
        <v>4</v>
      </c>
      <c r="AD102" s="99">
        <v>3</v>
      </c>
      <c r="AE102" s="99">
        <v>9</v>
      </c>
      <c r="AF102" s="99">
        <v>6</v>
      </c>
      <c r="AG102" s="99">
        <v>1</v>
      </c>
      <c r="AH102" s="99">
        <v>0</v>
      </c>
      <c r="AI102" s="99">
        <v>0</v>
      </c>
      <c r="AJ102" s="99">
        <v>0</v>
      </c>
      <c r="AK102" s="99">
        <v>0</v>
      </c>
      <c r="AL102" s="99">
        <v>0</v>
      </c>
      <c r="AM102" s="99">
        <v>0</v>
      </c>
      <c r="AN102" s="99">
        <v>0</v>
      </c>
      <c r="AO102" s="99">
        <v>0</v>
      </c>
      <c r="AP102" s="99">
        <v>0</v>
      </c>
      <c r="AQ102" s="99">
        <v>0</v>
      </c>
      <c r="AR102" s="99">
        <v>24</v>
      </c>
      <c r="AS102" s="127"/>
      <c r="AT102" s="122">
        <v>1995</v>
      </c>
      <c r="AU102" s="99">
        <v>0</v>
      </c>
      <c r="AV102" s="99">
        <v>0</v>
      </c>
      <c r="AW102" s="99">
        <v>0</v>
      </c>
      <c r="AX102" s="99">
        <v>1</v>
      </c>
      <c r="AY102" s="99">
        <v>4</v>
      </c>
      <c r="AZ102" s="99">
        <v>3</v>
      </c>
      <c r="BA102" s="99">
        <v>9</v>
      </c>
      <c r="BB102" s="99">
        <v>6</v>
      </c>
      <c r="BC102" s="99">
        <v>1</v>
      </c>
      <c r="BD102" s="99">
        <v>0</v>
      </c>
      <c r="BE102" s="99">
        <v>0</v>
      </c>
      <c r="BF102" s="99">
        <v>0</v>
      </c>
      <c r="BG102" s="99">
        <v>0</v>
      </c>
      <c r="BH102" s="99">
        <v>0</v>
      </c>
      <c r="BI102" s="99">
        <v>0</v>
      </c>
      <c r="BJ102" s="99">
        <v>0</v>
      </c>
      <c r="BK102" s="99">
        <v>0</v>
      </c>
      <c r="BL102" s="99">
        <v>0</v>
      </c>
      <c r="BM102" s="99">
        <v>0</v>
      </c>
      <c r="BN102" s="99">
        <v>24</v>
      </c>
      <c r="BP102" s="122">
        <v>1995</v>
      </c>
    </row>
    <row r="103" spans="2:68">
      <c r="B103" s="122">
        <v>1996</v>
      </c>
      <c r="C103" s="99" t="s">
        <v>208</v>
      </c>
      <c r="D103" s="99" t="s">
        <v>208</v>
      </c>
      <c r="E103" s="99" t="s">
        <v>208</v>
      </c>
      <c r="F103" s="99" t="s">
        <v>208</v>
      </c>
      <c r="G103" s="99" t="s">
        <v>208</v>
      </c>
      <c r="H103" s="99" t="s">
        <v>208</v>
      </c>
      <c r="I103" s="99" t="s">
        <v>208</v>
      </c>
      <c r="J103" s="99" t="s">
        <v>208</v>
      </c>
      <c r="K103" s="99" t="s">
        <v>208</v>
      </c>
      <c r="L103" s="99" t="s">
        <v>208</v>
      </c>
      <c r="M103" s="99" t="s">
        <v>208</v>
      </c>
      <c r="N103" s="99" t="s">
        <v>208</v>
      </c>
      <c r="O103" s="99" t="s">
        <v>208</v>
      </c>
      <c r="P103" s="99" t="s">
        <v>208</v>
      </c>
      <c r="Q103" s="99" t="s">
        <v>208</v>
      </c>
      <c r="R103" s="99" t="s">
        <v>208</v>
      </c>
      <c r="S103" s="99" t="s">
        <v>208</v>
      </c>
      <c r="T103" s="99" t="s">
        <v>208</v>
      </c>
      <c r="U103" s="99" t="s">
        <v>208</v>
      </c>
      <c r="V103" s="99" t="s">
        <v>208</v>
      </c>
      <c r="W103" s="127"/>
      <c r="X103" s="122">
        <v>1996</v>
      </c>
      <c r="Y103" s="99">
        <v>0</v>
      </c>
      <c r="Z103" s="99">
        <v>0</v>
      </c>
      <c r="AA103" s="99">
        <v>0</v>
      </c>
      <c r="AB103" s="99">
        <v>1</v>
      </c>
      <c r="AC103" s="99">
        <v>0</v>
      </c>
      <c r="AD103" s="99">
        <v>1</v>
      </c>
      <c r="AE103" s="99">
        <v>5</v>
      </c>
      <c r="AF103" s="99">
        <v>4</v>
      </c>
      <c r="AG103" s="99">
        <v>1</v>
      </c>
      <c r="AH103" s="99">
        <v>0</v>
      </c>
      <c r="AI103" s="99">
        <v>0</v>
      </c>
      <c r="AJ103" s="99">
        <v>0</v>
      </c>
      <c r="AK103" s="99">
        <v>0</v>
      </c>
      <c r="AL103" s="99">
        <v>0</v>
      </c>
      <c r="AM103" s="99">
        <v>0</v>
      </c>
      <c r="AN103" s="99">
        <v>0</v>
      </c>
      <c r="AO103" s="99">
        <v>0</v>
      </c>
      <c r="AP103" s="99">
        <v>0</v>
      </c>
      <c r="AQ103" s="99">
        <v>0</v>
      </c>
      <c r="AR103" s="99">
        <v>12</v>
      </c>
      <c r="AS103" s="127"/>
      <c r="AT103" s="122">
        <v>1996</v>
      </c>
      <c r="AU103" s="99">
        <v>0</v>
      </c>
      <c r="AV103" s="99">
        <v>0</v>
      </c>
      <c r="AW103" s="99">
        <v>0</v>
      </c>
      <c r="AX103" s="99">
        <v>1</v>
      </c>
      <c r="AY103" s="99">
        <v>0</v>
      </c>
      <c r="AZ103" s="99">
        <v>1</v>
      </c>
      <c r="BA103" s="99">
        <v>5</v>
      </c>
      <c r="BB103" s="99">
        <v>4</v>
      </c>
      <c r="BC103" s="99">
        <v>1</v>
      </c>
      <c r="BD103" s="99">
        <v>0</v>
      </c>
      <c r="BE103" s="99">
        <v>0</v>
      </c>
      <c r="BF103" s="99">
        <v>0</v>
      </c>
      <c r="BG103" s="99">
        <v>0</v>
      </c>
      <c r="BH103" s="99">
        <v>0</v>
      </c>
      <c r="BI103" s="99">
        <v>0</v>
      </c>
      <c r="BJ103" s="99">
        <v>0</v>
      </c>
      <c r="BK103" s="99">
        <v>0</v>
      </c>
      <c r="BL103" s="99">
        <v>0</v>
      </c>
      <c r="BM103" s="99">
        <v>0</v>
      </c>
      <c r="BN103" s="99">
        <v>12</v>
      </c>
      <c r="BP103" s="122">
        <v>1996</v>
      </c>
    </row>
    <row r="104" spans="2:68">
      <c r="B104" s="123">
        <v>1997</v>
      </c>
      <c r="C104" s="99" t="s">
        <v>208</v>
      </c>
      <c r="D104" s="99" t="s">
        <v>208</v>
      </c>
      <c r="E104" s="99" t="s">
        <v>208</v>
      </c>
      <c r="F104" s="99" t="s">
        <v>208</v>
      </c>
      <c r="G104" s="99" t="s">
        <v>208</v>
      </c>
      <c r="H104" s="99" t="s">
        <v>208</v>
      </c>
      <c r="I104" s="99" t="s">
        <v>208</v>
      </c>
      <c r="J104" s="99" t="s">
        <v>208</v>
      </c>
      <c r="K104" s="99" t="s">
        <v>208</v>
      </c>
      <c r="L104" s="99" t="s">
        <v>208</v>
      </c>
      <c r="M104" s="99" t="s">
        <v>208</v>
      </c>
      <c r="N104" s="99" t="s">
        <v>208</v>
      </c>
      <c r="O104" s="99" t="s">
        <v>208</v>
      </c>
      <c r="P104" s="99" t="s">
        <v>208</v>
      </c>
      <c r="Q104" s="99" t="s">
        <v>208</v>
      </c>
      <c r="R104" s="99" t="s">
        <v>208</v>
      </c>
      <c r="S104" s="99" t="s">
        <v>208</v>
      </c>
      <c r="T104" s="99" t="s">
        <v>208</v>
      </c>
      <c r="U104" s="99" t="s">
        <v>208</v>
      </c>
      <c r="V104" s="99" t="s">
        <v>208</v>
      </c>
      <c r="W104" s="127"/>
      <c r="X104" s="123">
        <v>1997</v>
      </c>
      <c r="Y104" s="99">
        <v>0</v>
      </c>
      <c r="Z104" s="99">
        <v>0</v>
      </c>
      <c r="AA104" s="99">
        <v>0</v>
      </c>
      <c r="AB104" s="99">
        <v>0</v>
      </c>
      <c r="AC104" s="99">
        <v>1</v>
      </c>
      <c r="AD104" s="99">
        <v>0</v>
      </c>
      <c r="AE104" s="99">
        <v>5</v>
      </c>
      <c r="AF104" s="99">
        <v>5</v>
      </c>
      <c r="AG104" s="99">
        <v>1</v>
      </c>
      <c r="AH104" s="99">
        <v>0</v>
      </c>
      <c r="AI104" s="99">
        <v>0</v>
      </c>
      <c r="AJ104" s="99">
        <v>0</v>
      </c>
      <c r="AK104" s="99">
        <v>0</v>
      </c>
      <c r="AL104" s="99">
        <v>0</v>
      </c>
      <c r="AM104" s="99">
        <v>0</v>
      </c>
      <c r="AN104" s="99">
        <v>0</v>
      </c>
      <c r="AO104" s="99">
        <v>0</v>
      </c>
      <c r="AP104" s="99">
        <v>0</v>
      </c>
      <c r="AQ104" s="99">
        <v>0</v>
      </c>
      <c r="AR104" s="99">
        <v>12</v>
      </c>
      <c r="AS104" s="127"/>
      <c r="AT104" s="123">
        <v>1997</v>
      </c>
      <c r="AU104" s="99">
        <v>0</v>
      </c>
      <c r="AV104" s="99">
        <v>0</v>
      </c>
      <c r="AW104" s="99">
        <v>0</v>
      </c>
      <c r="AX104" s="99">
        <v>0</v>
      </c>
      <c r="AY104" s="99">
        <v>1</v>
      </c>
      <c r="AZ104" s="99">
        <v>0</v>
      </c>
      <c r="BA104" s="99">
        <v>5</v>
      </c>
      <c r="BB104" s="99">
        <v>5</v>
      </c>
      <c r="BC104" s="99">
        <v>1</v>
      </c>
      <c r="BD104" s="99">
        <v>0</v>
      </c>
      <c r="BE104" s="99">
        <v>0</v>
      </c>
      <c r="BF104" s="99">
        <v>0</v>
      </c>
      <c r="BG104" s="99">
        <v>0</v>
      </c>
      <c r="BH104" s="99">
        <v>0</v>
      </c>
      <c r="BI104" s="99">
        <v>0</v>
      </c>
      <c r="BJ104" s="99">
        <v>0</v>
      </c>
      <c r="BK104" s="99">
        <v>0</v>
      </c>
      <c r="BL104" s="99">
        <v>0</v>
      </c>
      <c r="BM104" s="99">
        <v>0</v>
      </c>
      <c r="BN104" s="99">
        <v>12</v>
      </c>
      <c r="BP104" s="123">
        <v>1997</v>
      </c>
    </row>
    <row r="105" spans="2:68">
      <c r="B105" s="123">
        <v>1998</v>
      </c>
      <c r="C105" s="99" t="s">
        <v>208</v>
      </c>
      <c r="D105" s="99" t="s">
        <v>208</v>
      </c>
      <c r="E105" s="99" t="s">
        <v>208</v>
      </c>
      <c r="F105" s="99" t="s">
        <v>208</v>
      </c>
      <c r="G105" s="99" t="s">
        <v>208</v>
      </c>
      <c r="H105" s="99" t="s">
        <v>208</v>
      </c>
      <c r="I105" s="99" t="s">
        <v>208</v>
      </c>
      <c r="J105" s="99" t="s">
        <v>208</v>
      </c>
      <c r="K105" s="99" t="s">
        <v>208</v>
      </c>
      <c r="L105" s="99" t="s">
        <v>208</v>
      </c>
      <c r="M105" s="99" t="s">
        <v>208</v>
      </c>
      <c r="N105" s="99" t="s">
        <v>208</v>
      </c>
      <c r="O105" s="99" t="s">
        <v>208</v>
      </c>
      <c r="P105" s="99" t="s">
        <v>208</v>
      </c>
      <c r="Q105" s="99" t="s">
        <v>208</v>
      </c>
      <c r="R105" s="99" t="s">
        <v>208</v>
      </c>
      <c r="S105" s="99" t="s">
        <v>208</v>
      </c>
      <c r="T105" s="99" t="s">
        <v>208</v>
      </c>
      <c r="U105" s="99" t="s">
        <v>208</v>
      </c>
      <c r="V105" s="99" t="s">
        <v>208</v>
      </c>
      <c r="W105" s="127"/>
      <c r="X105" s="123">
        <v>1998</v>
      </c>
      <c r="Y105" s="99">
        <v>0</v>
      </c>
      <c r="Z105" s="99">
        <v>0</v>
      </c>
      <c r="AA105" s="99">
        <v>0</v>
      </c>
      <c r="AB105" s="99">
        <v>0</v>
      </c>
      <c r="AC105" s="99">
        <v>0</v>
      </c>
      <c r="AD105" s="99">
        <v>3</v>
      </c>
      <c r="AE105" s="99">
        <v>3</v>
      </c>
      <c r="AF105" s="99">
        <v>1</v>
      </c>
      <c r="AG105" s="99">
        <v>0</v>
      </c>
      <c r="AH105" s="99">
        <v>0</v>
      </c>
      <c r="AI105" s="99">
        <v>0</v>
      </c>
      <c r="AJ105" s="99">
        <v>0</v>
      </c>
      <c r="AK105" s="99">
        <v>0</v>
      </c>
      <c r="AL105" s="99">
        <v>0</v>
      </c>
      <c r="AM105" s="99">
        <v>0</v>
      </c>
      <c r="AN105" s="99">
        <v>0</v>
      </c>
      <c r="AO105" s="99">
        <v>0</v>
      </c>
      <c r="AP105" s="99">
        <v>0</v>
      </c>
      <c r="AQ105" s="99">
        <v>0</v>
      </c>
      <c r="AR105" s="99">
        <v>7</v>
      </c>
      <c r="AS105" s="127"/>
      <c r="AT105" s="123">
        <v>1998</v>
      </c>
      <c r="AU105" s="99">
        <v>0</v>
      </c>
      <c r="AV105" s="99">
        <v>0</v>
      </c>
      <c r="AW105" s="99">
        <v>0</v>
      </c>
      <c r="AX105" s="99">
        <v>0</v>
      </c>
      <c r="AY105" s="99">
        <v>0</v>
      </c>
      <c r="AZ105" s="99">
        <v>3</v>
      </c>
      <c r="BA105" s="99">
        <v>3</v>
      </c>
      <c r="BB105" s="99">
        <v>1</v>
      </c>
      <c r="BC105" s="99">
        <v>0</v>
      </c>
      <c r="BD105" s="99">
        <v>0</v>
      </c>
      <c r="BE105" s="99">
        <v>0</v>
      </c>
      <c r="BF105" s="99">
        <v>0</v>
      </c>
      <c r="BG105" s="99">
        <v>0</v>
      </c>
      <c r="BH105" s="99">
        <v>0</v>
      </c>
      <c r="BI105" s="99">
        <v>0</v>
      </c>
      <c r="BJ105" s="99">
        <v>0</v>
      </c>
      <c r="BK105" s="99">
        <v>0</v>
      </c>
      <c r="BL105" s="99">
        <v>0</v>
      </c>
      <c r="BM105" s="99">
        <v>0</v>
      </c>
      <c r="BN105" s="99">
        <v>7</v>
      </c>
      <c r="BP105" s="123">
        <v>1998</v>
      </c>
    </row>
    <row r="106" spans="2:68">
      <c r="B106" s="123">
        <v>1999</v>
      </c>
      <c r="C106" s="99" t="s">
        <v>208</v>
      </c>
      <c r="D106" s="99" t="s">
        <v>208</v>
      </c>
      <c r="E106" s="99" t="s">
        <v>208</v>
      </c>
      <c r="F106" s="99" t="s">
        <v>208</v>
      </c>
      <c r="G106" s="99" t="s">
        <v>208</v>
      </c>
      <c r="H106" s="99" t="s">
        <v>208</v>
      </c>
      <c r="I106" s="99" t="s">
        <v>208</v>
      </c>
      <c r="J106" s="99" t="s">
        <v>208</v>
      </c>
      <c r="K106" s="99" t="s">
        <v>208</v>
      </c>
      <c r="L106" s="99" t="s">
        <v>208</v>
      </c>
      <c r="M106" s="99" t="s">
        <v>208</v>
      </c>
      <c r="N106" s="99" t="s">
        <v>208</v>
      </c>
      <c r="O106" s="99" t="s">
        <v>208</v>
      </c>
      <c r="P106" s="99" t="s">
        <v>208</v>
      </c>
      <c r="Q106" s="99" t="s">
        <v>208</v>
      </c>
      <c r="R106" s="99" t="s">
        <v>208</v>
      </c>
      <c r="S106" s="99" t="s">
        <v>208</v>
      </c>
      <c r="T106" s="99" t="s">
        <v>208</v>
      </c>
      <c r="U106" s="99" t="s">
        <v>208</v>
      </c>
      <c r="V106" s="99" t="s">
        <v>208</v>
      </c>
      <c r="W106" s="127"/>
      <c r="X106" s="123">
        <v>1999</v>
      </c>
      <c r="Y106" s="99">
        <v>0</v>
      </c>
      <c r="Z106" s="99">
        <v>0</v>
      </c>
      <c r="AA106" s="99">
        <v>0</v>
      </c>
      <c r="AB106" s="99">
        <v>0</v>
      </c>
      <c r="AC106" s="99">
        <v>1</v>
      </c>
      <c r="AD106" s="99">
        <v>3</v>
      </c>
      <c r="AE106" s="99">
        <v>6</v>
      </c>
      <c r="AF106" s="99">
        <v>0</v>
      </c>
      <c r="AG106" s="99">
        <v>1</v>
      </c>
      <c r="AH106" s="99">
        <v>0</v>
      </c>
      <c r="AI106" s="99">
        <v>0</v>
      </c>
      <c r="AJ106" s="99">
        <v>0</v>
      </c>
      <c r="AK106" s="99">
        <v>0</v>
      </c>
      <c r="AL106" s="99">
        <v>0</v>
      </c>
      <c r="AM106" s="99">
        <v>0</v>
      </c>
      <c r="AN106" s="99">
        <v>0</v>
      </c>
      <c r="AO106" s="99">
        <v>0</v>
      </c>
      <c r="AP106" s="99">
        <v>0</v>
      </c>
      <c r="AQ106" s="99">
        <v>0</v>
      </c>
      <c r="AR106" s="99">
        <v>11</v>
      </c>
      <c r="AS106" s="127"/>
      <c r="AT106" s="123">
        <v>1999</v>
      </c>
      <c r="AU106" s="99">
        <v>0</v>
      </c>
      <c r="AV106" s="99">
        <v>0</v>
      </c>
      <c r="AW106" s="99">
        <v>0</v>
      </c>
      <c r="AX106" s="99">
        <v>0</v>
      </c>
      <c r="AY106" s="99">
        <v>1</v>
      </c>
      <c r="AZ106" s="99">
        <v>3</v>
      </c>
      <c r="BA106" s="99">
        <v>6</v>
      </c>
      <c r="BB106" s="99">
        <v>0</v>
      </c>
      <c r="BC106" s="99">
        <v>1</v>
      </c>
      <c r="BD106" s="99">
        <v>0</v>
      </c>
      <c r="BE106" s="99">
        <v>0</v>
      </c>
      <c r="BF106" s="99">
        <v>0</v>
      </c>
      <c r="BG106" s="99">
        <v>0</v>
      </c>
      <c r="BH106" s="99">
        <v>0</v>
      </c>
      <c r="BI106" s="99">
        <v>0</v>
      </c>
      <c r="BJ106" s="99">
        <v>0</v>
      </c>
      <c r="BK106" s="99">
        <v>0</v>
      </c>
      <c r="BL106" s="99">
        <v>0</v>
      </c>
      <c r="BM106" s="99">
        <v>0</v>
      </c>
      <c r="BN106" s="99">
        <v>11</v>
      </c>
      <c r="BP106" s="123">
        <v>1999</v>
      </c>
    </row>
    <row r="107" spans="2:68" s="91" customFormat="1">
      <c r="B107" s="124">
        <v>2000</v>
      </c>
      <c r="C107" s="99" t="s">
        <v>208</v>
      </c>
      <c r="D107" s="99" t="s">
        <v>208</v>
      </c>
      <c r="E107" s="99" t="s">
        <v>208</v>
      </c>
      <c r="F107" s="99" t="s">
        <v>208</v>
      </c>
      <c r="G107" s="99" t="s">
        <v>208</v>
      </c>
      <c r="H107" s="99" t="s">
        <v>208</v>
      </c>
      <c r="I107" s="99" t="s">
        <v>208</v>
      </c>
      <c r="J107" s="99" t="s">
        <v>208</v>
      </c>
      <c r="K107" s="99" t="s">
        <v>208</v>
      </c>
      <c r="L107" s="99" t="s">
        <v>208</v>
      </c>
      <c r="M107" s="99" t="s">
        <v>208</v>
      </c>
      <c r="N107" s="99" t="s">
        <v>208</v>
      </c>
      <c r="O107" s="99" t="s">
        <v>208</v>
      </c>
      <c r="P107" s="99" t="s">
        <v>208</v>
      </c>
      <c r="Q107" s="99" t="s">
        <v>208</v>
      </c>
      <c r="R107" s="99" t="s">
        <v>208</v>
      </c>
      <c r="S107" s="99" t="s">
        <v>208</v>
      </c>
      <c r="T107" s="99" t="s">
        <v>208</v>
      </c>
      <c r="U107" s="99" t="s">
        <v>208</v>
      </c>
      <c r="V107" s="99" t="s">
        <v>208</v>
      </c>
      <c r="W107" s="125"/>
      <c r="X107" s="124">
        <v>2000</v>
      </c>
      <c r="Y107" s="99">
        <v>0</v>
      </c>
      <c r="Z107" s="99">
        <v>0</v>
      </c>
      <c r="AA107" s="99">
        <v>0</v>
      </c>
      <c r="AB107" s="99">
        <v>1</v>
      </c>
      <c r="AC107" s="99">
        <v>1</v>
      </c>
      <c r="AD107" s="99">
        <v>3</v>
      </c>
      <c r="AE107" s="99">
        <v>2</v>
      </c>
      <c r="AF107" s="99">
        <v>6</v>
      </c>
      <c r="AG107" s="99">
        <v>1</v>
      </c>
      <c r="AH107" s="99">
        <v>1</v>
      </c>
      <c r="AI107" s="99">
        <v>0</v>
      </c>
      <c r="AJ107" s="99">
        <v>0</v>
      </c>
      <c r="AK107" s="99">
        <v>0</v>
      </c>
      <c r="AL107" s="99">
        <v>0</v>
      </c>
      <c r="AM107" s="99">
        <v>0</v>
      </c>
      <c r="AN107" s="99">
        <v>0</v>
      </c>
      <c r="AO107" s="99">
        <v>0</v>
      </c>
      <c r="AP107" s="99">
        <v>0</v>
      </c>
      <c r="AQ107" s="99">
        <v>0</v>
      </c>
      <c r="AR107" s="99">
        <v>15</v>
      </c>
      <c r="AS107" s="125"/>
      <c r="AT107" s="124">
        <v>2000</v>
      </c>
      <c r="AU107" s="99">
        <v>0</v>
      </c>
      <c r="AV107" s="99">
        <v>0</v>
      </c>
      <c r="AW107" s="99">
        <v>0</v>
      </c>
      <c r="AX107" s="99">
        <v>1</v>
      </c>
      <c r="AY107" s="99">
        <v>1</v>
      </c>
      <c r="AZ107" s="99">
        <v>3</v>
      </c>
      <c r="BA107" s="99">
        <v>2</v>
      </c>
      <c r="BB107" s="99">
        <v>6</v>
      </c>
      <c r="BC107" s="99">
        <v>1</v>
      </c>
      <c r="BD107" s="99">
        <v>1</v>
      </c>
      <c r="BE107" s="99">
        <v>0</v>
      </c>
      <c r="BF107" s="99">
        <v>0</v>
      </c>
      <c r="BG107" s="99">
        <v>0</v>
      </c>
      <c r="BH107" s="99">
        <v>0</v>
      </c>
      <c r="BI107" s="99">
        <v>0</v>
      </c>
      <c r="BJ107" s="99">
        <v>0</v>
      </c>
      <c r="BK107" s="99">
        <v>0</v>
      </c>
      <c r="BL107" s="99">
        <v>0</v>
      </c>
      <c r="BM107" s="99">
        <v>0</v>
      </c>
      <c r="BN107" s="99">
        <v>15</v>
      </c>
      <c r="BP107" s="124">
        <v>2000</v>
      </c>
    </row>
    <row r="108" spans="2:68">
      <c r="B108" s="123">
        <v>2001</v>
      </c>
      <c r="C108" s="99" t="s">
        <v>208</v>
      </c>
      <c r="D108" s="99" t="s">
        <v>208</v>
      </c>
      <c r="E108" s="99" t="s">
        <v>208</v>
      </c>
      <c r="F108" s="99" t="s">
        <v>208</v>
      </c>
      <c r="G108" s="99" t="s">
        <v>208</v>
      </c>
      <c r="H108" s="99" t="s">
        <v>208</v>
      </c>
      <c r="I108" s="99" t="s">
        <v>208</v>
      </c>
      <c r="J108" s="99" t="s">
        <v>208</v>
      </c>
      <c r="K108" s="99" t="s">
        <v>208</v>
      </c>
      <c r="L108" s="99" t="s">
        <v>208</v>
      </c>
      <c r="M108" s="99" t="s">
        <v>208</v>
      </c>
      <c r="N108" s="99" t="s">
        <v>208</v>
      </c>
      <c r="O108" s="99" t="s">
        <v>208</v>
      </c>
      <c r="P108" s="99" t="s">
        <v>208</v>
      </c>
      <c r="Q108" s="99" t="s">
        <v>208</v>
      </c>
      <c r="R108" s="99" t="s">
        <v>208</v>
      </c>
      <c r="S108" s="99" t="s">
        <v>208</v>
      </c>
      <c r="T108" s="99" t="s">
        <v>208</v>
      </c>
      <c r="U108" s="99" t="s">
        <v>208</v>
      </c>
      <c r="V108" s="99" t="s">
        <v>208</v>
      </c>
      <c r="W108" s="127"/>
      <c r="X108" s="123">
        <v>2001</v>
      </c>
      <c r="Y108" s="99">
        <v>0</v>
      </c>
      <c r="Z108" s="99">
        <v>0</v>
      </c>
      <c r="AA108" s="99">
        <v>0</v>
      </c>
      <c r="AB108" s="99">
        <v>0</v>
      </c>
      <c r="AC108" s="99">
        <v>0</v>
      </c>
      <c r="AD108" s="99">
        <v>2</v>
      </c>
      <c r="AE108" s="99">
        <v>6</v>
      </c>
      <c r="AF108" s="99">
        <v>3</v>
      </c>
      <c r="AG108" s="99">
        <v>1</v>
      </c>
      <c r="AH108" s="99">
        <v>0</v>
      </c>
      <c r="AI108" s="99">
        <v>0</v>
      </c>
      <c r="AJ108" s="99">
        <v>0</v>
      </c>
      <c r="AK108" s="99">
        <v>0</v>
      </c>
      <c r="AL108" s="99">
        <v>0</v>
      </c>
      <c r="AM108" s="99">
        <v>0</v>
      </c>
      <c r="AN108" s="99">
        <v>0</v>
      </c>
      <c r="AO108" s="99">
        <v>0</v>
      </c>
      <c r="AP108" s="99">
        <v>0</v>
      </c>
      <c r="AQ108" s="99">
        <v>0</v>
      </c>
      <c r="AR108" s="99">
        <v>12</v>
      </c>
      <c r="AS108" s="127"/>
      <c r="AT108" s="123">
        <v>2001</v>
      </c>
      <c r="AU108" s="99">
        <v>0</v>
      </c>
      <c r="AV108" s="99">
        <v>0</v>
      </c>
      <c r="AW108" s="99">
        <v>0</v>
      </c>
      <c r="AX108" s="99">
        <v>0</v>
      </c>
      <c r="AY108" s="99">
        <v>0</v>
      </c>
      <c r="AZ108" s="99">
        <v>2</v>
      </c>
      <c r="BA108" s="99">
        <v>6</v>
      </c>
      <c r="BB108" s="99">
        <v>3</v>
      </c>
      <c r="BC108" s="99">
        <v>1</v>
      </c>
      <c r="BD108" s="99">
        <v>0</v>
      </c>
      <c r="BE108" s="99">
        <v>0</v>
      </c>
      <c r="BF108" s="99">
        <v>0</v>
      </c>
      <c r="BG108" s="99">
        <v>0</v>
      </c>
      <c r="BH108" s="99">
        <v>0</v>
      </c>
      <c r="BI108" s="99">
        <v>0</v>
      </c>
      <c r="BJ108" s="99">
        <v>0</v>
      </c>
      <c r="BK108" s="99">
        <v>0</v>
      </c>
      <c r="BL108" s="99">
        <v>0</v>
      </c>
      <c r="BM108" s="99">
        <v>0</v>
      </c>
      <c r="BN108" s="99">
        <v>12</v>
      </c>
      <c r="BP108" s="123">
        <v>2001</v>
      </c>
    </row>
    <row r="109" spans="2:68">
      <c r="B109" s="124">
        <v>2002</v>
      </c>
      <c r="C109" s="99" t="s">
        <v>208</v>
      </c>
      <c r="D109" s="99" t="s">
        <v>208</v>
      </c>
      <c r="E109" s="99" t="s">
        <v>208</v>
      </c>
      <c r="F109" s="99" t="s">
        <v>208</v>
      </c>
      <c r="G109" s="99" t="s">
        <v>208</v>
      </c>
      <c r="H109" s="99" t="s">
        <v>208</v>
      </c>
      <c r="I109" s="99" t="s">
        <v>208</v>
      </c>
      <c r="J109" s="99" t="s">
        <v>208</v>
      </c>
      <c r="K109" s="99" t="s">
        <v>208</v>
      </c>
      <c r="L109" s="99" t="s">
        <v>208</v>
      </c>
      <c r="M109" s="99" t="s">
        <v>208</v>
      </c>
      <c r="N109" s="99" t="s">
        <v>208</v>
      </c>
      <c r="O109" s="99" t="s">
        <v>208</v>
      </c>
      <c r="P109" s="99" t="s">
        <v>208</v>
      </c>
      <c r="Q109" s="99" t="s">
        <v>208</v>
      </c>
      <c r="R109" s="99" t="s">
        <v>208</v>
      </c>
      <c r="S109" s="99" t="s">
        <v>208</v>
      </c>
      <c r="T109" s="99" t="s">
        <v>208</v>
      </c>
      <c r="U109" s="99" t="s">
        <v>208</v>
      </c>
      <c r="V109" s="99" t="s">
        <v>208</v>
      </c>
      <c r="W109" s="127"/>
      <c r="X109" s="124">
        <v>2002</v>
      </c>
      <c r="Y109" s="99">
        <v>0</v>
      </c>
      <c r="Z109" s="99">
        <v>0</v>
      </c>
      <c r="AA109" s="99">
        <v>0</v>
      </c>
      <c r="AB109" s="99">
        <v>1</v>
      </c>
      <c r="AC109" s="99">
        <v>1</v>
      </c>
      <c r="AD109" s="99">
        <v>3</v>
      </c>
      <c r="AE109" s="99">
        <v>5</v>
      </c>
      <c r="AF109" s="99">
        <v>1</v>
      </c>
      <c r="AG109" s="99">
        <v>1</v>
      </c>
      <c r="AH109" s="99">
        <v>0</v>
      </c>
      <c r="AI109" s="99">
        <v>0</v>
      </c>
      <c r="AJ109" s="99">
        <v>0</v>
      </c>
      <c r="AK109" s="99">
        <v>0</v>
      </c>
      <c r="AL109" s="99">
        <v>0</v>
      </c>
      <c r="AM109" s="99">
        <v>0</v>
      </c>
      <c r="AN109" s="99">
        <v>0</v>
      </c>
      <c r="AO109" s="99">
        <v>0</v>
      </c>
      <c r="AP109" s="99">
        <v>0</v>
      </c>
      <c r="AQ109" s="99">
        <v>0</v>
      </c>
      <c r="AR109" s="99">
        <v>12</v>
      </c>
      <c r="AS109" s="127"/>
      <c r="AT109" s="124">
        <v>2002</v>
      </c>
      <c r="AU109" s="99">
        <v>0</v>
      </c>
      <c r="AV109" s="99">
        <v>0</v>
      </c>
      <c r="AW109" s="99">
        <v>0</v>
      </c>
      <c r="AX109" s="99">
        <v>1</v>
      </c>
      <c r="AY109" s="99">
        <v>1</v>
      </c>
      <c r="AZ109" s="99">
        <v>3</v>
      </c>
      <c r="BA109" s="99">
        <v>5</v>
      </c>
      <c r="BB109" s="99">
        <v>1</v>
      </c>
      <c r="BC109" s="99">
        <v>1</v>
      </c>
      <c r="BD109" s="99">
        <v>0</v>
      </c>
      <c r="BE109" s="99">
        <v>0</v>
      </c>
      <c r="BF109" s="99">
        <v>0</v>
      </c>
      <c r="BG109" s="99">
        <v>0</v>
      </c>
      <c r="BH109" s="99">
        <v>0</v>
      </c>
      <c r="BI109" s="99">
        <v>0</v>
      </c>
      <c r="BJ109" s="99">
        <v>0</v>
      </c>
      <c r="BK109" s="99">
        <v>0</v>
      </c>
      <c r="BL109" s="99">
        <v>0</v>
      </c>
      <c r="BM109" s="99">
        <v>0</v>
      </c>
      <c r="BN109" s="99">
        <v>12</v>
      </c>
      <c r="BP109" s="124">
        <v>2002</v>
      </c>
    </row>
    <row r="110" spans="2:68">
      <c r="B110" s="123">
        <v>2003</v>
      </c>
      <c r="C110" s="99" t="s">
        <v>208</v>
      </c>
      <c r="D110" s="99" t="s">
        <v>208</v>
      </c>
      <c r="E110" s="99" t="s">
        <v>208</v>
      </c>
      <c r="F110" s="99" t="s">
        <v>208</v>
      </c>
      <c r="G110" s="99" t="s">
        <v>208</v>
      </c>
      <c r="H110" s="99" t="s">
        <v>208</v>
      </c>
      <c r="I110" s="99" t="s">
        <v>208</v>
      </c>
      <c r="J110" s="99" t="s">
        <v>208</v>
      </c>
      <c r="K110" s="99" t="s">
        <v>208</v>
      </c>
      <c r="L110" s="99" t="s">
        <v>208</v>
      </c>
      <c r="M110" s="99" t="s">
        <v>208</v>
      </c>
      <c r="N110" s="99" t="s">
        <v>208</v>
      </c>
      <c r="O110" s="99" t="s">
        <v>208</v>
      </c>
      <c r="P110" s="99" t="s">
        <v>208</v>
      </c>
      <c r="Q110" s="99" t="s">
        <v>208</v>
      </c>
      <c r="R110" s="99" t="s">
        <v>208</v>
      </c>
      <c r="S110" s="99" t="s">
        <v>208</v>
      </c>
      <c r="T110" s="99" t="s">
        <v>208</v>
      </c>
      <c r="U110" s="99" t="s">
        <v>208</v>
      </c>
      <c r="V110" s="99" t="s">
        <v>208</v>
      </c>
      <c r="W110" s="127"/>
      <c r="X110" s="123">
        <v>2003</v>
      </c>
      <c r="Y110" s="99">
        <v>0</v>
      </c>
      <c r="Z110" s="99">
        <v>0</v>
      </c>
      <c r="AA110" s="99">
        <v>0</v>
      </c>
      <c r="AB110" s="99">
        <v>1</v>
      </c>
      <c r="AC110" s="99">
        <v>1</v>
      </c>
      <c r="AD110" s="99">
        <v>1</v>
      </c>
      <c r="AE110" s="99">
        <v>2</v>
      </c>
      <c r="AF110" s="99">
        <v>2</v>
      </c>
      <c r="AG110" s="99">
        <v>1</v>
      </c>
      <c r="AH110" s="99">
        <v>0</v>
      </c>
      <c r="AI110" s="99">
        <v>0</v>
      </c>
      <c r="AJ110" s="99">
        <v>0</v>
      </c>
      <c r="AK110" s="99">
        <v>0</v>
      </c>
      <c r="AL110" s="99">
        <v>0</v>
      </c>
      <c r="AM110" s="99">
        <v>0</v>
      </c>
      <c r="AN110" s="99">
        <v>0</v>
      </c>
      <c r="AO110" s="99">
        <v>0</v>
      </c>
      <c r="AP110" s="99">
        <v>0</v>
      </c>
      <c r="AQ110" s="99">
        <v>0</v>
      </c>
      <c r="AR110" s="99">
        <v>8</v>
      </c>
      <c r="AS110" s="127"/>
      <c r="AT110" s="123">
        <v>2003</v>
      </c>
      <c r="AU110" s="99">
        <v>0</v>
      </c>
      <c r="AV110" s="99">
        <v>0</v>
      </c>
      <c r="AW110" s="99">
        <v>0</v>
      </c>
      <c r="AX110" s="99">
        <v>1</v>
      </c>
      <c r="AY110" s="99">
        <v>1</v>
      </c>
      <c r="AZ110" s="99">
        <v>1</v>
      </c>
      <c r="BA110" s="99">
        <v>2</v>
      </c>
      <c r="BB110" s="99">
        <v>2</v>
      </c>
      <c r="BC110" s="99">
        <v>1</v>
      </c>
      <c r="BD110" s="99">
        <v>0</v>
      </c>
      <c r="BE110" s="99">
        <v>0</v>
      </c>
      <c r="BF110" s="99">
        <v>0</v>
      </c>
      <c r="BG110" s="99">
        <v>0</v>
      </c>
      <c r="BH110" s="99">
        <v>0</v>
      </c>
      <c r="BI110" s="99">
        <v>0</v>
      </c>
      <c r="BJ110" s="99">
        <v>0</v>
      </c>
      <c r="BK110" s="99">
        <v>0</v>
      </c>
      <c r="BL110" s="99">
        <v>0</v>
      </c>
      <c r="BM110" s="99">
        <v>0</v>
      </c>
      <c r="BN110" s="99">
        <v>8</v>
      </c>
      <c r="BP110" s="123">
        <v>2003</v>
      </c>
    </row>
    <row r="111" spans="2:68">
      <c r="B111" s="124">
        <v>2004</v>
      </c>
      <c r="C111" s="99" t="s">
        <v>208</v>
      </c>
      <c r="D111" s="99" t="s">
        <v>208</v>
      </c>
      <c r="E111" s="99" t="s">
        <v>208</v>
      </c>
      <c r="F111" s="99" t="s">
        <v>208</v>
      </c>
      <c r="G111" s="99" t="s">
        <v>208</v>
      </c>
      <c r="H111" s="99" t="s">
        <v>208</v>
      </c>
      <c r="I111" s="99" t="s">
        <v>208</v>
      </c>
      <c r="J111" s="99" t="s">
        <v>208</v>
      </c>
      <c r="K111" s="99" t="s">
        <v>208</v>
      </c>
      <c r="L111" s="99" t="s">
        <v>208</v>
      </c>
      <c r="M111" s="99" t="s">
        <v>208</v>
      </c>
      <c r="N111" s="99" t="s">
        <v>208</v>
      </c>
      <c r="O111" s="99" t="s">
        <v>208</v>
      </c>
      <c r="P111" s="99" t="s">
        <v>208</v>
      </c>
      <c r="Q111" s="99" t="s">
        <v>208</v>
      </c>
      <c r="R111" s="99" t="s">
        <v>208</v>
      </c>
      <c r="S111" s="99" t="s">
        <v>208</v>
      </c>
      <c r="T111" s="99" t="s">
        <v>208</v>
      </c>
      <c r="U111" s="99" t="s">
        <v>208</v>
      </c>
      <c r="V111" s="99" t="s">
        <v>208</v>
      </c>
      <c r="W111" s="127"/>
      <c r="X111" s="124">
        <v>2004</v>
      </c>
      <c r="Y111" s="99">
        <v>0</v>
      </c>
      <c r="Z111" s="99">
        <v>0</v>
      </c>
      <c r="AA111" s="99">
        <v>0</v>
      </c>
      <c r="AB111" s="99">
        <v>2</v>
      </c>
      <c r="AC111" s="99">
        <v>0</v>
      </c>
      <c r="AD111" s="99">
        <v>3</v>
      </c>
      <c r="AE111" s="99">
        <v>2</v>
      </c>
      <c r="AF111" s="99">
        <v>3</v>
      </c>
      <c r="AG111" s="99">
        <v>1</v>
      </c>
      <c r="AH111" s="99">
        <v>0</v>
      </c>
      <c r="AI111" s="99">
        <v>0</v>
      </c>
      <c r="AJ111" s="99">
        <v>0</v>
      </c>
      <c r="AK111" s="99">
        <v>0</v>
      </c>
      <c r="AL111" s="99">
        <v>0</v>
      </c>
      <c r="AM111" s="99">
        <v>0</v>
      </c>
      <c r="AN111" s="99">
        <v>0</v>
      </c>
      <c r="AO111" s="99">
        <v>0</v>
      </c>
      <c r="AP111" s="99">
        <v>0</v>
      </c>
      <c r="AQ111" s="99">
        <v>0</v>
      </c>
      <c r="AR111" s="99">
        <v>11</v>
      </c>
      <c r="AS111" s="127"/>
      <c r="AT111" s="124">
        <v>2004</v>
      </c>
      <c r="AU111" s="99">
        <v>0</v>
      </c>
      <c r="AV111" s="99">
        <v>0</v>
      </c>
      <c r="AW111" s="99">
        <v>0</v>
      </c>
      <c r="AX111" s="99">
        <v>2</v>
      </c>
      <c r="AY111" s="99">
        <v>0</v>
      </c>
      <c r="AZ111" s="99">
        <v>3</v>
      </c>
      <c r="BA111" s="99">
        <v>2</v>
      </c>
      <c r="BB111" s="99">
        <v>3</v>
      </c>
      <c r="BC111" s="99">
        <v>1</v>
      </c>
      <c r="BD111" s="99">
        <v>0</v>
      </c>
      <c r="BE111" s="99">
        <v>0</v>
      </c>
      <c r="BF111" s="99">
        <v>0</v>
      </c>
      <c r="BG111" s="99">
        <v>0</v>
      </c>
      <c r="BH111" s="99">
        <v>0</v>
      </c>
      <c r="BI111" s="99">
        <v>0</v>
      </c>
      <c r="BJ111" s="99">
        <v>0</v>
      </c>
      <c r="BK111" s="99">
        <v>0</v>
      </c>
      <c r="BL111" s="99">
        <v>0</v>
      </c>
      <c r="BM111" s="99">
        <v>0</v>
      </c>
      <c r="BN111" s="99">
        <v>11</v>
      </c>
      <c r="BP111" s="124">
        <v>2004</v>
      </c>
    </row>
    <row r="112" spans="2:68">
      <c r="B112" s="123">
        <v>2005</v>
      </c>
      <c r="C112" s="99" t="s">
        <v>208</v>
      </c>
      <c r="D112" s="99" t="s">
        <v>208</v>
      </c>
      <c r="E112" s="99" t="s">
        <v>208</v>
      </c>
      <c r="F112" s="99" t="s">
        <v>208</v>
      </c>
      <c r="G112" s="99" t="s">
        <v>208</v>
      </c>
      <c r="H112" s="99" t="s">
        <v>208</v>
      </c>
      <c r="I112" s="99" t="s">
        <v>208</v>
      </c>
      <c r="J112" s="99" t="s">
        <v>208</v>
      </c>
      <c r="K112" s="99" t="s">
        <v>208</v>
      </c>
      <c r="L112" s="99" t="s">
        <v>208</v>
      </c>
      <c r="M112" s="99" t="s">
        <v>208</v>
      </c>
      <c r="N112" s="99" t="s">
        <v>208</v>
      </c>
      <c r="O112" s="99" t="s">
        <v>208</v>
      </c>
      <c r="P112" s="99" t="s">
        <v>208</v>
      </c>
      <c r="Q112" s="99" t="s">
        <v>208</v>
      </c>
      <c r="R112" s="99" t="s">
        <v>208</v>
      </c>
      <c r="S112" s="99" t="s">
        <v>208</v>
      </c>
      <c r="T112" s="99" t="s">
        <v>208</v>
      </c>
      <c r="U112" s="99" t="s">
        <v>208</v>
      </c>
      <c r="V112" s="99" t="s">
        <v>208</v>
      </c>
      <c r="W112" s="127"/>
      <c r="X112" s="123">
        <v>2005</v>
      </c>
      <c r="Y112" s="99">
        <v>0</v>
      </c>
      <c r="Z112" s="99">
        <v>0</v>
      </c>
      <c r="AA112" s="99">
        <v>0</v>
      </c>
      <c r="AB112" s="99">
        <v>0</v>
      </c>
      <c r="AC112" s="99">
        <v>1</v>
      </c>
      <c r="AD112" s="99">
        <v>2</v>
      </c>
      <c r="AE112" s="99">
        <v>2</v>
      </c>
      <c r="AF112" s="99">
        <v>3</v>
      </c>
      <c r="AG112" s="99">
        <v>1</v>
      </c>
      <c r="AH112" s="99">
        <v>0</v>
      </c>
      <c r="AI112" s="99">
        <v>0</v>
      </c>
      <c r="AJ112" s="99">
        <v>0</v>
      </c>
      <c r="AK112" s="99">
        <v>0</v>
      </c>
      <c r="AL112" s="99">
        <v>0</v>
      </c>
      <c r="AM112" s="99">
        <v>0</v>
      </c>
      <c r="AN112" s="99">
        <v>0</v>
      </c>
      <c r="AO112" s="99">
        <v>0</v>
      </c>
      <c r="AP112" s="99">
        <v>0</v>
      </c>
      <c r="AQ112" s="99">
        <v>0</v>
      </c>
      <c r="AR112" s="99">
        <v>9</v>
      </c>
      <c r="AS112" s="127"/>
      <c r="AT112" s="123">
        <v>2005</v>
      </c>
      <c r="AU112" s="99">
        <v>0</v>
      </c>
      <c r="AV112" s="99">
        <v>0</v>
      </c>
      <c r="AW112" s="99">
        <v>0</v>
      </c>
      <c r="AX112" s="99">
        <v>0</v>
      </c>
      <c r="AY112" s="99">
        <v>1</v>
      </c>
      <c r="AZ112" s="99">
        <v>2</v>
      </c>
      <c r="BA112" s="99">
        <v>2</v>
      </c>
      <c r="BB112" s="99">
        <v>3</v>
      </c>
      <c r="BC112" s="99">
        <v>1</v>
      </c>
      <c r="BD112" s="99">
        <v>0</v>
      </c>
      <c r="BE112" s="99">
        <v>0</v>
      </c>
      <c r="BF112" s="99">
        <v>0</v>
      </c>
      <c r="BG112" s="99">
        <v>0</v>
      </c>
      <c r="BH112" s="99">
        <v>0</v>
      </c>
      <c r="BI112" s="99">
        <v>0</v>
      </c>
      <c r="BJ112" s="99">
        <v>0</v>
      </c>
      <c r="BK112" s="99">
        <v>0</v>
      </c>
      <c r="BL112" s="99">
        <v>0</v>
      </c>
      <c r="BM112" s="99">
        <v>0</v>
      </c>
      <c r="BN112" s="99">
        <v>9</v>
      </c>
      <c r="BP112" s="123">
        <v>2005</v>
      </c>
    </row>
    <row r="113" spans="2:68">
      <c r="B113" s="123">
        <v>2006</v>
      </c>
      <c r="C113" s="99" t="s">
        <v>208</v>
      </c>
      <c r="D113" s="99" t="s">
        <v>208</v>
      </c>
      <c r="E113" s="99" t="s">
        <v>208</v>
      </c>
      <c r="F113" s="99" t="s">
        <v>208</v>
      </c>
      <c r="G113" s="99" t="s">
        <v>208</v>
      </c>
      <c r="H113" s="99" t="s">
        <v>208</v>
      </c>
      <c r="I113" s="99" t="s">
        <v>208</v>
      </c>
      <c r="J113" s="99" t="s">
        <v>208</v>
      </c>
      <c r="K113" s="99" t="s">
        <v>208</v>
      </c>
      <c r="L113" s="99" t="s">
        <v>208</v>
      </c>
      <c r="M113" s="99" t="s">
        <v>208</v>
      </c>
      <c r="N113" s="99" t="s">
        <v>208</v>
      </c>
      <c r="O113" s="99" t="s">
        <v>208</v>
      </c>
      <c r="P113" s="99" t="s">
        <v>208</v>
      </c>
      <c r="Q113" s="99" t="s">
        <v>208</v>
      </c>
      <c r="R113" s="99" t="s">
        <v>208</v>
      </c>
      <c r="S113" s="99" t="s">
        <v>208</v>
      </c>
      <c r="T113" s="99" t="s">
        <v>208</v>
      </c>
      <c r="U113" s="99" t="s">
        <v>208</v>
      </c>
      <c r="V113" s="99" t="s">
        <v>208</v>
      </c>
      <c r="X113" s="123">
        <v>2006</v>
      </c>
      <c r="Y113" s="99">
        <v>0</v>
      </c>
      <c r="Z113" s="99">
        <v>0</v>
      </c>
      <c r="AA113" s="99">
        <v>0</v>
      </c>
      <c r="AB113" s="99">
        <v>2</v>
      </c>
      <c r="AC113" s="99">
        <v>1</v>
      </c>
      <c r="AD113" s="99">
        <v>1</v>
      </c>
      <c r="AE113" s="99">
        <v>2</v>
      </c>
      <c r="AF113" s="99">
        <v>4</v>
      </c>
      <c r="AG113" s="99">
        <v>1</v>
      </c>
      <c r="AH113" s="99">
        <v>0</v>
      </c>
      <c r="AI113" s="99">
        <v>0</v>
      </c>
      <c r="AJ113" s="99">
        <v>0</v>
      </c>
      <c r="AK113" s="99">
        <v>0</v>
      </c>
      <c r="AL113" s="99">
        <v>0</v>
      </c>
      <c r="AM113" s="99">
        <v>0</v>
      </c>
      <c r="AN113" s="99">
        <v>0</v>
      </c>
      <c r="AO113" s="99">
        <v>0</v>
      </c>
      <c r="AP113" s="99">
        <v>0</v>
      </c>
      <c r="AQ113" s="99">
        <v>0</v>
      </c>
      <c r="AR113" s="99">
        <v>11</v>
      </c>
      <c r="AT113" s="123">
        <v>2006</v>
      </c>
      <c r="AU113" s="99">
        <v>0</v>
      </c>
      <c r="AV113" s="99">
        <v>0</v>
      </c>
      <c r="AW113" s="99">
        <v>0</v>
      </c>
      <c r="AX113" s="99">
        <v>2</v>
      </c>
      <c r="AY113" s="99">
        <v>1</v>
      </c>
      <c r="AZ113" s="99">
        <v>1</v>
      </c>
      <c r="BA113" s="99">
        <v>2</v>
      </c>
      <c r="BB113" s="99">
        <v>4</v>
      </c>
      <c r="BC113" s="99">
        <v>1</v>
      </c>
      <c r="BD113" s="99">
        <v>0</v>
      </c>
      <c r="BE113" s="99">
        <v>0</v>
      </c>
      <c r="BF113" s="99">
        <v>0</v>
      </c>
      <c r="BG113" s="99">
        <v>0</v>
      </c>
      <c r="BH113" s="99">
        <v>0</v>
      </c>
      <c r="BI113" s="99">
        <v>0</v>
      </c>
      <c r="BJ113" s="99">
        <v>0</v>
      </c>
      <c r="BK113" s="99">
        <v>0</v>
      </c>
      <c r="BL113" s="99">
        <v>0</v>
      </c>
      <c r="BM113" s="99">
        <v>0</v>
      </c>
      <c r="BN113" s="99">
        <v>11</v>
      </c>
      <c r="BP113" s="123">
        <v>2006</v>
      </c>
    </row>
    <row r="114" spans="2:68">
      <c r="B114" s="123">
        <v>2007</v>
      </c>
      <c r="C114" s="99" t="s">
        <v>208</v>
      </c>
      <c r="D114" s="99" t="s">
        <v>208</v>
      </c>
      <c r="E114" s="99" t="s">
        <v>208</v>
      </c>
      <c r="F114" s="99" t="s">
        <v>208</v>
      </c>
      <c r="G114" s="99" t="s">
        <v>208</v>
      </c>
      <c r="H114" s="99" t="s">
        <v>208</v>
      </c>
      <c r="I114" s="99" t="s">
        <v>208</v>
      </c>
      <c r="J114" s="99" t="s">
        <v>208</v>
      </c>
      <c r="K114" s="99" t="s">
        <v>208</v>
      </c>
      <c r="L114" s="99" t="s">
        <v>208</v>
      </c>
      <c r="M114" s="99" t="s">
        <v>208</v>
      </c>
      <c r="N114" s="99" t="s">
        <v>208</v>
      </c>
      <c r="O114" s="99" t="s">
        <v>208</v>
      </c>
      <c r="P114" s="99" t="s">
        <v>208</v>
      </c>
      <c r="Q114" s="99" t="s">
        <v>208</v>
      </c>
      <c r="R114" s="99" t="s">
        <v>208</v>
      </c>
      <c r="S114" s="99" t="s">
        <v>208</v>
      </c>
      <c r="T114" s="99" t="s">
        <v>208</v>
      </c>
      <c r="U114" s="99" t="s">
        <v>208</v>
      </c>
      <c r="V114" s="99" t="s">
        <v>208</v>
      </c>
      <c r="X114" s="123">
        <v>2007</v>
      </c>
      <c r="Y114" s="99">
        <v>0</v>
      </c>
      <c r="Z114" s="99">
        <v>0</v>
      </c>
      <c r="AA114" s="99">
        <v>0</v>
      </c>
      <c r="AB114" s="99">
        <v>0</v>
      </c>
      <c r="AC114" s="99">
        <v>0</v>
      </c>
      <c r="AD114" s="99">
        <v>2</v>
      </c>
      <c r="AE114" s="99">
        <v>1</v>
      </c>
      <c r="AF114" s="99">
        <v>2</v>
      </c>
      <c r="AG114" s="99">
        <v>1</v>
      </c>
      <c r="AH114" s="99">
        <v>0</v>
      </c>
      <c r="AI114" s="99">
        <v>0</v>
      </c>
      <c r="AJ114" s="99">
        <v>0</v>
      </c>
      <c r="AK114" s="99">
        <v>0</v>
      </c>
      <c r="AL114" s="99">
        <v>0</v>
      </c>
      <c r="AM114" s="99">
        <v>0</v>
      </c>
      <c r="AN114" s="99">
        <v>0</v>
      </c>
      <c r="AO114" s="99">
        <v>0</v>
      </c>
      <c r="AP114" s="99">
        <v>0</v>
      </c>
      <c r="AQ114" s="99">
        <v>0</v>
      </c>
      <c r="AR114" s="99">
        <v>6</v>
      </c>
      <c r="AT114" s="123">
        <v>2007</v>
      </c>
      <c r="AU114" s="99">
        <v>0</v>
      </c>
      <c r="AV114" s="99">
        <v>0</v>
      </c>
      <c r="AW114" s="99">
        <v>0</v>
      </c>
      <c r="AX114" s="99">
        <v>0</v>
      </c>
      <c r="AY114" s="99">
        <v>0</v>
      </c>
      <c r="AZ114" s="99">
        <v>2</v>
      </c>
      <c r="BA114" s="99">
        <v>1</v>
      </c>
      <c r="BB114" s="99">
        <v>2</v>
      </c>
      <c r="BC114" s="99">
        <v>1</v>
      </c>
      <c r="BD114" s="99">
        <v>0</v>
      </c>
      <c r="BE114" s="99">
        <v>0</v>
      </c>
      <c r="BF114" s="99">
        <v>0</v>
      </c>
      <c r="BG114" s="99">
        <v>0</v>
      </c>
      <c r="BH114" s="99">
        <v>0</v>
      </c>
      <c r="BI114" s="99">
        <v>0</v>
      </c>
      <c r="BJ114" s="99">
        <v>0</v>
      </c>
      <c r="BK114" s="99">
        <v>0</v>
      </c>
      <c r="BL114" s="99">
        <v>0</v>
      </c>
      <c r="BM114" s="99">
        <v>0</v>
      </c>
      <c r="BN114" s="99">
        <v>6</v>
      </c>
      <c r="BP114" s="123">
        <v>2007</v>
      </c>
    </row>
    <row r="115" spans="2:68">
      <c r="B115" s="123">
        <v>2008</v>
      </c>
      <c r="C115" s="99" t="s">
        <v>208</v>
      </c>
      <c r="D115" s="99" t="s">
        <v>208</v>
      </c>
      <c r="E115" s="99" t="s">
        <v>208</v>
      </c>
      <c r="F115" s="99" t="s">
        <v>208</v>
      </c>
      <c r="G115" s="99" t="s">
        <v>208</v>
      </c>
      <c r="H115" s="99" t="s">
        <v>208</v>
      </c>
      <c r="I115" s="99" t="s">
        <v>208</v>
      </c>
      <c r="J115" s="99" t="s">
        <v>208</v>
      </c>
      <c r="K115" s="99" t="s">
        <v>208</v>
      </c>
      <c r="L115" s="99" t="s">
        <v>208</v>
      </c>
      <c r="M115" s="99" t="s">
        <v>208</v>
      </c>
      <c r="N115" s="99" t="s">
        <v>208</v>
      </c>
      <c r="O115" s="99" t="s">
        <v>208</v>
      </c>
      <c r="P115" s="99" t="s">
        <v>208</v>
      </c>
      <c r="Q115" s="99" t="s">
        <v>208</v>
      </c>
      <c r="R115" s="99" t="s">
        <v>208</v>
      </c>
      <c r="S115" s="99" t="s">
        <v>208</v>
      </c>
      <c r="T115" s="99" t="s">
        <v>208</v>
      </c>
      <c r="U115" s="99" t="s">
        <v>208</v>
      </c>
      <c r="V115" s="99" t="s">
        <v>208</v>
      </c>
      <c r="X115" s="123">
        <v>2008</v>
      </c>
      <c r="Y115" s="99">
        <v>0</v>
      </c>
      <c r="Z115" s="99">
        <v>0</v>
      </c>
      <c r="AA115" s="99">
        <v>0</v>
      </c>
      <c r="AB115" s="99">
        <v>0</v>
      </c>
      <c r="AC115" s="99">
        <v>2</v>
      </c>
      <c r="AD115" s="99">
        <v>0</v>
      </c>
      <c r="AE115" s="99">
        <v>0</v>
      </c>
      <c r="AF115" s="99">
        <v>3</v>
      </c>
      <c r="AG115" s="99">
        <v>1</v>
      </c>
      <c r="AH115" s="99">
        <v>0</v>
      </c>
      <c r="AI115" s="99">
        <v>0</v>
      </c>
      <c r="AJ115" s="99">
        <v>0</v>
      </c>
      <c r="AK115" s="99">
        <v>0</v>
      </c>
      <c r="AL115" s="99">
        <v>0</v>
      </c>
      <c r="AM115" s="99">
        <v>0</v>
      </c>
      <c r="AN115" s="99">
        <v>0</v>
      </c>
      <c r="AO115" s="99">
        <v>0</v>
      </c>
      <c r="AP115" s="99">
        <v>0</v>
      </c>
      <c r="AQ115" s="99">
        <v>0</v>
      </c>
      <c r="AR115" s="99">
        <v>6</v>
      </c>
      <c r="AT115" s="123">
        <v>2008</v>
      </c>
      <c r="AU115" s="99">
        <v>0</v>
      </c>
      <c r="AV115" s="99">
        <v>0</v>
      </c>
      <c r="AW115" s="99">
        <v>0</v>
      </c>
      <c r="AX115" s="99">
        <v>0</v>
      </c>
      <c r="AY115" s="99">
        <v>2</v>
      </c>
      <c r="AZ115" s="99">
        <v>0</v>
      </c>
      <c r="BA115" s="99">
        <v>0</v>
      </c>
      <c r="BB115" s="99">
        <v>3</v>
      </c>
      <c r="BC115" s="99">
        <v>1</v>
      </c>
      <c r="BD115" s="99">
        <v>0</v>
      </c>
      <c r="BE115" s="99">
        <v>0</v>
      </c>
      <c r="BF115" s="99">
        <v>0</v>
      </c>
      <c r="BG115" s="99">
        <v>0</v>
      </c>
      <c r="BH115" s="99">
        <v>0</v>
      </c>
      <c r="BI115" s="99">
        <v>0</v>
      </c>
      <c r="BJ115" s="99">
        <v>0</v>
      </c>
      <c r="BK115" s="99">
        <v>0</v>
      </c>
      <c r="BL115" s="99">
        <v>0</v>
      </c>
      <c r="BM115" s="99">
        <v>0</v>
      </c>
      <c r="BN115" s="99">
        <v>6</v>
      </c>
      <c r="BP115" s="123">
        <v>2008</v>
      </c>
    </row>
    <row r="116" spans="2:68">
      <c r="B116" s="123">
        <v>2009</v>
      </c>
      <c r="C116" s="99" t="s">
        <v>208</v>
      </c>
      <c r="D116" s="99" t="s">
        <v>208</v>
      </c>
      <c r="E116" s="99" t="s">
        <v>208</v>
      </c>
      <c r="F116" s="99" t="s">
        <v>208</v>
      </c>
      <c r="G116" s="99" t="s">
        <v>208</v>
      </c>
      <c r="H116" s="99" t="s">
        <v>208</v>
      </c>
      <c r="I116" s="99" t="s">
        <v>208</v>
      </c>
      <c r="J116" s="99" t="s">
        <v>208</v>
      </c>
      <c r="K116" s="99" t="s">
        <v>208</v>
      </c>
      <c r="L116" s="99" t="s">
        <v>208</v>
      </c>
      <c r="M116" s="99" t="s">
        <v>208</v>
      </c>
      <c r="N116" s="99" t="s">
        <v>208</v>
      </c>
      <c r="O116" s="99" t="s">
        <v>208</v>
      </c>
      <c r="P116" s="99" t="s">
        <v>208</v>
      </c>
      <c r="Q116" s="99" t="s">
        <v>208</v>
      </c>
      <c r="R116" s="99" t="s">
        <v>208</v>
      </c>
      <c r="S116" s="99" t="s">
        <v>208</v>
      </c>
      <c r="T116" s="99" t="s">
        <v>208</v>
      </c>
      <c r="U116" s="99" t="s">
        <v>208</v>
      </c>
      <c r="V116" s="99" t="s">
        <v>208</v>
      </c>
      <c r="X116" s="123">
        <v>2009</v>
      </c>
      <c r="Y116" s="99">
        <v>0</v>
      </c>
      <c r="Z116" s="99">
        <v>0</v>
      </c>
      <c r="AA116" s="99">
        <v>0</v>
      </c>
      <c r="AB116" s="99">
        <v>0</v>
      </c>
      <c r="AC116" s="99">
        <v>0</v>
      </c>
      <c r="AD116" s="99">
        <v>1</v>
      </c>
      <c r="AE116" s="99">
        <v>3</v>
      </c>
      <c r="AF116" s="99">
        <v>3</v>
      </c>
      <c r="AG116" s="99">
        <v>2</v>
      </c>
      <c r="AH116" s="99">
        <v>0</v>
      </c>
      <c r="AI116" s="99">
        <v>0</v>
      </c>
      <c r="AJ116" s="99">
        <v>0</v>
      </c>
      <c r="AK116" s="99">
        <v>0</v>
      </c>
      <c r="AL116" s="99">
        <v>0</v>
      </c>
      <c r="AM116" s="99">
        <v>0</v>
      </c>
      <c r="AN116" s="99">
        <v>0</v>
      </c>
      <c r="AO116" s="99">
        <v>0</v>
      </c>
      <c r="AP116" s="99">
        <v>0</v>
      </c>
      <c r="AQ116" s="99">
        <v>0</v>
      </c>
      <c r="AR116" s="99">
        <v>9</v>
      </c>
      <c r="AT116" s="123">
        <v>2009</v>
      </c>
      <c r="AU116" s="99">
        <v>0</v>
      </c>
      <c r="AV116" s="99">
        <v>0</v>
      </c>
      <c r="AW116" s="99">
        <v>0</v>
      </c>
      <c r="AX116" s="99">
        <v>0</v>
      </c>
      <c r="AY116" s="99">
        <v>0</v>
      </c>
      <c r="AZ116" s="99">
        <v>1</v>
      </c>
      <c r="BA116" s="99">
        <v>3</v>
      </c>
      <c r="BB116" s="99">
        <v>3</v>
      </c>
      <c r="BC116" s="99">
        <v>2</v>
      </c>
      <c r="BD116" s="99">
        <v>0</v>
      </c>
      <c r="BE116" s="99">
        <v>0</v>
      </c>
      <c r="BF116" s="99">
        <v>0</v>
      </c>
      <c r="BG116" s="99">
        <v>0</v>
      </c>
      <c r="BH116" s="99">
        <v>0</v>
      </c>
      <c r="BI116" s="99">
        <v>0</v>
      </c>
      <c r="BJ116" s="99">
        <v>0</v>
      </c>
      <c r="BK116" s="99">
        <v>0</v>
      </c>
      <c r="BL116" s="99">
        <v>0</v>
      </c>
      <c r="BM116" s="99">
        <v>0</v>
      </c>
      <c r="BN116" s="99">
        <v>9</v>
      </c>
      <c r="BP116" s="123">
        <v>2009</v>
      </c>
    </row>
    <row r="117" spans="2:68">
      <c r="B117" s="123">
        <v>2010</v>
      </c>
      <c r="C117" s="99" t="s">
        <v>208</v>
      </c>
      <c r="D117" s="99" t="s">
        <v>208</v>
      </c>
      <c r="E117" s="99" t="s">
        <v>208</v>
      </c>
      <c r="F117" s="99" t="s">
        <v>208</v>
      </c>
      <c r="G117" s="99" t="s">
        <v>208</v>
      </c>
      <c r="H117" s="99" t="s">
        <v>208</v>
      </c>
      <c r="I117" s="99" t="s">
        <v>208</v>
      </c>
      <c r="J117" s="99" t="s">
        <v>208</v>
      </c>
      <c r="K117" s="99" t="s">
        <v>208</v>
      </c>
      <c r="L117" s="99" t="s">
        <v>208</v>
      </c>
      <c r="M117" s="99" t="s">
        <v>208</v>
      </c>
      <c r="N117" s="99" t="s">
        <v>208</v>
      </c>
      <c r="O117" s="99" t="s">
        <v>208</v>
      </c>
      <c r="P117" s="99" t="s">
        <v>208</v>
      </c>
      <c r="Q117" s="99" t="s">
        <v>208</v>
      </c>
      <c r="R117" s="99" t="s">
        <v>208</v>
      </c>
      <c r="S117" s="99" t="s">
        <v>208</v>
      </c>
      <c r="T117" s="99" t="s">
        <v>208</v>
      </c>
      <c r="U117" s="99" t="s">
        <v>208</v>
      </c>
      <c r="V117" s="99" t="s">
        <v>208</v>
      </c>
      <c r="X117" s="123">
        <v>2010</v>
      </c>
      <c r="Y117" s="99">
        <v>0</v>
      </c>
      <c r="Z117" s="99">
        <v>0</v>
      </c>
      <c r="AA117" s="99">
        <v>1</v>
      </c>
      <c r="AB117" s="99">
        <v>1</v>
      </c>
      <c r="AC117" s="99">
        <v>2</v>
      </c>
      <c r="AD117" s="99">
        <v>2</v>
      </c>
      <c r="AE117" s="99">
        <v>2</v>
      </c>
      <c r="AF117" s="99">
        <v>3</v>
      </c>
      <c r="AG117" s="99">
        <v>2</v>
      </c>
      <c r="AH117" s="99">
        <v>0</v>
      </c>
      <c r="AI117" s="99">
        <v>0</v>
      </c>
      <c r="AJ117" s="99">
        <v>0</v>
      </c>
      <c r="AK117" s="99">
        <v>0</v>
      </c>
      <c r="AL117" s="99">
        <v>0</v>
      </c>
      <c r="AM117" s="99">
        <v>0</v>
      </c>
      <c r="AN117" s="99">
        <v>0</v>
      </c>
      <c r="AO117" s="99">
        <v>0</v>
      </c>
      <c r="AP117" s="99">
        <v>0</v>
      </c>
      <c r="AQ117" s="99">
        <v>0</v>
      </c>
      <c r="AR117" s="99">
        <v>13</v>
      </c>
      <c r="AT117" s="123">
        <v>2010</v>
      </c>
      <c r="AU117" s="99">
        <v>0</v>
      </c>
      <c r="AV117" s="99">
        <v>0</v>
      </c>
      <c r="AW117" s="99">
        <v>1</v>
      </c>
      <c r="AX117" s="99">
        <v>1</v>
      </c>
      <c r="AY117" s="99">
        <v>2</v>
      </c>
      <c r="AZ117" s="99">
        <v>2</v>
      </c>
      <c r="BA117" s="99">
        <v>2</v>
      </c>
      <c r="BB117" s="99">
        <v>3</v>
      </c>
      <c r="BC117" s="99">
        <v>2</v>
      </c>
      <c r="BD117" s="99">
        <v>0</v>
      </c>
      <c r="BE117" s="99">
        <v>0</v>
      </c>
      <c r="BF117" s="99">
        <v>0</v>
      </c>
      <c r="BG117" s="99">
        <v>0</v>
      </c>
      <c r="BH117" s="99">
        <v>0</v>
      </c>
      <c r="BI117" s="99">
        <v>0</v>
      </c>
      <c r="BJ117" s="99">
        <v>0</v>
      </c>
      <c r="BK117" s="99">
        <v>0</v>
      </c>
      <c r="BL117" s="99">
        <v>0</v>
      </c>
      <c r="BM117" s="99">
        <v>0</v>
      </c>
      <c r="BN117" s="99">
        <v>13</v>
      </c>
      <c r="BP117" s="123">
        <v>2010</v>
      </c>
    </row>
    <row r="118" spans="2:68">
      <c r="B118" s="123">
        <v>2011</v>
      </c>
      <c r="C118" s="99" t="s">
        <v>208</v>
      </c>
      <c r="D118" s="99" t="s">
        <v>208</v>
      </c>
      <c r="E118" s="99" t="s">
        <v>208</v>
      </c>
      <c r="F118" s="99" t="s">
        <v>208</v>
      </c>
      <c r="G118" s="99" t="s">
        <v>208</v>
      </c>
      <c r="H118" s="99" t="s">
        <v>208</v>
      </c>
      <c r="I118" s="99" t="s">
        <v>208</v>
      </c>
      <c r="J118" s="99" t="s">
        <v>208</v>
      </c>
      <c r="K118" s="99" t="s">
        <v>208</v>
      </c>
      <c r="L118" s="99" t="s">
        <v>208</v>
      </c>
      <c r="M118" s="99" t="s">
        <v>208</v>
      </c>
      <c r="N118" s="99" t="s">
        <v>208</v>
      </c>
      <c r="O118" s="99" t="s">
        <v>208</v>
      </c>
      <c r="P118" s="99" t="s">
        <v>208</v>
      </c>
      <c r="Q118" s="99" t="s">
        <v>208</v>
      </c>
      <c r="R118" s="99" t="s">
        <v>208</v>
      </c>
      <c r="S118" s="99" t="s">
        <v>208</v>
      </c>
      <c r="T118" s="99" t="s">
        <v>208</v>
      </c>
      <c r="U118" s="99" t="s">
        <v>208</v>
      </c>
      <c r="V118" s="99" t="s">
        <v>208</v>
      </c>
      <c r="X118" s="123">
        <v>2011</v>
      </c>
      <c r="Y118" s="99">
        <v>0</v>
      </c>
      <c r="Z118" s="99">
        <v>0</v>
      </c>
      <c r="AA118" s="99">
        <v>0</v>
      </c>
      <c r="AB118" s="99">
        <v>0</v>
      </c>
      <c r="AC118" s="99">
        <v>2</v>
      </c>
      <c r="AD118" s="99">
        <v>4</v>
      </c>
      <c r="AE118" s="99">
        <v>4</v>
      </c>
      <c r="AF118" s="99">
        <v>2</v>
      </c>
      <c r="AG118" s="99">
        <v>1</v>
      </c>
      <c r="AH118" s="99">
        <v>0</v>
      </c>
      <c r="AI118" s="99">
        <v>0</v>
      </c>
      <c r="AJ118" s="99">
        <v>0</v>
      </c>
      <c r="AK118" s="99">
        <v>0</v>
      </c>
      <c r="AL118" s="99">
        <v>0</v>
      </c>
      <c r="AM118" s="99">
        <v>0</v>
      </c>
      <c r="AN118" s="99">
        <v>0</v>
      </c>
      <c r="AO118" s="99">
        <v>0</v>
      </c>
      <c r="AP118" s="99">
        <v>0</v>
      </c>
      <c r="AQ118" s="99">
        <v>0</v>
      </c>
      <c r="AR118" s="99">
        <v>13</v>
      </c>
      <c r="AT118" s="123">
        <v>2011</v>
      </c>
      <c r="AU118" s="99">
        <v>0</v>
      </c>
      <c r="AV118" s="99">
        <v>0</v>
      </c>
      <c r="AW118" s="99">
        <v>0</v>
      </c>
      <c r="AX118" s="99">
        <v>0</v>
      </c>
      <c r="AY118" s="99">
        <v>2</v>
      </c>
      <c r="AZ118" s="99">
        <v>4</v>
      </c>
      <c r="BA118" s="99">
        <v>4</v>
      </c>
      <c r="BB118" s="99">
        <v>2</v>
      </c>
      <c r="BC118" s="99">
        <v>1</v>
      </c>
      <c r="BD118" s="99">
        <v>0</v>
      </c>
      <c r="BE118" s="99">
        <v>0</v>
      </c>
      <c r="BF118" s="99">
        <v>0</v>
      </c>
      <c r="BG118" s="99">
        <v>0</v>
      </c>
      <c r="BH118" s="99">
        <v>0</v>
      </c>
      <c r="BI118" s="99">
        <v>0</v>
      </c>
      <c r="BJ118" s="99">
        <v>0</v>
      </c>
      <c r="BK118" s="99">
        <v>0</v>
      </c>
      <c r="BL118" s="99">
        <v>0</v>
      </c>
      <c r="BM118" s="99">
        <v>0</v>
      </c>
      <c r="BN118" s="99">
        <v>13</v>
      </c>
      <c r="BP118" s="123">
        <v>2011</v>
      </c>
    </row>
    <row r="119" spans="2:68">
      <c r="B119" s="123">
        <v>2012</v>
      </c>
      <c r="C119" s="99" t="s">
        <v>208</v>
      </c>
      <c r="D119" s="99" t="s">
        <v>208</v>
      </c>
      <c r="E119" s="99" t="s">
        <v>208</v>
      </c>
      <c r="F119" s="99" t="s">
        <v>208</v>
      </c>
      <c r="G119" s="99" t="s">
        <v>208</v>
      </c>
      <c r="H119" s="99" t="s">
        <v>208</v>
      </c>
      <c r="I119" s="99" t="s">
        <v>208</v>
      </c>
      <c r="J119" s="99" t="s">
        <v>208</v>
      </c>
      <c r="K119" s="99" t="s">
        <v>208</v>
      </c>
      <c r="L119" s="99" t="s">
        <v>208</v>
      </c>
      <c r="M119" s="99" t="s">
        <v>208</v>
      </c>
      <c r="N119" s="99" t="s">
        <v>208</v>
      </c>
      <c r="O119" s="99" t="s">
        <v>208</v>
      </c>
      <c r="P119" s="99" t="s">
        <v>208</v>
      </c>
      <c r="Q119" s="99" t="s">
        <v>208</v>
      </c>
      <c r="R119" s="99" t="s">
        <v>208</v>
      </c>
      <c r="S119" s="99" t="s">
        <v>208</v>
      </c>
      <c r="T119" s="99" t="s">
        <v>208</v>
      </c>
      <c r="U119" s="99" t="s">
        <v>208</v>
      </c>
      <c r="V119" s="99" t="s">
        <v>208</v>
      </c>
      <c r="X119" s="123">
        <v>2012</v>
      </c>
      <c r="Y119" s="99">
        <v>0</v>
      </c>
      <c r="Z119" s="99">
        <v>0</v>
      </c>
      <c r="AA119" s="99">
        <v>0</v>
      </c>
      <c r="AB119" s="99">
        <v>1</v>
      </c>
      <c r="AC119" s="99">
        <v>1</v>
      </c>
      <c r="AD119" s="99">
        <v>6</v>
      </c>
      <c r="AE119" s="99">
        <v>1</v>
      </c>
      <c r="AF119" s="99">
        <v>6</v>
      </c>
      <c r="AG119" s="99">
        <v>0</v>
      </c>
      <c r="AH119" s="99">
        <v>0</v>
      </c>
      <c r="AI119" s="99">
        <v>1</v>
      </c>
      <c r="AJ119" s="99">
        <v>0</v>
      </c>
      <c r="AK119" s="99">
        <v>0</v>
      </c>
      <c r="AL119" s="99">
        <v>0</v>
      </c>
      <c r="AM119" s="99">
        <v>0</v>
      </c>
      <c r="AN119" s="99">
        <v>0</v>
      </c>
      <c r="AO119" s="99">
        <v>0</v>
      </c>
      <c r="AP119" s="99">
        <v>0</v>
      </c>
      <c r="AQ119" s="99">
        <v>0</v>
      </c>
      <c r="AR119" s="99">
        <v>16</v>
      </c>
      <c r="AT119" s="123">
        <v>2012</v>
      </c>
      <c r="AU119" s="99">
        <v>0</v>
      </c>
      <c r="AV119" s="99">
        <v>0</v>
      </c>
      <c r="AW119" s="99">
        <v>0</v>
      </c>
      <c r="AX119" s="99">
        <v>1</v>
      </c>
      <c r="AY119" s="99">
        <v>1</v>
      </c>
      <c r="AZ119" s="99">
        <v>6</v>
      </c>
      <c r="BA119" s="99">
        <v>1</v>
      </c>
      <c r="BB119" s="99">
        <v>6</v>
      </c>
      <c r="BC119" s="99">
        <v>0</v>
      </c>
      <c r="BD119" s="99">
        <v>0</v>
      </c>
      <c r="BE119" s="99">
        <v>1</v>
      </c>
      <c r="BF119" s="99">
        <v>0</v>
      </c>
      <c r="BG119" s="99">
        <v>0</v>
      </c>
      <c r="BH119" s="99">
        <v>0</v>
      </c>
      <c r="BI119" s="99">
        <v>0</v>
      </c>
      <c r="BJ119" s="99">
        <v>0</v>
      </c>
      <c r="BK119" s="99">
        <v>0</v>
      </c>
      <c r="BL119" s="99">
        <v>0</v>
      </c>
      <c r="BM119" s="99">
        <v>0</v>
      </c>
      <c r="BN119" s="99">
        <v>16</v>
      </c>
      <c r="BP119" s="123">
        <v>2012</v>
      </c>
    </row>
    <row r="120" spans="2:68">
      <c r="B120" s="123">
        <v>2013</v>
      </c>
      <c r="C120" s="99" t="s">
        <v>208</v>
      </c>
      <c r="D120" s="99" t="s">
        <v>208</v>
      </c>
      <c r="E120" s="99" t="s">
        <v>208</v>
      </c>
      <c r="F120" s="99" t="s">
        <v>208</v>
      </c>
      <c r="G120" s="99" t="s">
        <v>208</v>
      </c>
      <c r="H120" s="99" t="s">
        <v>208</v>
      </c>
      <c r="I120" s="99" t="s">
        <v>208</v>
      </c>
      <c r="J120" s="99" t="s">
        <v>208</v>
      </c>
      <c r="K120" s="99" t="s">
        <v>208</v>
      </c>
      <c r="L120" s="99" t="s">
        <v>208</v>
      </c>
      <c r="M120" s="99" t="s">
        <v>208</v>
      </c>
      <c r="N120" s="99" t="s">
        <v>208</v>
      </c>
      <c r="O120" s="99" t="s">
        <v>208</v>
      </c>
      <c r="P120" s="99" t="s">
        <v>208</v>
      </c>
      <c r="Q120" s="99" t="s">
        <v>208</v>
      </c>
      <c r="R120" s="99" t="s">
        <v>208</v>
      </c>
      <c r="S120" s="99" t="s">
        <v>208</v>
      </c>
      <c r="T120" s="99" t="s">
        <v>208</v>
      </c>
      <c r="U120" s="99" t="s">
        <v>208</v>
      </c>
      <c r="V120" s="99" t="s">
        <v>208</v>
      </c>
      <c r="X120" s="123">
        <v>2013</v>
      </c>
      <c r="Y120" s="99">
        <v>0</v>
      </c>
      <c r="Z120" s="99">
        <v>0</v>
      </c>
      <c r="AA120" s="99">
        <v>0</v>
      </c>
      <c r="AB120" s="99">
        <v>0</v>
      </c>
      <c r="AC120" s="99">
        <v>0</v>
      </c>
      <c r="AD120" s="99">
        <v>3</v>
      </c>
      <c r="AE120" s="99">
        <v>1</v>
      </c>
      <c r="AF120" s="99">
        <v>2</v>
      </c>
      <c r="AG120" s="99">
        <v>0</v>
      </c>
      <c r="AH120" s="99">
        <v>0</v>
      </c>
      <c r="AI120" s="99">
        <v>0</v>
      </c>
      <c r="AJ120" s="99">
        <v>0</v>
      </c>
      <c r="AK120" s="99">
        <v>0</v>
      </c>
      <c r="AL120" s="99">
        <v>0</v>
      </c>
      <c r="AM120" s="99">
        <v>0</v>
      </c>
      <c r="AN120" s="99">
        <v>0</v>
      </c>
      <c r="AO120" s="99">
        <v>0</v>
      </c>
      <c r="AP120" s="99">
        <v>0</v>
      </c>
      <c r="AQ120" s="99">
        <v>0</v>
      </c>
      <c r="AR120" s="99">
        <v>6</v>
      </c>
      <c r="AT120" s="123">
        <v>2013</v>
      </c>
      <c r="AU120" s="99">
        <v>0</v>
      </c>
      <c r="AV120" s="99">
        <v>0</v>
      </c>
      <c r="AW120" s="99">
        <v>0</v>
      </c>
      <c r="AX120" s="99">
        <v>0</v>
      </c>
      <c r="AY120" s="99">
        <v>0</v>
      </c>
      <c r="AZ120" s="99">
        <v>3</v>
      </c>
      <c r="BA120" s="99">
        <v>1</v>
      </c>
      <c r="BB120" s="99">
        <v>2</v>
      </c>
      <c r="BC120" s="99">
        <v>0</v>
      </c>
      <c r="BD120" s="99">
        <v>0</v>
      </c>
      <c r="BE120" s="99">
        <v>0</v>
      </c>
      <c r="BF120" s="99">
        <v>0</v>
      </c>
      <c r="BG120" s="99">
        <v>0</v>
      </c>
      <c r="BH120" s="99">
        <v>0</v>
      </c>
      <c r="BI120" s="99">
        <v>0</v>
      </c>
      <c r="BJ120" s="99">
        <v>0</v>
      </c>
      <c r="BK120" s="99">
        <v>0</v>
      </c>
      <c r="BL120" s="99">
        <v>0</v>
      </c>
      <c r="BM120" s="99">
        <v>0</v>
      </c>
      <c r="BN120" s="99">
        <v>6</v>
      </c>
      <c r="BP120" s="123">
        <v>2013</v>
      </c>
    </row>
    <row r="121" spans="2:68">
      <c r="B121" s="123">
        <v>2014</v>
      </c>
      <c r="C121" s="99" t="s">
        <v>208</v>
      </c>
      <c r="D121" s="99" t="s">
        <v>208</v>
      </c>
      <c r="E121" s="99" t="s">
        <v>208</v>
      </c>
      <c r="F121" s="99" t="s">
        <v>208</v>
      </c>
      <c r="G121" s="99" t="s">
        <v>208</v>
      </c>
      <c r="H121" s="99" t="s">
        <v>208</v>
      </c>
      <c r="I121" s="99" t="s">
        <v>208</v>
      </c>
      <c r="J121" s="99" t="s">
        <v>208</v>
      </c>
      <c r="K121" s="99" t="s">
        <v>208</v>
      </c>
      <c r="L121" s="99" t="s">
        <v>208</v>
      </c>
      <c r="M121" s="99" t="s">
        <v>208</v>
      </c>
      <c r="N121" s="99" t="s">
        <v>208</v>
      </c>
      <c r="O121" s="99" t="s">
        <v>208</v>
      </c>
      <c r="P121" s="99" t="s">
        <v>208</v>
      </c>
      <c r="Q121" s="99" t="s">
        <v>208</v>
      </c>
      <c r="R121" s="99" t="s">
        <v>208</v>
      </c>
      <c r="S121" s="99" t="s">
        <v>208</v>
      </c>
      <c r="T121" s="99" t="s">
        <v>208</v>
      </c>
      <c r="U121" s="99" t="s">
        <v>208</v>
      </c>
      <c r="V121" s="99" t="s">
        <v>208</v>
      </c>
      <c r="X121" s="123">
        <v>2014</v>
      </c>
      <c r="Y121" s="99">
        <v>0</v>
      </c>
      <c r="Z121" s="99">
        <v>0</v>
      </c>
      <c r="AA121" s="99">
        <v>0</v>
      </c>
      <c r="AB121" s="99">
        <v>0</v>
      </c>
      <c r="AC121" s="99">
        <v>0</v>
      </c>
      <c r="AD121" s="99">
        <v>5</v>
      </c>
      <c r="AE121" s="99">
        <v>4</v>
      </c>
      <c r="AF121" s="99">
        <v>1</v>
      </c>
      <c r="AG121" s="99">
        <v>1</v>
      </c>
      <c r="AH121" s="99">
        <v>0</v>
      </c>
      <c r="AI121" s="99">
        <v>0</v>
      </c>
      <c r="AJ121" s="99">
        <v>1</v>
      </c>
      <c r="AK121" s="99">
        <v>0</v>
      </c>
      <c r="AL121" s="99">
        <v>0</v>
      </c>
      <c r="AM121" s="99">
        <v>0</v>
      </c>
      <c r="AN121" s="99">
        <v>0</v>
      </c>
      <c r="AO121" s="99">
        <v>0</v>
      </c>
      <c r="AP121" s="99">
        <v>0</v>
      </c>
      <c r="AQ121" s="99">
        <v>0</v>
      </c>
      <c r="AR121" s="99">
        <v>12</v>
      </c>
      <c r="AT121" s="123">
        <v>2014</v>
      </c>
      <c r="AU121" s="99">
        <v>0</v>
      </c>
      <c r="AV121" s="99">
        <v>0</v>
      </c>
      <c r="AW121" s="99">
        <v>0</v>
      </c>
      <c r="AX121" s="99">
        <v>0</v>
      </c>
      <c r="AY121" s="99">
        <v>0</v>
      </c>
      <c r="AZ121" s="99">
        <v>5</v>
      </c>
      <c r="BA121" s="99">
        <v>4</v>
      </c>
      <c r="BB121" s="99">
        <v>1</v>
      </c>
      <c r="BC121" s="99">
        <v>1</v>
      </c>
      <c r="BD121" s="99">
        <v>0</v>
      </c>
      <c r="BE121" s="99">
        <v>0</v>
      </c>
      <c r="BF121" s="99">
        <v>1</v>
      </c>
      <c r="BG121" s="99">
        <v>0</v>
      </c>
      <c r="BH121" s="99">
        <v>0</v>
      </c>
      <c r="BI121" s="99">
        <v>0</v>
      </c>
      <c r="BJ121" s="99">
        <v>0</v>
      </c>
      <c r="BK121" s="99">
        <v>0</v>
      </c>
      <c r="BL121" s="99">
        <v>0</v>
      </c>
      <c r="BM121" s="99">
        <v>0</v>
      </c>
      <c r="BN121" s="99">
        <v>12</v>
      </c>
      <c r="BP121" s="123">
        <v>2014</v>
      </c>
    </row>
    <row r="122" spans="2:68">
      <c r="B122" s="123">
        <v>2015</v>
      </c>
      <c r="C122" s="99" t="s">
        <v>208</v>
      </c>
      <c r="D122" s="99" t="s">
        <v>208</v>
      </c>
      <c r="E122" s="99" t="s">
        <v>208</v>
      </c>
      <c r="F122" s="99" t="s">
        <v>208</v>
      </c>
      <c r="G122" s="99" t="s">
        <v>208</v>
      </c>
      <c r="H122" s="99" t="s">
        <v>208</v>
      </c>
      <c r="I122" s="99" t="s">
        <v>208</v>
      </c>
      <c r="J122" s="99" t="s">
        <v>208</v>
      </c>
      <c r="K122" s="99" t="s">
        <v>208</v>
      </c>
      <c r="L122" s="99" t="s">
        <v>208</v>
      </c>
      <c r="M122" s="99" t="s">
        <v>208</v>
      </c>
      <c r="N122" s="99" t="s">
        <v>208</v>
      </c>
      <c r="O122" s="99" t="s">
        <v>208</v>
      </c>
      <c r="P122" s="99" t="s">
        <v>208</v>
      </c>
      <c r="Q122" s="99" t="s">
        <v>208</v>
      </c>
      <c r="R122" s="99" t="s">
        <v>208</v>
      </c>
      <c r="S122" s="99" t="s">
        <v>208</v>
      </c>
      <c r="T122" s="99" t="s">
        <v>208</v>
      </c>
      <c r="U122" s="99" t="s">
        <v>208</v>
      </c>
      <c r="V122" s="99" t="s">
        <v>208</v>
      </c>
      <c r="X122" s="123">
        <v>2015</v>
      </c>
      <c r="Y122" s="99">
        <v>0</v>
      </c>
      <c r="Z122" s="99">
        <v>0</v>
      </c>
      <c r="AA122" s="99">
        <v>0</v>
      </c>
      <c r="AB122" s="99">
        <v>1</v>
      </c>
      <c r="AC122" s="99">
        <v>0</v>
      </c>
      <c r="AD122" s="99">
        <v>1</v>
      </c>
      <c r="AE122" s="99">
        <v>3</v>
      </c>
      <c r="AF122" s="99">
        <v>2</v>
      </c>
      <c r="AG122" s="99">
        <v>1</v>
      </c>
      <c r="AH122" s="99">
        <v>0</v>
      </c>
      <c r="AI122" s="99">
        <v>0</v>
      </c>
      <c r="AJ122" s="99">
        <v>0</v>
      </c>
      <c r="AK122" s="99">
        <v>0</v>
      </c>
      <c r="AL122" s="99">
        <v>0</v>
      </c>
      <c r="AM122" s="99">
        <v>0</v>
      </c>
      <c r="AN122" s="99">
        <v>0</v>
      </c>
      <c r="AO122" s="99">
        <v>0</v>
      </c>
      <c r="AP122" s="99">
        <v>0</v>
      </c>
      <c r="AQ122" s="99">
        <v>0</v>
      </c>
      <c r="AR122" s="99">
        <v>8</v>
      </c>
      <c r="AT122" s="123">
        <v>2015</v>
      </c>
      <c r="AU122" s="99">
        <v>0</v>
      </c>
      <c r="AV122" s="99">
        <v>0</v>
      </c>
      <c r="AW122" s="99">
        <v>0</v>
      </c>
      <c r="AX122" s="99">
        <v>1</v>
      </c>
      <c r="AY122" s="99">
        <v>0</v>
      </c>
      <c r="AZ122" s="99">
        <v>1</v>
      </c>
      <c r="BA122" s="99">
        <v>3</v>
      </c>
      <c r="BB122" s="99">
        <v>2</v>
      </c>
      <c r="BC122" s="99">
        <v>1</v>
      </c>
      <c r="BD122" s="99">
        <v>0</v>
      </c>
      <c r="BE122" s="99">
        <v>0</v>
      </c>
      <c r="BF122" s="99">
        <v>0</v>
      </c>
      <c r="BG122" s="99">
        <v>0</v>
      </c>
      <c r="BH122" s="99">
        <v>0</v>
      </c>
      <c r="BI122" s="99">
        <v>0</v>
      </c>
      <c r="BJ122" s="99">
        <v>0</v>
      </c>
      <c r="BK122" s="99">
        <v>0</v>
      </c>
      <c r="BL122" s="99">
        <v>0</v>
      </c>
      <c r="BM122" s="99">
        <v>0</v>
      </c>
      <c r="BN122" s="99">
        <v>8</v>
      </c>
      <c r="BP122" s="123">
        <v>2015</v>
      </c>
    </row>
    <row r="123" spans="2:68">
      <c r="B123" s="123">
        <v>2016</v>
      </c>
      <c r="C123" s="99" t="s">
        <v>208</v>
      </c>
      <c r="D123" s="99" t="s">
        <v>208</v>
      </c>
      <c r="E123" s="99" t="s">
        <v>208</v>
      </c>
      <c r="F123" s="99" t="s">
        <v>208</v>
      </c>
      <c r="G123" s="99" t="s">
        <v>208</v>
      </c>
      <c r="H123" s="99" t="s">
        <v>208</v>
      </c>
      <c r="I123" s="99" t="s">
        <v>208</v>
      </c>
      <c r="J123" s="99" t="s">
        <v>208</v>
      </c>
      <c r="K123" s="99" t="s">
        <v>208</v>
      </c>
      <c r="L123" s="99" t="s">
        <v>208</v>
      </c>
      <c r="M123" s="99" t="s">
        <v>208</v>
      </c>
      <c r="N123" s="99" t="s">
        <v>208</v>
      </c>
      <c r="O123" s="99" t="s">
        <v>208</v>
      </c>
      <c r="P123" s="99" t="s">
        <v>208</v>
      </c>
      <c r="Q123" s="99" t="s">
        <v>208</v>
      </c>
      <c r="R123" s="99" t="s">
        <v>208</v>
      </c>
      <c r="S123" s="99" t="s">
        <v>208</v>
      </c>
      <c r="T123" s="99" t="s">
        <v>208</v>
      </c>
      <c r="U123" s="99" t="s">
        <v>208</v>
      </c>
      <c r="V123" s="99" t="s">
        <v>208</v>
      </c>
      <c r="X123" s="123">
        <v>2016</v>
      </c>
      <c r="Y123" s="99">
        <v>0</v>
      </c>
      <c r="Z123" s="99">
        <v>0</v>
      </c>
      <c r="AA123" s="99">
        <v>0</v>
      </c>
      <c r="AB123" s="99">
        <v>1</v>
      </c>
      <c r="AC123" s="99">
        <v>0</v>
      </c>
      <c r="AD123" s="99">
        <v>3</v>
      </c>
      <c r="AE123" s="99">
        <v>3</v>
      </c>
      <c r="AF123" s="99">
        <v>4</v>
      </c>
      <c r="AG123" s="99">
        <v>1</v>
      </c>
      <c r="AH123" s="99">
        <v>0</v>
      </c>
      <c r="AI123" s="99">
        <v>0</v>
      </c>
      <c r="AJ123" s="99">
        <v>0</v>
      </c>
      <c r="AK123" s="99">
        <v>0</v>
      </c>
      <c r="AL123" s="99">
        <v>0</v>
      </c>
      <c r="AM123" s="99">
        <v>0</v>
      </c>
      <c r="AN123" s="99">
        <v>0</v>
      </c>
      <c r="AO123" s="99">
        <v>0</v>
      </c>
      <c r="AP123" s="99">
        <v>0</v>
      </c>
      <c r="AQ123" s="99">
        <v>0</v>
      </c>
      <c r="AR123" s="99">
        <v>12</v>
      </c>
      <c r="AT123" s="123">
        <v>2016</v>
      </c>
      <c r="AU123" s="99">
        <v>0</v>
      </c>
      <c r="AV123" s="99">
        <v>0</v>
      </c>
      <c r="AW123" s="99">
        <v>0</v>
      </c>
      <c r="AX123" s="99">
        <v>1</v>
      </c>
      <c r="AY123" s="99">
        <v>0</v>
      </c>
      <c r="AZ123" s="99">
        <v>3</v>
      </c>
      <c r="BA123" s="99">
        <v>3</v>
      </c>
      <c r="BB123" s="99">
        <v>4</v>
      </c>
      <c r="BC123" s="99">
        <v>1</v>
      </c>
      <c r="BD123" s="99">
        <v>0</v>
      </c>
      <c r="BE123" s="99">
        <v>0</v>
      </c>
      <c r="BF123" s="99">
        <v>0</v>
      </c>
      <c r="BG123" s="99">
        <v>0</v>
      </c>
      <c r="BH123" s="99">
        <v>0</v>
      </c>
      <c r="BI123" s="99">
        <v>0</v>
      </c>
      <c r="BJ123" s="99">
        <v>0</v>
      </c>
      <c r="BK123" s="99">
        <v>0</v>
      </c>
      <c r="BL123" s="99">
        <v>0</v>
      </c>
      <c r="BM123" s="99">
        <v>0</v>
      </c>
      <c r="BN123" s="99">
        <v>12</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208</v>
      </c>
      <c r="D14" s="100" t="s">
        <v>208</v>
      </c>
      <c r="E14" s="100" t="s">
        <v>208</v>
      </c>
      <c r="F14" s="100" t="s">
        <v>208</v>
      </c>
      <c r="G14" s="100" t="s">
        <v>208</v>
      </c>
      <c r="H14" s="100" t="s">
        <v>208</v>
      </c>
      <c r="I14" s="100" t="s">
        <v>208</v>
      </c>
      <c r="J14" s="100" t="s">
        <v>208</v>
      </c>
      <c r="K14" s="100" t="s">
        <v>208</v>
      </c>
      <c r="L14" s="100" t="s">
        <v>208</v>
      </c>
      <c r="M14" s="100" t="s">
        <v>208</v>
      </c>
      <c r="N14" s="100" t="s">
        <v>208</v>
      </c>
      <c r="O14" s="100" t="s">
        <v>208</v>
      </c>
      <c r="P14" s="100" t="s">
        <v>208</v>
      </c>
      <c r="Q14" s="100" t="s">
        <v>208</v>
      </c>
      <c r="R14" s="100" t="s">
        <v>208</v>
      </c>
      <c r="S14" s="100" t="s">
        <v>208</v>
      </c>
      <c r="T14" s="100" t="s">
        <v>208</v>
      </c>
      <c r="U14" s="100" t="s">
        <v>208</v>
      </c>
      <c r="V14" s="100" t="s">
        <v>208</v>
      </c>
      <c r="W14" s="125"/>
      <c r="X14" s="113">
        <v>1907</v>
      </c>
      <c r="Y14" s="100">
        <v>0</v>
      </c>
      <c r="Z14" s="100">
        <v>0</v>
      </c>
      <c r="AA14" s="100">
        <v>0.93582489999999996</v>
      </c>
      <c r="AB14" s="100">
        <v>12.41695</v>
      </c>
      <c r="AC14" s="100">
        <v>46.912329</v>
      </c>
      <c r="AD14" s="100">
        <v>75.305723999999998</v>
      </c>
      <c r="AE14" s="100">
        <v>101.2679</v>
      </c>
      <c r="AF14" s="100">
        <v>106.35265</v>
      </c>
      <c r="AG14" s="100">
        <v>44.960222999999999</v>
      </c>
      <c r="AH14" s="100">
        <v>13.057615</v>
      </c>
      <c r="AI14" s="100">
        <v>1.3835850999999999</v>
      </c>
      <c r="AJ14" s="100">
        <v>0</v>
      </c>
      <c r="AK14" s="100">
        <v>0</v>
      </c>
      <c r="AL14" s="100">
        <v>0</v>
      </c>
      <c r="AM14" s="100">
        <v>0</v>
      </c>
      <c r="AN14" s="100">
        <v>0</v>
      </c>
      <c r="AO14" s="100">
        <v>0</v>
      </c>
      <c r="AP14" s="100">
        <v>0</v>
      </c>
      <c r="AQ14" s="100">
        <v>30.645892</v>
      </c>
      <c r="AR14" s="100">
        <v>29.793690000000002</v>
      </c>
      <c r="AS14" s="125"/>
      <c r="AT14" s="113">
        <v>1907</v>
      </c>
      <c r="AU14" s="100">
        <v>0</v>
      </c>
      <c r="AV14" s="100">
        <v>0</v>
      </c>
      <c r="AW14" s="100">
        <v>0.4640358</v>
      </c>
      <c r="AX14" s="100">
        <v>6.1516476000000004</v>
      </c>
      <c r="AY14" s="100">
        <v>23.141235000000002</v>
      </c>
      <c r="AZ14" s="100">
        <v>36.669262000000003</v>
      </c>
      <c r="BA14" s="100">
        <v>48.219107999999999</v>
      </c>
      <c r="BB14" s="100">
        <v>49.392161000000002</v>
      </c>
      <c r="BC14" s="100">
        <v>20.269078</v>
      </c>
      <c r="BD14" s="100">
        <v>5.7711619000000001</v>
      </c>
      <c r="BE14" s="100">
        <v>0.60747220000000002</v>
      </c>
      <c r="BF14" s="100">
        <v>0</v>
      </c>
      <c r="BG14" s="100">
        <v>0</v>
      </c>
      <c r="BH14" s="100">
        <v>0</v>
      </c>
      <c r="BI14" s="100">
        <v>0</v>
      </c>
      <c r="BJ14" s="100">
        <v>0</v>
      </c>
      <c r="BK14" s="100">
        <v>0</v>
      </c>
      <c r="BL14" s="100">
        <v>0</v>
      </c>
      <c r="BM14" s="100">
        <v>14.680133</v>
      </c>
      <c r="BN14" s="100">
        <v>14.099741</v>
      </c>
      <c r="BO14" s="125"/>
      <c r="BP14" s="112">
        <v>1907</v>
      </c>
    </row>
    <row r="15" spans="1:68" s="91" customFormat="1">
      <c r="A15" s="125"/>
      <c r="B15" s="113">
        <v>1908</v>
      </c>
      <c r="C15" s="100" t="s">
        <v>208</v>
      </c>
      <c r="D15" s="100" t="s">
        <v>208</v>
      </c>
      <c r="E15" s="100" t="s">
        <v>208</v>
      </c>
      <c r="F15" s="100" t="s">
        <v>208</v>
      </c>
      <c r="G15" s="100" t="s">
        <v>208</v>
      </c>
      <c r="H15" s="100" t="s">
        <v>208</v>
      </c>
      <c r="I15" s="100" t="s">
        <v>208</v>
      </c>
      <c r="J15" s="100" t="s">
        <v>208</v>
      </c>
      <c r="K15" s="100" t="s">
        <v>208</v>
      </c>
      <c r="L15" s="100" t="s">
        <v>208</v>
      </c>
      <c r="M15" s="100" t="s">
        <v>208</v>
      </c>
      <c r="N15" s="100" t="s">
        <v>208</v>
      </c>
      <c r="O15" s="100" t="s">
        <v>208</v>
      </c>
      <c r="P15" s="100" t="s">
        <v>208</v>
      </c>
      <c r="Q15" s="100" t="s">
        <v>208</v>
      </c>
      <c r="R15" s="100" t="s">
        <v>208</v>
      </c>
      <c r="S15" s="100" t="s">
        <v>208</v>
      </c>
      <c r="T15" s="100" t="s">
        <v>208</v>
      </c>
      <c r="U15" s="100" t="s">
        <v>208</v>
      </c>
      <c r="V15" s="100" t="s">
        <v>208</v>
      </c>
      <c r="W15" s="125"/>
      <c r="X15" s="113">
        <v>1908</v>
      </c>
      <c r="Y15" s="100">
        <v>0</v>
      </c>
      <c r="Z15" s="100">
        <v>0</v>
      </c>
      <c r="AA15" s="100">
        <v>0</v>
      </c>
      <c r="AB15" s="100">
        <v>16.915075999999999</v>
      </c>
      <c r="AC15" s="100">
        <v>51.268954999999998</v>
      </c>
      <c r="AD15" s="100">
        <v>73.939290999999997</v>
      </c>
      <c r="AE15" s="100">
        <v>88.580421000000001</v>
      </c>
      <c r="AF15" s="100">
        <v>94.388632999999999</v>
      </c>
      <c r="AG15" s="100">
        <v>50.669567999999998</v>
      </c>
      <c r="AH15" s="100">
        <v>9.3520290999999993</v>
      </c>
      <c r="AI15" s="100">
        <v>0</v>
      </c>
      <c r="AJ15" s="100">
        <v>0</v>
      </c>
      <c r="AK15" s="100">
        <v>0</v>
      </c>
      <c r="AL15" s="100">
        <v>0</v>
      </c>
      <c r="AM15" s="100">
        <v>0</v>
      </c>
      <c r="AN15" s="100">
        <v>0</v>
      </c>
      <c r="AO15" s="100">
        <v>0</v>
      </c>
      <c r="AP15" s="100">
        <v>0</v>
      </c>
      <c r="AQ15" s="100">
        <v>29.732979</v>
      </c>
      <c r="AR15" s="100">
        <v>28.440026</v>
      </c>
      <c r="AS15" s="125"/>
      <c r="AT15" s="113">
        <v>1908</v>
      </c>
      <c r="AU15" s="100">
        <v>0</v>
      </c>
      <c r="AV15" s="100">
        <v>0</v>
      </c>
      <c r="AW15" s="100">
        <v>0</v>
      </c>
      <c r="AX15" s="100">
        <v>8.3749170999999993</v>
      </c>
      <c r="AY15" s="100">
        <v>25.226610999999998</v>
      </c>
      <c r="AZ15" s="100">
        <v>35.969355</v>
      </c>
      <c r="BA15" s="100">
        <v>42.332692999999999</v>
      </c>
      <c r="BB15" s="100">
        <v>44.182319</v>
      </c>
      <c r="BC15" s="100">
        <v>22.998487999999998</v>
      </c>
      <c r="BD15" s="100">
        <v>4.1522050999999998</v>
      </c>
      <c r="BE15" s="100">
        <v>0</v>
      </c>
      <c r="BF15" s="100">
        <v>0</v>
      </c>
      <c r="BG15" s="100">
        <v>0</v>
      </c>
      <c r="BH15" s="100">
        <v>0</v>
      </c>
      <c r="BI15" s="100">
        <v>0</v>
      </c>
      <c r="BJ15" s="100">
        <v>0</v>
      </c>
      <c r="BK15" s="100">
        <v>0</v>
      </c>
      <c r="BL15" s="100">
        <v>0</v>
      </c>
      <c r="BM15" s="100">
        <v>14.256664000000001</v>
      </c>
      <c r="BN15" s="100">
        <v>13.520308999999999</v>
      </c>
      <c r="BO15" s="125"/>
      <c r="BP15" s="112">
        <v>1908</v>
      </c>
    </row>
    <row r="16" spans="1:68" s="91" customFormat="1">
      <c r="A16" s="125"/>
      <c r="B16" s="113">
        <v>1909</v>
      </c>
      <c r="C16" s="100" t="s">
        <v>208</v>
      </c>
      <c r="D16" s="100" t="s">
        <v>208</v>
      </c>
      <c r="E16" s="100" t="s">
        <v>208</v>
      </c>
      <c r="F16" s="100" t="s">
        <v>208</v>
      </c>
      <c r="G16" s="100" t="s">
        <v>208</v>
      </c>
      <c r="H16" s="100" t="s">
        <v>208</v>
      </c>
      <c r="I16" s="100" t="s">
        <v>208</v>
      </c>
      <c r="J16" s="100" t="s">
        <v>208</v>
      </c>
      <c r="K16" s="100" t="s">
        <v>208</v>
      </c>
      <c r="L16" s="100" t="s">
        <v>208</v>
      </c>
      <c r="M16" s="100" t="s">
        <v>208</v>
      </c>
      <c r="N16" s="100" t="s">
        <v>208</v>
      </c>
      <c r="O16" s="100" t="s">
        <v>208</v>
      </c>
      <c r="P16" s="100" t="s">
        <v>208</v>
      </c>
      <c r="Q16" s="100" t="s">
        <v>208</v>
      </c>
      <c r="R16" s="100" t="s">
        <v>208</v>
      </c>
      <c r="S16" s="100" t="s">
        <v>208</v>
      </c>
      <c r="T16" s="100" t="s">
        <v>208</v>
      </c>
      <c r="U16" s="100" t="s">
        <v>208</v>
      </c>
      <c r="V16" s="100" t="s">
        <v>208</v>
      </c>
      <c r="W16" s="125"/>
      <c r="X16" s="113">
        <v>1909</v>
      </c>
      <c r="Y16" s="100">
        <v>0</v>
      </c>
      <c r="Z16" s="100">
        <v>0</v>
      </c>
      <c r="AA16" s="100">
        <v>0</v>
      </c>
      <c r="AB16" s="100">
        <v>11.559913</v>
      </c>
      <c r="AC16" s="100">
        <v>40.284322000000003</v>
      </c>
      <c r="AD16" s="100">
        <v>80.811964000000003</v>
      </c>
      <c r="AE16" s="100">
        <v>85.266686000000007</v>
      </c>
      <c r="AF16" s="100">
        <v>81.305339000000004</v>
      </c>
      <c r="AG16" s="100">
        <v>55.254261999999997</v>
      </c>
      <c r="AH16" s="100">
        <v>8.9488839999999996</v>
      </c>
      <c r="AI16" s="100">
        <v>0</v>
      </c>
      <c r="AJ16" s="100">
        <v>0</v>
      </c>
      <c r="AK16" s="100">
        <v>0</v>
      </c>
      <c r="AL16" s="100">
        <v>0</v>
      </c>
      <c r="AM16" s="100">
        <v>0</v>
      </c>
      <c r="AN16" s="100">
        <v>0</v>
      </c>
      <c r="AO16" s="100">
        <v>0</v>
      </c>
      <c r="AP16" s="100">
        <v>0</v>
      </c>
      <c r="AQ16" s="100">
        <v>27.837406000000001</v>
      </c>
      <c r="AR16" s="100">
        <v>26.893197000000001</v>
      </c>
      <c r="AS16" s="125"/>
      <c r="AT16" s="113">
        <v>1909</v>
      </c>
      <c r="AU16" s="100">
        <v>0</v>
      </c>
      <c r="AV16" s="100">
        <v>0</v>
      </c>
      <c r="AW16" s="100">
        <v>0</v>
      </c>
      <c r="AX16" s="100">
        <v>5.7200515000000003</v>
      </c>
      <c r="AY16" s="100">
        <v>19.773889</v>
      </c>
      <c r="AZ16" s="100">
        <v>39.276380000000003</v>
      </c>
      <c r="BA16" s="100">
        <v>40.894413</v>
      </c>
      <c r="BB16" s="100">
        <v>38.352541000000002</v>
      </c>
      <c r="BC16" s="100">
        <v>25.242635</v>
      </c>
      <c r="BD16" s="100">
        <v>3.9898180000000001</v>
      </c>
      <c r="BE16" s="100">
        <v>0</v>
      </c>
      <c r="BF16" s="100">
        <v>0</v>
      </c>
      <c r="BG16" s="100">
        <v>0</v>
      </c>
      <c r="BH16" s="100">
        <v>0</v>
      </c>
      <c r="BI16" s="100">
        <v>0</v>
      </c>
      <c r="BJ16" s="100">
        <v>0</v>
      </c>
      <c r="BK16" s="100">
        <v>0</v>
      </c>
      <c r="BL16" s="100">
        <v>0</v>
      </c>
      <c r="BM16" s="100">
        <v>13.360303</v>
      </c>
      <c r="BN16" s="100">
        <v>12.812061999999999</v>
      </c>
      <c r="BO16" s="125"/>
      <c r="BP16" s="112">
        <v>1909</v>
      </c>
    </row>
    <row r="17" spans="1:68" s="91" customFormat="1">
      <c r="A17" s="125"/>
      <c r="B17" s="113">
        <v>1910</v>
      </c>
      <c r="C17" s="100" t="s">
        <v>208</v>
      </c>
      <c r="D17" s="100" t="s">
        <v>208</v>
      </c>
      <c r="E17" s="100" t="s">
        <v>208</v>
      </c>
      <c r="F17" s="100" t="s">
        <v>208</v>
      </c>
      <c r="G17" s="100" t="s">
        <v>208</v>
      </c>
      <c r="H17" s="100" t="s">
        <v>208</v>
      </c>
      <c r="I17" s="100" t="s">
        <v>208</v>
      </c>
      <c r="J17" s="100" t="s">
        <v>208</v>
      </c>
      <c r="K17" s="100" t="s">
        <v>208</v>
      </c>
      <c r="L17" s="100" t="s">
        <v>208</v>
      </c>
      <c r="M17" s="100" t="s">
        <v>208</v>
      </c>
      <c r="N17" s="100" t="s">
        <v>208</v>
      </c>
      <c r="O17" s="100" t="s">
        <v>208</v>
      </c>
      <c r="P17" s="100" t="s">
        <v>208</v>
      </c>
      <c r="Q17" s="100" t="s">
        <v>208</v>
      </c>
      <c r="R17" s="100" t="s">
        <v>208</v>
      </c>
      <c r="S17" s="100" t="s">
        <v>208</v>
      </c>
      <c r="T17" s="100" t="s">
        <v>208</v>
      </c>
      <c r="U17" s="100" t="s">
        <v>208</v>
      </c>
      <c r="V17" s="100" t="s">
        <v>208</v>
      </c>
      <c r="W17" s="125"/>
      <c r="X17" s="113">
        <v>1910</v>
      </c>
      <c r="Y17" s="100">
        <v>0</v>
      </c>
      <c r="Z17" s="100">
        <v>0</v>
      </c>
      <c r="AA17" s="100">
        <v>0.46930440000000001</v>
      </c>
      <c r="AB17" s="100">
        <v>10.923923</v>
      </c>
      <c r="AC17" s="100">
        <v>49.245612999999999</v>
      </c>
      <c r="AD17" s="100">
        <v>75.641706999999997</v>
      </c>
      <c r="AE17" s="100">
        <v>84.580153999999993</v>
      </c>
      <c r="AF17" s="100">
        <v>86.645915000000002</v>
      </c>
      <c r="AG17" s="100">
        <v>48.181004000000001</v>
      </c>
      <c r="AH17" s="100">
        <v>4.7661443999999999</v>
      </c>
      <c r="AI17" s="100">
        <v>0</v>
      </c>
      <c r="AJ17" s="100">
        <v>0</v>
      </c>
      <c r="AK17" s="100">
        <v>0</v>
      </c>
      <c r="AL17" s="100">
        <v>0</v>
      </c>
      <c r="AM17" s="100">
        <v>0</v>
      </c>
      <c r="AN17" s="100">
        <v>0</v>
      </c>
      <c r="AO17" s="100">
        <v>0</v>
      </c>
      <c r="AP17" s="100">
        <v>0</v>
      </c>
      <c r="AQ17" s="100">
        <v>27.997111</v>
      </c>
      <c r="AR17" s="100">
        <v>26.635000999999999</v>
      </c>
      <c r="AS17" s="125"/>
      <c r="AT17" s="113">
        <v>1910</v>
      </c>
      <c r="AU17" s="100">
        <v>0</v>
      </c>
      <c r="AV17" s="100">
        <v>0</v>
      </c>
      <c r="AW17" s="100">
        <v>0.2327417</v>
      </c>
      <c r="AX17" s="100">
        <v>5.4022055</v>
      </c>
      <c r="AY17" s="100">
        <v>24.116758000000001</v>
      </c>
      <c r="AZ17" s="100">
        <v>36.730764000000001</v>
      </c>
      <c r="BA17" s="100">
        <v>40.705863999999998</v>
      </c>
      <c r="BB17" s="100">
        <v>41.181199999999997</v>
      </c>
      <c r="BC17" s="100">
        <v>22.148294</v>
      </c>
      <c r="BD17" s="100">
        <v>2.1331413000000001</v>
      </c>
      <c r="BE17" s="100">
        <v>0</v>
      </c>
      <c r="BF17" s="100">
        <v>0</v>
      </c>
      <c r="BG17" s="100">
        <v>0</v>
      </c>
      <c r="BH17" s="100">
        <v>0</v>
      </c>
      <c r="BI17" s="100">
        <v>0</v>
      </c>
      <c r="BJ17" s="100">
        <v>0</v>
      </c>
      <c r="BK17" s="100">
        <v>0</v>
      </c>
      <c r="BL17" s="100">
        <v>0</v>
      </c>
      <c r="BM17" s="100">
        <v>13.44918</v>
      </c>
      <c r="BN17" s="100">
        <v>12.750450000000001</v>
      </c>
      <c r="BO17" s="125"/>
      <c r="BP17" s="113">
        <v>1910</v>
      </c>
    </row>
    <row r="18" spans="1:68" s="91" customFormat="1">
      <c r="A18" s="125"/>
      <c r="B18" s="113">
        <v>1911</v>
      </c>
      <c r="C18" s="100" t="s">
        <v>208</v>
      </c>
      <c r="D18" s="100" t="s">
        <v>208</v>
      </c>
      <c r="E18" s="100" t="s">
        <v>208</v>
      </c>
      <c r="F18" s="100" t="s">
        <v>208</v>
      </c>
      <c r="G18" s="100" t="s">
        <v>208</v>
      </c>
      <c r="H18" s="100" t="s">
        <v>208</v>
      </c>
      <c r="I18" s="100" t="s">
        <v>208</v>
      </c>
      <c r="J18" s="100" t="s">
        <v>208</v>
      </c>
      <c r="K18" s="100" t="s">
        <v>208</v>
      </c>
      <c r="L18" s="100" t="s">
        <v>208</v>
      </c>
      <c r="M18" s="100" t="s">
        <v>208</v>
      </c>
      <c r="N18" s="100" t="s">
        <v>208</v>
      </c>
      <c r="O18" s="100" t="s">
        <v>208</v>
      </c>
      <c r="P18" s="100" t="s">
        <v>208</v>
      </c>
      <c r="Q18" s="100" t="s">
        <v>208</v>
      </c>
      <c r="R18" s="100" t="s">
        <v>208</v>
      </c>
      <c r="S18" s="100" t="s">
        <v>208</v>
      </c>
      <c r="T18" s="100" t="s">
        <v>208</v>
      </c>
      <c r="U18" s="100" t="s">
        <v>208</v>
      </c>
      <c r="V18" s="100" t="s">
        <v>208</v>
      </c>
      <c r="W18" s="125"/>
      <c r="X18" s="113">
        <v>1911</v>
      </c>
      <c r="Y18" s="100">
        <v>0</v>
      </c>
      <c r="Z18" s="100">
        <v>0</v>
      </c>
      <c r="AA18" s="100">
        <v>0</v>
      </c>
      <c r="AB18" s="100">
        <v>15.237207</v>
      </c>
      <c r="AC18" s="100">
        <v>50.570627999999999</v>
      </c>
      <c r="AD18" s="100">
        <v>76.448971999999998</v>
      </c>
      <c r="AE18" s="100">
        <v>87.644053</v>
      </c>
      <c r="AF18" s="100">
        <v>89.700783999999999</v>
      </c>
      <c r="AG18" s="100">
        <v>41.446812999999999</v>
      </c>
      <c r="AH18" s="100">
        <v>5.4923929999999999</v>
      </c>
      <c r="AI18" s="100">
        <v>0</v>
      </c>
      <c r="AJ18" s="100">
        <v>0</v>
      </c>
      <c r="AK18" s="100">
        <v>0</v>
      </c>
      <c r="AL18" s="100">
        <v>0</v>
      </c>
      <c r="AM18" s="100">
        <v>0</v>
      </c>
      <c r="AN18" s="100">
        <v>0</v>
      </c>
      <c r="AO18" s="100">
        <v>0</v>
      </c>
      <c r="AP18" s="100">
        <v>0</v>
      </c>
      <c r="AQ18" s="100">
        <v>28.711887000000001</v>
      </c>
      <c r="AR18" s="100">
        <v>27.054223</v>
      </c>
      <c r="AS18" s="125"/>
      <c r="AT18" s="113">
        <v>1911</v>
      </c>
      <c r="AU18" s="100">
        <v>0</v>
      </c>
      <c r="AV18" s="100">
        <v>0</v>
      </c>
      <c r="AW18" s="100">
        <v>0</v>
      </c>
      <c r="AX18" s="100">
        <v>7.5310044999999999</v>
      </c>
      <c r="AY18" s="100">
        <v>24.710761999999999</v>
      </c>
      <c r="AZ18" s="100">
        <v>37.090850000000003</v>
      </c>
      <c r="BA18" s="100">
        <v>42.322769999999998</v>
      </c>
      <c r="BB18" s="100">
        <v>42.949176999999999</v>
      </c>
      <c r="BC18" s="100">
        <v>19.166267000000001</v>
      </c>
      <c r="BD18" s="100">
        <v>2.4669227</v>
      </c>
      <c r="BE18" s="100">
        <v>0</v>
      </c>
      <c r="BF18" s="100">
        <v>0</v>
      </c>
      <c r="BG18" s="100">
        <v>0</v>
      </c>
      <c r="BH18" s="100">
        <v>0</v>
      </c>
      <c r="BI18" s="100">
        <v>0</v>
      </c>
      <c r="BJ18" s="100">
        <v>0</v>
      </c>
      <c r="BK18" s="100">
        <v>0</v>
      </c>
      <c r="BL18" s="100">
        <v>0</v>
      </c>
      <c r="BM18" s="100">
        <v>13.804698</v>
      </c>
      <c r="BN18" s="100">
        <v>13.002697</v>
      </c>
      <c r="BO18" s="125"/>
      <c r="BP18" s="113">
        <v>1911</v>
      </c>
    </row>
    <row r="19" spans="1:68" s="91" customFormat="1">
      <c r="A19" s="125"/>
      <c r="B19" s="113">
        <v>1912</v>
      </c>
      <c r="C19" s="100" t="s">
        <v>208</v>
      </c>
      <c r="D19" s="100" t="s">
        <v>208</v>
      </c>
      <c r="E19" s="100" t="s">
        <v>208</v>
      </c>
      <c r="F19" s="100" t="s">
        <v>208</v>
      </c>
      <c r="G19" s="100" t="s">
        <v>208</v>
      </c>
      <c r="H19" s="100" t="s">
        <v>208</v>
      </c>
      <c r="I19" s="100" t="s">
        <v>208</v>
      </c>
      <c r="J19" s="100" t="s">
        <v>208</v>
      </c>
      <c r="K19" s="100" t="s">
        <v>208</v>
      </c>
      <c r="L19" s="100" t="s">
        <v>208</v>
      </c>
      <c r="M19" s="100" t="s">
        <v>208</v>
      </c>
      <c r="N19" s="100" t="s">
        <v>208</v>
      </c>
      <c r="O19" s="100" t="s">
        <v>208</v>
      </c>
      <c r="P19" s="100" t="s">
        <v>208</v>
      </c>
      <c r="Q19" s="100" t="s">
        <v>208</v>
      </c>
      <c r="R19" s="100" t="s">
        <v>208</v>
      </c>
      <c r="S19" s="100" t="s">
        <v>208</v>
      </c>
      <c r="T19" s="100" t="s">
        <v>208</v>
      </c>
      <c r="U19" s="100" t="s">
        <v>208</v>
      </c>
      <c r="V19" s="100" t="s">
        <v>208</v>
      </c>
      <c r="W19" s="125"/>
      <c r="X19" s="113">
        <v>1912</v>
      </c>
      <c r="Y19" s="100">
        <v>0</v>
      </c>
      <c r="Z19" s="100">
        <v>0</v>
      </c>
      <c r="AA19" s="100">
        <v>0</v>
      </c>
      <c r="AB19" s="100">
        <v>17.402619000000001</v>
      </c>
      <c r="AC19" s="100">
        <v>50.329751000000002</v>
      </c>
      <c r="AD19" s="100">
        <v>79.205027999999999</v>
      </c>
      <c r="AE19" s="100">
        <v>87.477427000000006</v>
      </c>
      <c r="AF19" s="100">
        <v>90.690297000000001</v>
      </c>
      <c r="AG19" s="100">
        <v>42.600720000000003</v>
      </c>
      <c r="AH19" s="100">
        <v>6.2473337000000004</v>
      </c>
      <c r="AI19" s="100">
        <v>0</v>
      </c>
      <c r="AJ19" s="100">
        <v>0</v>
      </c>
      <c r="AK19" s="100">
        <v>0</v>
      </c>
      <c r="AL19" s="100">
        <v>0</v>
      </c>
      <c r="AM19" s="100">
        <v>0</v>
      </c>
      <c r="AN19" s="100">
        <v>0</v>
      </c>
      <c r="AO19" s="100">
        <v>0</v>
      </c>
      <c r="AP19" s="100">
        <v>0</v>
      </c>
      <c r="AQ19" s="100">
        <v>29.324805000000001</v>
      </c>
      <c r="AR19" s="100">
        <v>27.592942000000001</v>
      </c>
      <c r="AS19" s="125"/>
      <c r="AT19" s="113">
        <v>1912</v>
      </c>
      <c r="AU19" s="100">
        <v>0</v>
      </c>
      <c r="AV19" s="100">
        <v>0</v>
      </c>
      <c r="AW19" s="100">
        <v>0</v>
      </c>
      <c r="AX19" s="100">
        <v>8.6020500000000002</v>
      </c>
      <c r="AY19" s="100">
        <v>24.705794999999998</v>
      </c>
      <c r="AZ19" s="100">
        <v>38.689695999999998</v>
      </c>
      <c r="BA19" s="100">
        <v>42.360759000000002</v>
      </c>
      <c r="BB19" s="100">
        <v>43.556738000000003</v>
      </c>
      <c r="BC19" s="100">
        <v>19.824891999999998</v>
      </c>
      <c r="BD19" s="100">
        <v>2.8310716</v>
      </c>
      <c r="BE19" s="100">
        <v>0</v>
      </c>
      <c r="BF19" s="100">
        <v>0</v>
      </c>
      <c r="BG19" s="100">
        <v>0</v>
      </c>
      <c r="BH19" s="100">
        <v>0</v>
      </c>
      <c r="BI19" s="100">
        <v>0</v>
      </c>
      <c r="BJ19" s="100">
        <v>0</v>
      </c>
      <c r="BK19" s="100">
        <v>0</v>
      </c>
      <c r="BL19" s="100">
        <v>0</v>
      </c>
      <c r="BM19" s="100">
        <v>14.138265000000001</v>
      </c>
      <c r="BN19" s="100">
        <v>13.318122000000001</v>
      </c>
      <c r="BO19" s="125"/>
      <c r="BP19" s="113">
        <v>1912</v>
      </c>
    </row>
    <row r="20" spans="1:68" s="91" customFormat="1">
      <c r="A20" s="125"/>
      <c r="B20" s="113">
        <v>1913</v>
      </c>
      <c r="C20" s="100" t="s">
        <v>208</v>
      </c>
      <c r="D20" s="100" t="s">
        <v>208</v>
      </c>
      <c r="E20" s="100" t="s">
        <v>208</v>
      </c>
      <c r="F20" s="100" t="s">
        <v>208</v>
      </c>
      <c r="G20" s="100" t="s">
        <v>208</v>
      </c>
      <c r="H20" s="100" t="s">
        <v>208</v>
      </c>
      <c r="I20" s="100" t="s">
        <v>208</v>
      </c>
      <c r="J20" s="100" t="s">
        <v>208</v>
      </c>
      <c r="K20" s="100" t="s">
        <v>208</v>
      </c>
      <c r="L20" s="100" t="s">
        <v>208</v>
      </c>
      <c r="M20" s="100" t="s">
        <v>208</v>
      </c>
      <c r="N20" s="100" t="s">
        <v>208</v>
      </c>
      <c r="O20" s="100" t="s">
        <v>208</v>
      </c>
      <c r="P20" s="100" t="s">
        <v>208</v>
      </c>
      <c r="Q20" s="100" t="s">
        <v>208</v>
      </c>
      <c r="R20" s="100" t="s">
        <v>208</v>
      </c>
      <c r="S20" s="100" t="s">
        <v>208</v>
      </c>
      <c r="T20" s="100" t="s">
        <v>208</v>
      </c>
      <c r="U20" s="100" t="s">
        <v>208</v>
      </c>
      <c r="V20" s="100" t="s">
        <v>208</v>
      </c>
      <c r="W20" s="125"/>
      <c r="X20" s="113">
        <v>1913</v>
      </c>
      <c r="Y20" s="100">
        <v>0</v>
      </c>
      <c r="Z20" s="100">
        <v>0</v>
      </c>
      <c r="AA20" s="100">
        <v>0</v>
      </c>
      <c r="AB20" s="100">
        <v>9.3304139999999993</v>
      </c>
      <c r="AC20" s="100">
        <v>54.603873999999998</v>
      </c>
      <c r="AD20" s="100">
        <v>84.841402000000002</v>
      </c>
      <c r="AE20" s="100">
        <v>90.213875999999999</v>
      </c>
      <c r="AF20" s="100">
        <v>85.638264000000007</v>
      </c>
      <c r="AG20" s="100">
        <v>45.197876000000001</v>
      </c>
      <c r="AH20" s="100">
        <v>6.0947154000000001</v>
      </c>
      <c r="AI20" s="100">
        <v>0</v>
      </c>
      <c r="AJ20" s="100">
        <v>0</v>
      </c>
      <c r="AK20" s="100">
        <v>0</v>
      </c>
      <c r="AL20" s="100">
        <v>0</v>
      </c>
      <c r="AM20" s="100">
        <v>0</v>
      </c>
      <c r="AN20" s="100">
        <v>0</v>
      </c>
      <c r="AO20" s="100">
        <v>0</v>
      </c>
      <c r="AP20" s="100">
        <v>0</v>
      </c>
      <c r="AQ20" s="100">
        <v>29.463837999999999</v>
      </c>
      <c r="AR20" s="100">
        <v>27.731354</v>
      </c>
      <c r="AS20" s="125"/>
      <c r="AT20" s="113">
        <v>1913</v>
      </c>
      <c r="AU20" s="100">
        <v>0</v>
      </c>
      <c r="AV20" s="100">
        <v>0</v>
      </c>
      <c r="AW20" s="100">
        <v>0</v>
      </c>
      <c r="AX20" s="100">
        <v>4.6124083000000002</v>
      </c>
      <c r="AY20" s="100">
        <v>26.926131000000002</v>
      </c>
      <c r="AZ20" s="100">
        <v>41.713399000000003</v>
      </c>
      <c r="BA20" s="100">
        <v>43.800145999999998</v>
      </c>
      <c r="BB20" s="100">
        <v>41.248849</v>
      </c>
      <c r="BC20" s="100">
        <v>21.160437999999999</v>
      </c>
      <c r="BD20" s="100">
        <v>2.7855774000000002</v>
      </c>
      <c r="BE20" s="100">
        <v>0</v>
      </c>
      <c r="BF20" s="100">
        <v>0</v>
      </c>
      <c r="BG20" s="100">
        <v>0</v>
      </c>
      <c r="BH20" s="100">
        <v>0</v>
      </c>
      <c r="BI20" s="100">
        <v>0</v>
      </c>
      <c r="BJ20" s="100">
        <v>0</v>
      </c>
      <c r="BK20" s="100">
        <v>0</v>
      </c>
      <c r="BL20" s="100">
        <v>0</v>
      </c>
      <c r="BM20" s="100">
        <v>14.242675999999999</v>
      </c>
      <c r="BN20" s="100">
        <v>13.438164</v>
      </c>
      <c r="BO20" s="125"/>
      <c r="BP20" s="113">
        <v>1913</v>
      </c>
    </row>
    <row r="21" spans="1:68" s="91" customFormat="1">
      <c r="A21" s="125"/>
      <c r="B21" s="113">
        <v>1914</v>
      </c>
      <c r="C21" s="100" t="s">
        <v>208</v>
      </c>
      <c r="D21" s="100" t="s">
        <v>208</v>
      </c>
      <c r="E21" s="100" t="s">
        <v>208</v>
      </c>
      <c r="F21" s="100" t="s">
        <v>208</v>
      </c>
      <c r="G21" s="100" t="s">
        <v>208</v>
      </c>
      <c r="H21" s="100" t="s">
        <v>208</v>
      </c>
      <c r="I21" s="100" t="s">
        <v>208</v>
      </c>
      <c r="J21" s="100" t="s">
        <v>208</v>
      </c>
      <c r="K21" s="100" t="s">
        <v>208</v>
      </c>
      <c r="L21" s="100" t="s">
        <v>208</v>
      </c>
      <c r="M21" s="100" t="s">
        <v>208</v>
      </c>
      <c r="N21" s="100" t="s">
        <v>208</v>
      </c>
      <c r="O21" s="100" t="s">
        <v>208</v>
      </c>
      <c r="P21" s="100" t="s">
        <v>208</v>
      </c>
      <c r="Q21" s="100" t="s">
        <v>208</v>
      </c>
      <c r="R21" s="100" t="s">
        <v>208</v>
      </c>
      <c r="S21" s="100" t="s">
        <v>208</v>
      </c>
      <c r="T21" s="100" t="s">
        <v>208</v>
      </c>
      <c r="U21" s="100" t="s">
        <v>208</v>
      </c>
      <c r="V21" s="100" t="s">
        <v>208</v>
      </c>
      <c r="W21" s="125"/>
      <c r="X21" s="113">
        <v>1914</v>
      </c>
      <c r="Y21" s="100">
        <v>0</v>
      </c>
      <c r="Z21" s="100">
        <v>0</v>
      </c>
      <c r="AA21" s="100">
        <v>0.87846829999999998</v>
      </c>
      <c r="AB21" s="100">
        <v>8.4057183999999996</v>
      </c>
      <c r="AC21" s="100">
        <v>52.100527</v>
      </c>
      <c r="AD21" s="100">
        <v>77.466815999999994</v>
      </c>
      <c r="AE21" s="100">
        <v>78.236503999999996</v>
      </c>
      <c r="AF21" s="100">
        <v>87.337982999999994</v>
      </c>
      <c r="AG21" s="100">
        <v>43.257224999999998</v>
      </c>
      <c r="AH21" s="100">
        <v>3.3996434</v>
      </c>
      <c r="AI21" s="100">
        <v>0</v>
      </c>
      <c r="AJ21" s="100">
        <v>0</v>
      </c>
      <c r="AK21" s="100">
        <v>0</v>
      </c>
      <c r="AL21" s="100">
        <v>0</v>
      </c>
      <c r="AM21" s="100">
        <v>0</v>
      </c>
      <c r="AN21" s="100">
        <v>0</v>
      </c>
      <c r="AO21" s="100">
        <v>0</v>
      </c>
      <c r="AP21" s="100">
        <v>0</v>
      </c>
      <c r="AQ21" s="100">
        <v>27.513313</v>
      </c>
      <c r="AR21" s="100">
        <v>25.915002000000001</v>
      </c>
      <c r="AS21" s="125"/>
      <c r="AT21" s="113">
        <v>1914</v>
      </c>
      <c r="AU21" s="100">
        <v>0</v>
      </c>
      <c r="AV21" s="100">
        <v>0</v>
      </c>
      <c r="AW21" s="100">
        <v>0.43507600000000002</v>
      </c>
      <c r="AX21" s="100">
        <v>4.1556677999999998</v>
      </c>
      <c r="AY21" s="100">
        <v>25.808295000000001</v>
      </c>
      <c r="AZ21" s="100">
        <v>38.326034999999997</v>
      </c>
      <c r="BA21" s="100">
        <v>38.077852</v>
      </c>
      <c r="BB21" s="100">
        <v>42.181137</v>
      </c>
      <c r="BC21" s="100">
        <v>20.368216</v>
      </c>
      <c r="BD21" s="100">
        <v>1.5665841</v>
      </c>
      <c r="BE21" s="100">
        <v>0</v>
      </c>
      <c r="BF21" s="100">
        <v>0</v>
      </c>
      <c r="BG21" s="100">
        <v>0</v>
      </c>
      <c r="BH21" s="100">
        <v>0</v>
      </c>
      <c r="BI21" s="100">
        <v>0</v>
      </c>
      <c r="BJ21" s="100">
        <v>0</v>
      </c>
      <c r="BK21" s="100">
        <v>0</v>
      </c>
      <c r="BL21" s="100">
        <v>0</v>
      </c>
      <c r="BM21" s="100">
        <v>13.333239000000001</v>
      </c>
      <c r="BN21" s="100">
        <v>12.609835</v>
      </c>
      <c r="BO21" s="125"/>
      <c r="BP21" s="113">
        <v>1914</v>
      </c>
    </row>
    <row r="22" spans="1:68" s="91" customFormat="1">
      <c r="A22" s="125"/>
      <c r="B22" s="113">
        <v>1915</v>
      </c>
      <c r="C22" s="100" t="s">
        <v>208</v>
      </c>
      <c r="D22" s="100" t="s">
        <v>208</v>
      </c>
      <c r="E22" s="100" t="s">
        <v>208</v>
      </c>
      <c r="F22" s="100" t="s">
        <v>208</v>
      </c>
      <c r="G22" s="100" t="s">
        <v>208</v>
      </c>
      <c r="H22" s="100" t="s">
        <v>208</v>
      </c>
      <c r="I22" s="100" t="s">
        <v>208</v>
      </c>
      <c r="J22" s="100" t="s">
        <v>208</v>
      </c>
      <c r="K22" s="100" t="s">
        <v>208</v>
      </c>
      <c r="L22" s="100" t="s">
        <v>208</v>
      </c>
      <c r="M22" s="100" t="s">
        <v>208</v>
      </c>
      <c r="N22" s="100" t="s">
        <v>208</v>
      </c>
      <c r="O22" s="100" t="s">
        <v>208</v>
      </c>
      <c r="P22" s="100" t="s">
        <v>208</v>
      </c>
      <c r="Q22" s="100" t="s">
        <v>208</v>
      </c>
      <c r="R22" s="100" t="s">
        <v>208</v>
      </c>
      <c r="S22" s="100" t="s">
        <v>208</v>
      </c>
      <c r="T22" s="100" t="s">
        <v>208</v>
      </c>
      <c r="U22" s="100" t="s">
        <v>208</v>
      </c>
      <c r="V22" s="100" t="s">
        <v>208</v>
      </c>
      <c r="W22" s="125"/>
      <c r="X22" s="113">
        <v>1915</v>
      </c>
      <c r="Y22" s="100">
        <v>0</v>
      </c>
      <c r="Z22" s="100">
        <v>0</v>
      </c>
      <c r="AA22" s="100">
        <v>0</v>
      </c>
      <c r="AB22" s="100">
        <v>14.537266000000001</v>
      </c>
      <c r="AC22" s="100">
        <v>47.385525999999999</v>
      </c>
      <c r="AD22" s="100">
        <v>70.428810999999996</v>
      </c>
      <c r="AE22" s="100">
        <v>63.795231999999999</v>
      </c>
      <c r="AF22" s="100">
        <v>70.895433999999995</v>
      </c>
      <c r="AG22" s="100">
        <v>34.276606999999998</v>
      </c>
      <c r="AH22" s="100">
        <v>6.6409219999999998</v>
      </c>
      <c r="AI22" s="100">
        <v>0</v>
      </c>
      <c r="AJ22" s="100">
        <v>0</v>
      </c>
      <c r="AK22" s="100">
        <v>0</v>
      </c>
      <c r="AL22" s="100">
        <v>0</v>
      </c>
      <c r="AM22" s="100">
        <v>0</v>
      </c>
      <c r="AN22" s="100">
        <v>0</v>
      </c>
      <c r="AO22" s="100">
        <v>0</v>
      </c>
      <c r="AP22" s="100">
        <v>0</v>
      </c>
      <c r="AQ22" s="100">
        <v>24.337895</v>
      </c>
      <c r="AR22" s="100">
        <v>22.642251000000002</v>
      </c>
      <c r="AS22" s="125"/>
      <c r="AT22" s="113">
        <v>1915</v>
      </c>
      <c r="AU22" s="100">
        <v>0</v>
      </c>
      <c r="AV22" s="100">
        <v>0</v>
      </c>
      <c r="AW22" s="100">
        <v>0</v>
      </c>
      <c r="AX22" s="100">
        <v>7.1876601999999998</v>
      </c>
      <c r="AY22" s="100">
        <v>23.578704999999999</v>
      </c>
      <c r="AZ22" s="100">
        <v>35.053482000000002</v>
      </c>
      <c r="BA22" s="100">
        <v>31.120408999999999</v>
      </c>
      <c r="BB22" s="100">
        <v>34.326802999999998</v>
      </c>
      <c r="BC22" s="100">
        <v>16.227948999999999</v>
      </c>
      <c r="BD22" s="100">
        <v>3.0843872999999999</v>
      </c>
      <c r="BE22" s="100">
        <v>0</v>
      </c>
      <c r="BF22" s="100">
        <v>0</v>
      </c>
      <c r="BG22" s="100">
        <v>0</v>
      </c>
      <c r="BH22" s="100">
        <v>0</v>
      </c>
      <c r="BI22" s="100">
        <v>0</v>
      </c>
      <c r="BJ22" s="100">
        <v>0</v>
      </c>
      <c r="BK22" s="100">
        <v>0</v>
      </c>
      <c r="BL22" s="100">
        <v>0</v>
      </c>
      <c r="BM22" s="100">
        <v>11.822758</v>
      </c>
      <c r="BN22" s="100">
        <v>11.065403999999999</v>
      </c>
      <c r="BO22" s="125"/>
      <c r="BP22" s="113">
        <v>1915</v>
      </c>
    </row>
    <row r="23" spans="1:68" s="91" customFormat="1">
      <c r="A23" s="125"/>
      <c r="B23" s="113">
        <v>1916</v>
      </c>
      <c r="C23" s="100" t="s">
        <v>208</v>
      </c>
      <c r="D23" s="100" t="s">
        <v>208</v>
      </c>
      <c r="E23" s="100" t="s">
        <v>208</v>
      </c>
      <c r="F23" s="100" t="s">
        <v>208</v>
      </c>
      <c r="G23" s="100" t="s">
        <v>208</v>
      </c>
      <c r="H23" s="100" t="s">
        <v>208</v>
      </c>
      <c r="I23" s="100" t="s">
        <v>208</v>
      </c>
      <c r="J23" s="100" t="s">
        <v>208</v>
      </c>
      <c r="K23" s="100" t="s">
        <v>208</v>
      </c>
      <c r="L23" s="100" t="s">
        <v>208</v>
      </c>
      <c r="M23" s="100" t="s">
        <v>208</v>
      </c>
      <c r="N23" s="100" t="s">
        <v>208</v>
      </c>
      <c r="O23" s="100" t="s">
        <v>208</v>
      </c>
      <c r="P23" s="100" t="s">
        <v>208</v>
      </c>
      <c r="Q23" s="100" t="s">
        <v>208</v>
      </c>
      <c r="R23" s="100" t="s">
        <v>208</v>
      </c>
      <c r="S23" s="100" t="s">
        <v>208</v>
      </c>
      <c r="T23" s="100" t="s">
        <v>208</v>
      </c>
      <c r="U23" s="100" t="s">
        <v>208</v>
      </c>
      <c r="V23" s="100" t="s">
        <v>208</v>
      </c>
      <c r="W23" s="125"/>
      <c r="X23" s="113">
        <v>1916</v>
      </c>
      <c r="Y23" s="100">
        <v>0</v>
      </c>
      <c r="Z23" s="100">
        <v>0</v>
      </c>
      <c r="AA23" s="100">
        <v>0</v>
      </c>
      <c r="AB23" s="100">
        <v>14.036996</v>
      </c>
      <c r="AC23" s="100">
        <v>57.842689999999997</v>
      </c>
      <c r="AD23" s="100">
        <v>91.809944000000002</v>
      </c>
      <c r="AE23" s="100">
        <v>85.868819999999999</v>
      </c>
      <c r="AF23" s="100">
        <v>63.900266999999999</v>
      </c>
      <c r="AG23" s="100">
        <v>39.671216000000001</v>
      </c>
      <c r="AH23" s="100">
        <v>5.6785455999999996</v>
      </c>
      <c r="AI23" s="100">
        <v>0.97353920000000005</v>
      </c>
      <c r="AJ23" s="100">
        <v>0</v>
      </c>
      <c r="AK23" s="100">
        <v>0</v>
      </c>
      <c r="AL23" s="100">
        <v>0</v>
      </c>
      <c r="AM23" s="100">
        <v>0</v>
      </c>
      <c r="AN23" s="100">
        <v>0</v>
      </c>
      <c r="AO23" s="100">
        <v>0</v>
      </c>
      <c r="AP23" s="100">
        <v>0</v>
      </c>
      <c r="AQ23" s="100">
        <v>28.724377</v>
      </c>
      <c r="AR23" s="100">
        <v>26.397518999999999</v>
      </c>
      <c r="AS23" s="125"/>
      <c r="AT23" s="113">
        <v>1916</v>
      </c>
      <c r="AU23" s="100">
        <v>0</v>
      </c>
      <c r="AV23" s="100">
        <v>0</v>
      </c>
      <c r="AW23" s="100">
        <v>0</v>
      </c>
      <c r="AX23" s="100">
        <v>6.9409273000000002</v>
      </c>
      <c r="AY23" s="100">
        <v>28.911472</v>
      </c>
      <c r="AZ23" s="100">
        <v>45.959114999999997</v>
      </c>
      <c r="BA23" s="100">
        <v>41.978411999999999</v>
      </c>
      <c r="BB23" s="100">
        <v>31.013649000000001</v>
      </c>
      <c r="BC23" s="100">
        <v>18.880110999999999</v>
      </c>
      <c r="BD23" s="100">
        <v>2.6574642000000002</v>
      </c>
      <c r="BE23" s="100">
        <v>0.44514179999999998</v>
      </c>
      <c r="BF23" s="100">
        <v>0</v>
      </c>
      <c r="BG23" s="100">
        <v>0</v>
      </c>
      <c r="BH23" s="100">
        <v>0</v>
      </c>
      <c r="BI23" s="100">
        <v>0</v>
      </c>
      <c r="BJ23" s="100">
        <v>0</v>
      </c>
      <c r="BK23" s="100">
        <v>0</v>
      </c>
      <c r="BL23" s="100">
        <v>0</v>
      </c>
      <c r="BM23" s="100">
        <v>13.985725</v>
      </c>
      <c r="BN23" s="100">
        <v>12.964090000000001</v>
      </c>
      <c r="BO23" s="125"/>
      <c r="BP23" s="113">
        <v>1916</v>
      </c>
    </row>
    <row r="24" spans="1:68" s="91" customFormat="1">
      <c r="A24" s="125"/>
      <c r="B24" s="113">
        <v>1917</v>
      </c>
      <c r="C24" s="100" t="s">
        <v>208</v>
      </c>
      <c r="D24" s="100" t="s">
        <v>208</v>
      </c>
      <c r="E24" s="100" t="s">
        <v>208</v>
      </c>
      <c r="F24" s="100" t="s">
        <v>208</v>
      </c>
      <c r="G24" s="100" t="s">
        <v>208</v>
      </c>
      <c r="H24" s="100" t="s">
        <v>208</v>
      </c>
      <c r="I24" s="100" t="s">
        <v>208</v>
      </c>
      <c r="J24" s="100" t="s">
        <v>208</v>
      </c>
      <c r="K24" s="100" t="s">
        <v>208</v>
      </c>
      <c r="L24" s="100" t="s">
        <v>208</v>
      </c>
      <c r="M24" s="100" t="s">
        <v>208</v>
      </c>
      <c r="N24" s="100" t="s">
        <v>208</v>
      </c>
      <c r="O24" s="100" t="s">
        <v>208</v>
      </c>
      <c r="P24" s="100" t="s">
        <v>208</v>
      </c>
      <c r="Q24" s="100" t="s">
        <v>208</v>
      </c>
      <c r="R24" s="100" t="s">
        <v>208</v>
      </c>
      <c r="S24" s="100" t="s">
        <v>208</v>
      </c>
      <c r="T24" s="100" t="s">
        <v>208</v>
      </c>
      <c r="U24" s="100" t="s">
        <v>208</v>
      </c>
      <c r="V24" s="100" t="s">
        <v>208</v>
      </c>
      <c r="W24" s="125"/>
      <c r="X24" s="113">
        <v>1917</v>
      </c>
      <c r="Y24" s="100">
        <v>0</v>
      </c>
      <c r="Z24" s="100">
        <v>0</v>
      </c>
      <c r="AA24" s="100">
        <v>0</v>
      </c>
      <c r="AB24" s="100">
        <v>9.6097061999999998</v>
      </c>
      <c r="AC24" s="100">
        <v>54.473466999999999</v>
      </c>
      <c r="AD24" s="100">
        <v>87.057085999999998</v>
      </c>
      <c r="AE24" s="100">
        <v>82.228827999999993</v>
      </c>
      <c r="AF24" s="100">
        <v>90.660876999999999</v>
      </c>
      <c r="AG24" s="100">
        <v>47.514063999999998</v>
      </c>
      <c r="AH24" s="100">
        <v>7.9316734000000002</v>
      </c>
      <c r="AI24" s="100">
        <v>0</v>
      </c>
      <c r="AJ24" s="100">
        <v>0</v>
      </c>
      <c r="AK24" s="100">
        <v>0</v>
      </c>
      <c r="AL24" s="100">
        <v>0</v>
      </c>
      <c r="AM24" s="100">
        <v>0</v>
      </c>
      <c r="AN24" s="100">
        <v>0</v>
      </c>
      <c r="AO24" s="100">
        <v>0</v>
      </c>
      <c r="AP24" s="100">
        <v>0</v>
      </c>
      <c r="AQ24" s="100">
        <v>29.675177999999999</v>
      </c>
      <c r="AR24" s="100">
        <v>27.990523</v>
      </c>
      <c r="AS24" s="125"/>
      <c r="AT24" s="113">
        <v>1917</v>
      </c>
      <c r="AU24" s="100">
        <v>0</v>
      </c>
      <c r="AV24" s="100">
        <v>0</v>
      </c>
      <c r="AW24" s="100">
        <v>0</v>
      </c>
      <c r="AX24" s="100">
        <v>4.7521658999999996</v>
      </c>
      <c r="AY24" s="100">
        <v>27.349208000000001</v>
      </c>
      <c r="AZ24" s="100">
        <v>43.821936999999998</v>
      </c>
      <c r="BA24" s="100">
        <v>40.280310999999998</v>
      </c>
      <c r="BB24" s="100">
        <v>44.100743000000001</v>
      </c>
      <c r="BC24" s="100">
        <v>22.725501999999999</v>
      </c>
      <c r="BD24" s="100">
        <v>3.7390558</v>
      </c>
      <c r="BE24" s="100">
        <v>0</v>
      </c>
      <c r="BF24" s="100">
        <v>0</v>
      </c>
      <c r="BG24" s="100">
        <v>0</v>
      </c>
      <c r="BH24" s="100">
        <v>0</v>
      </c>
      <c r="BI24" s="100">
        <v>0</v>
      </c>
      <c r="BJ24" s="100">
        <v>0</v>
      </c>
      <c r="BK24" s="100">
        <v>0</v>
      </c>
      <c r="BL24" s="100">
        <v>0</v>
      </c>
      <c r="BM24" s="100">
        <v>14.480535</v>
      </c>
      <c r="BN24" s="100">
        <v>13.768395</v>
      </c>
      <c r="BO24" s="125"/>
      <c r="BP24" s="113">
        <v>1917</v>
      </c>
    </row>
    <row r="25" spans="1:68" s="91" customFormat="1">
      <c r="A25" s="125"/>
      <c r="B25" s="114">
        <v>1918</v>
      </c>
      <c r="C25" s="100" t="s">
        <v>208</v>
      </c>
      <c r="D25" s="100" t="s">
        <v>208</v>
      </c>
      <c r="E25" s="100" t="s">
        <v>208</v>
      </c>
      <c r="F25" s="100" t="s">
        <v>208</v>
      </c>
      <c r="G25" s="100" t="s">
        <v>208</v>
      </c>
      <c r="H25" s="100" t="s">
        <v>208</v>
      </c>
      <c r="I25" s="100" t="s">
        <v>208</v>
      </c>
      <c r="J25" s="100" t="s">
        <v>208</v>
      </c>
      <c r="K25" s="100" t="s">
        <v>208</v>
      </c>
      <c r="L25" s="100" t="s">
        <v>208</v>
      </c>
      <c r="M25" s="100" t="s">
        <v>208</v>
      </c>
      <c r="N25" s="100" t="s">
        <v>208</v>
      </c>
      <c r="O25" s="100" t="s">
        <v>208</v>
      </c>
      <c r="P25" s="100" t="s">
        <v>208</v>
      </c>
      <c r="Q25" s="100" t="s">
        <v>208</v>
      </c>
      <c r="R25" s="100" t="s">
        <v>208</v>
      </c>
      <c r="S25" s="100" t="s">
        <v>208</v>
      </c>
      <c r="T25" s="100" t="s">
        <v>208</v>
      </c>
      <c r="U25" s="100" t="s">
        <v>208</v>
      </c>
      <c r="V25" s="100" t="s">
        <v>208</v>
      </c>
      <c r="W25" s="125"/>
      <c r="X25" s="114">
        <v>1918</v>
      </c>
      <c r="Y25" s="100">
        <v>0</v>
      </c>
      <c r="Z25" s="100">
        <v>0</v>
      </c>
      <c r="AA25" s="100">
        <v>0.40420210000000001</v>
      </c>
      <c r="AB25" s="100">
        <v>11.309196</v>
      </c>
      <c r="AC25" s="100">
        <v>36.588296</v>
      </c>
      <c r="AD25" s="100">
        <v>67.261347000000001</v>
      </c>
      <c r="AE25" s="100">
        <v>73.879469999999998</v>
      </c>
      <c r="AF25" s="100">
        <v>71.002516</v>
      </c>
      <c r="AG25" s="100">
        <v>33.11947</v>
      </c>
      <c r="AH25" s="100">
        <v>5.4312994999999997</v>
      </c>
      <c r="AI25" s="100">
        <v>0</v>
      </c>
      <c r="AJ25" s="100">
        <v>0</v>
      </c>
      <c r="AK25" s="100">
        <v>0</v>
      </c>
      <c r="AL25" s="100">
        <v>0</v>
      </c>
      <c r="AM25" s="100">
        <v>0</v>
      </c>
      <c r="AN25" s="100">
        <v>0</v>
      </c>
      <c r="AO25" s="100">
        <v>0</v>
      </c>
      <c r="AP25" s="100">
        <v>0</v>
      </c>
      <c r="AQ25" s="100">
        <v>23.484318999999999</v>
      </c>
      <c r="AR25" s="100">
        <v>22.088777</v>
      </c>
      <c r="AS25" s="125"/>
      <c r="AT25" s="114">
        <v>1918</v>
      </c>
      <c r="AU25" s="100">
        <v>0</v>
      </c>
      <c r="AV25" s="100">
        <v>0</v>
      </c>
      <c r="AW25" s="100">
        <v>0.1998704</v>
      </c>
      <c r="AX25" s="100">
        <v>5.5930806000000004</v>
      </c>
      <c r="AY25" s="100">
        <v>18.451452</v>
      </c>
      <c r="AZ25" s="100">
        <v>34.038334999999996</v>
      </c>
      <c r="BA25" s="100">
        <v>36.259368000000002</v>
      </c>
      <c r="BB25" s="100">
        <v>34.611561000000002</v>
      </c>
      <c r="BC25" s="100">
        <v>15.916318</v>
      </c>
      <c r="BD25" s="100">
        <v>2.5784075</v>
      </c>
      <c r="BE25" s="100">
        <v>0</v>
      </c>
      <c r="BF25" s="100">
        <v>0</v>
      </c>
      <c r="BG25" s="100">
        <v>0</v>
      </c>
      <c r="BH25" s="100">
        <v>0</v>
      </c>
      <c r="BI25" s="100">
        <v>0</v>
      </c>
      <c r="BJ25" s="100">
        <v>0</v>
      </c>
      <c r="BK25" s="100">
        <v>0</v>
      </c>
      <c r="BL25" s="100">
        <v>0</v>
      </c>
      <c r="BM25" s="100">
        <v>11.483836999999999</v>
      </c>
      <c r="BN25" s="100">
        <v>10.901629</v>
      </c>
      <c r="BO25" s="125"/>
      <c r="BP25" s="114">
        <v>1918</v>
      </c>
    </row>
    <row r="26" spans="1:68" s="91" customFormat="1">
      <c r="A26" s="125"/>
      <c r="B26" s="114">
        <v>1919</v>
      </c>
      <c r="C26" s="100" t="s">
        <v>208</v>
      </c>
      <c r="D26" s="100" t="s">
        <v>208</v>
      </c>
      <c r="E26" s="100" t="s">
        <v>208</v>
      </c>
      <c r="F26" s="100" t="s">
        <v>208</v>
      </c>
      <c r="G26" s="100" t="s">
        <v>208</v>
      </c>
      <c r="H26" s="100" t="s">
        <v>208</v>
      </c>
      <c r="I26" s="100" t="s">
        <v>208</v>
      </c>
      <c r="J26" s="100" t="s">
        <v>208</v>
      </c>
      <c r="K26" s="100" t="s">
        <v>208</v>
      </c>
      <c r="L26" s="100" t="s">
        <v>208</v>
      </c>
      <c r="M26" s="100" t="s">
        <v>208</v>
      </c>
      <c r="N26" s="100" t="s">
        <v>208</v>
      </c>
      <c r="O26" s="100" t="s">
        <v>208</v>
      </c>
      <c r="P26" s="100" t="s">
        <v>208</v>
      </c>
      <c r="Q26" s="100" t="s">
        <v>208</v>
      </c>
      <c r="R26" s="100" t="s">
        <v>208</v>
      </c>
      <c r="S26" s="100" t="s">
        <v>208</v>
      </c>
      <c r="T26" s="100" t="s">
        <v>208</v>
      </c>
      <c r="U26" s="100" t="s">
        <v>208</v>
      </c>
      <c r="V26" s="100" t="s">
        <v>208</v>
      </c>
      <c r="W26" s="125"/>
      <c r="X26" s="114">
        <v>1919</v>
      </c>
      <c r="Y26" s="100">
        <v>0</v>
      </c>
      <c r="Z26" s="100">
        <v>0</v>
      </c>
      <c r="AA26" s="100">
        <v>0.39630009999999999</v>
      </c>
      <c r="AB26" s="100">
        <v>9.9624199999999998</v>
      </c>
      <c r="AC26" s="100">
        <v>41.246341999999999</v>
      </c>
      <c r="AD26" s="100">
        <v>58.830295999999997</v>
      </c>
      <c r="AE26" s="100">
        <v>64.576121999999998</v>
      </c>
      <c r="AF26" s="100">
        <v>69.009912</v>
      </c>
      <c r="AG26" s="100">
        <v>34.279268999999999</v>
      </c>
      <c r="AH26" s="100">
        <v>3.0374732999999998</v>
      </c>
      <c r="AI26" s="100">
        <v>0.88380449999999999</v>
      </c>
      <c r="AJ26" s="100">
        <v>0</v>
      </c>
      <c r="AK26" s="100">
        <v>0</v>
      </c>
      <c r="AL26" s="100">
        <v>0</v>
      </c>
      <c r="AM26" s="100">
        <v>0</v>
      </c>
      <c r="AN26" s="100">
        <v>0</v>
      </c>
      <c r="AO26" s="100">
        <v>0</v>
      </c>
      <c r="AP26" s="100">
        <v>0</v>
      </c>
      <c r="AQ26" s="100">
        <v>22.136317999999999</v>
      </c>
      <c r="AR26" s="100">
        <v>20.819861</v>
      </c>
      <c r="AS26" s="125"/>
      <c r="AT26" s="114">
        <v>1919</v>
      </c>
      <c r="AU26" s="100">
        <v>0</v>
      </c>
      <c r="AV26" s="100">
        <v>0</v>
      </c>
      <c r="AW26" s="100">
        <v>0.19589300000000001</v>
      </c>
      <c r="AX26" s="100">
        <v>4.9274445</v>
      </c>
      <c r="AY26" s="100">
        <v>20.892631000000002</v>
      </c>
      <c r="AZ26" s="100">
        <v>29.924982</v>
      </c>
      <c r="BA26" s="100">
        <v>31.750451999999999</v>
      </c>
      <c r="BB26" s="100">
        <v>33.707805</v>
      </c>
      <c r="BC26" s="100">
        <v>16.548950999999999</v>
      </c>
      <c r="BD26" s="100">
        <v>1.4517812999999999</v>
      </c>
      <c r="BE26" s="100">
        <v>0.41165990000000002</v>
      </c>
      <c r="BF26" s="100">
        <v>0</v>
      </c>
      <c r="BG26" s="100">
        <v>0</v>
      </c>
      <c r="BH26" s="100">
        <v>0</v>
      </c>
      <c r="BI26" s="100">
        <v>0</v>
      </c>
      <c r="BJ26" s="100">
        <v>0</v>
      </c>
      <c r="BK26" s="100">
        <v>0</v>
      </c>
      <c r="BL26" s="100">
        <v>0</v>
      </c>
      <c r="BM26" s="100">
        <v>10.846645000000001</v>
      </c>
      <c r="BN26" s="100">
        <v>10.307448000000001</v>
      </c>
      <c r="BO26" s="125"/>
      <c r="BP26" s="114">
        <v>1919</v>
      </c>
    </row>
    <row r="27" spans="1:68" s="91" customFormat="1">
      <c r="A27" s="125"/>
      <c r="B27" s="114">
        <v>1920</v>
      </c>
      <c r="C27" s="100" t="s">
        <v>208</v>
      </c>
      <c r="D27" s="100" t="s">
        <v>208</v>
      </c>
      <c r="E27" s="100" t="s">
        <v>208</v>
      </c>
      <c r="F27" s="100" t="s">
        <v>208</v>
      </c>
      <c r="G27" s="100" t="s">
        <v>208</v>
      </c>
      <c r="H27" s="100" t="s">
        <v>208</v>
      </c>
      <c r="I27" s="100" t="s">
        <v>208</v>
      </c>
      <c r="J27" s="100" t="s">
        <v>208</v>
      </c>
      <c r="K27" s="100" t="s">
        <v>208</v>
      </c>
      <c r="L27" s="100" t="s">
        <v>208</v>
      </c>
      <c r="M27" s="100" t="s">
        <v>208</v>
      </c>
      <c r="N27" s="100" t="s">
        <v>208</v>
      </c>
      <c r="O27" s="100" t="s">
        <v>208</v>
      </c>
      <c r="P27" s="100" t="s">
        <v>208</v>
      </c>
      <c r="Q27" s="100" t="s">
        <v>208</v>
      </c>
      <c r="R27" s="100" t="s">
        <v>208</v>
      </c>
      <c r="S27" s="100" t="s">
        <v>208</v>
      </c>
      <c r="T27" s="100" t="s">
        <v>208</v>
      </c>
      <c r="U27" s="100" t="s">
        <v>208</v>
      </c>
      <c r="V27" s="100" t="s">
        <v>208</v>
      </c>
      <c r="W27" s="125"/>
      <c r="X27" s="114">
        <v>1920</v>
      </c>
      <c r="Y27" s="100">
        <v>0</v>
      </c>
      <c r="Z27" s="100">
        <v>0</v>
      </c>
      <c r="AA27" s="100">
        <v>0.38870120000000002</v>
      </c>
      <c r="AB27" s="100">
        <v>13.802992</v>
      </c>
      <c r="AC27" s="100">
        <v>47.171975000000003</v>
      </c>
      <c r="AD27" s="100">
        <v>76.116951999999998</v>
      </c>
      <c r="AE27" s="100">
        <v>79.506113999999997</v>
      </c>
      <c r="AF27" s="100">
        <v>69.274130999999997</v>
      </c>
      <c r="AG27" s="100">
        <v>35.385658999999997</v>
      </c>
      <c r="AH27" s="100">
        <v>5.9482119000000004</v>
      </c>
      <c r="AI27" s="100">
        <v>0</v>
      </c>
      <c r="AJ27" s="100">
        <v>0</v>
      </c>
      <c r="AK27" s="100">
        <v>0</v>
      </c>
      <c r="AL27" s="100">
        <v>0</v>
      </c>
      <c r="AM27" s="100">
        <v>0</v>
      </c>
      <c r="AN27" s="100">
        <v>0</v>
      </c>
      <c r="AO27" s="100">
        <v>0</v>
      </c>
      <c r="AP27" s="100">
        <v>0</v>
      </c>
      <c r="AQ27" s="100">
        <v>25.940663000000001</v>
      </c>
      <c r="AR27" s="100">
        <v>24.114453000000001</v>
      </c>
      <c r="AS27" s="125"/>
      <c r="AT27" s="114">
        <v>1920</v>
      </c>
      <c r="AU27" s="100">
        <v>0</v>
      </c>
      <c r="AV27" s="100">
        <v>0</v>
      </c>
      <c r="AW27" s="100">
        <v>0.19207080000000001</v>
      </c>
      <c r="AX27" s="100">
        <v>6.8275886999999997</v>
      </c>
      <c r="AY27" s="100">
        <v>23.999483000000001</v>
      </c>
      <c r="AZ27" s="100">
        <v>38.910232000000001</v>
      </c>
      <c r="BA27" s="100">
        <v>39.157729000000003</v>
      </c>
      <c r="BB27" s="100">
        <v>33.901245000000003</v>
      </c>
      <c r="BC27" s="100">
        <v>17.157862000000002</v>
      </c>
      <c r="BD27" s="100">
        <v>2.8616212999999999</v>
      </c>
      <c r="BE27" s="100">
        <v>0</v>
      </c>
      <c r="BF27" s="100">
        <v>0</v>
      </c>
      <c r="BG27" s="100">
        <v>0</v>
      </c>
      <c r="BH27" s="100">
        <v>0</v>
      </c>
      <c r="BI27" s="100">
        <v>0</v>
      </c>
      <c r="BJ27" s="100">
        <v>0</v>
      </c>
      <c r="BK27" s="100">
        <v>0</v>
      </c>
      <c r="BL27" s="100">
        <v>0</v>
      </c>
      <c r="BM27" s="100">
        <v>12.735545999999999</v>
      </c>
      <c r="BN27" s="100">
        <v>11.991224000000001</v>
      </c>
      <c r="BO27" s="125"/>
      <c r="BP27" s="114">
        <v>1920</v>
      </c>
    </row>
    <row r="28" spans="1:68">
      <c r="A28" s="127"/>
      <c r="B28" s="115">
        <v>1921</v>
      </c>
      <c r="C28" s="100" t="s">
        <v>208</v>
      </c>
      <c r="D28" s="100" t="s">
        <v>208</v>
      </c>
      <c r="E28" s="100" t="s">
        <v>208</v>
      </c>
      <c r="F28" s="100" t="s">
        <v>208</v>
      </c>
      <c r="G28" s="100" t="s">
        <v>208</v>
      </c>
      <c r="H28" s="100" t="s">
        <v>208</v>
      </c>
      <c r="I28" s="100" t="s">
        <v>208</v>
      </c>
      <c r="J28" s="100" t="s">
        <v>208</v>
      </c>
      <c r="K28" s="100" t="s">
        <v>208</v>
      </c>
      <c r="L28" s="100" t="s">
        <v>208</v>
      </c>
      <c r="M28" s="100" t="s">
        <v>208</v>
      </c>
      <c r="N28" s="100" t="s">
        <v>208</v>
      </c>
      <c r="O28" s="100" t="s">
        <v>208</v>
      </c>
      <c r="P28" s="100" t="s">
        <v>208</v>
      </c>
      <c r="Q28" s="100" t="s">
        <v>208</v>
      </c>
      <c r="R28" s="100" t="s">
        <v>208</v>
      </c>
      <c r="S28" s="100" t="s">
        <v>208</v>
      </c>
      <c r="T28" s="100" t="s">
        <v>208</v>
      </c>
      <c r="U28" s="100" t="s">
        <v>208</v>
      </c>
      <c r="V28" s="100" t="s">
        <v>208</v>
      </c>
      <c r="W28" s="127"/>
      <c r="X28" s="115">
        <v>1921</v>
      </c>
      <c r="Y28" s="100">
        <v>0</v>
      </c>
      <c r="Z28" s="100">
        <v>0</v>
      </c>
      <c r="AA28" s="100">
        <v>0</v>
      </c>
      <c r="AB28" s="100">
        <v>15.463918</v>
      </c>
      <c r="AC28" s="100">
        <v>44.347825999999998</v>
      </c>
      <c r="AD28" s="100">
        <v>71.217867999999996</v>
      </c>
      <c r="AE28" s="100">
        <v>67.390321</v>
      </c>
      <c r="AF28" s="100">
        <v>70.047047000000006</v>
      </c>
      <c r="AG28" s="100">
        <v>30.265595999999999</v>
      </c>
      <c r="AH28" s="100">
        <v>2.9133285</v>
      </c>
      <c r="AI28" s="100">
        <v>0</v>
      </c>
      <c r="AJ28" s="100">
        <v>0</v>
      </c>
      <c r="AK28" s="100">
        <v>0</v>
      </c>
      <c r="AL28" s="100">
        <v>0</v>
      </c>
      <c r="AM28" s="100">
        <v>0</v>
      </c>
      <c r="AN28" s="100">
        <v>0</v>
      </c>
      <c r="AO28" s="100">
        <v>0</v>
      </c>
      <c r="AP28" s="100">
        <v>0</v>
      </c>
      <c r="AQ28" s="100">
        <v>23.963923999999999</v>
      </c>
      <c r="AR28" s="100">
        <v>22.200104</v>
      </c>
      <c r="AS28" s="127"/>
      <c r="AT28" s="115">
        <v>1921</v>
      </c>
      <c r="AU28" s="100">
        <v>0</v>
      </c>
      <c r="AV28" s="100">
        <v>0</v>
      </c>
      <c r="AW28" s="100">
        <v>0</v>
      </c>
      <c r="AX28" s="100">
        <v>7.6498087999999997</v>
      </c>
      <c r="AY28" s="100">
        <v>22.661631</v>
      </c>
      <c r="AZ28" s="100">
        <v>36.580086999999999</v>
      </c>
      <c r="BA28" s="100">
        <v>33.244087</v>
      </c>
      <c r="BB28" s="100">
        <v>34.341363000000001</v>
      </c>
      <c r="BC28" s="100">
        <v>14.736841999999999</v>
      </c>
      <c r="BD28" s="100">
        <v>1.4104372000000001</v>
      </c>
      <c r="BE28" s="100">
        <v>0</v>
      </c>
      <c r="BF28" s="100">
        <v>0</v>
      </c>
      <c r="BG28" s="100">
        <v>0</v>
      </c>
      <c r="BH28" s="100">
        <v>0</v>
      </c>
      <c r="BI28" s="100">
        <v>0</v>
      </c>
      <c r="BJ28" s="100">
        <v>0</v>
      </c>
      <c r="BK28" s="100">
        <v>0</v>
      </c>
      <c r="BL28" s="100">
        <v>0</v>
      </c>
      <c r="BM28" s="100">
        <v>11.787134999999999</v>
      </c>
      <c r="BN28" s="100">
        <v>11.07752</v>
      </c>
      <c r="BO28" s="127"/>
      <c r="BP28" s="115">
        <v>1921</v>
      </c>
    </row>
    <row r="29" spans="1:68">
      <c r="A29" s="127"/>
      <c r="B29" s="116">
        <v>1922</v>
      </c>
      <c r="C29" s="100" t="s">
        <v>208</v>
      </c>
      <c r="D29" s="100" t="s">
        <v>208</v>
      </c>
      <c r="E29" s="100" t="s">
        <v>208</v>
      </c>
      <c r="F29" s="100" t="s">
        <v>208</v>
      </c>
      <c r="G29" s="100" t="s">
        <v>208</v>
      </c>
      <c r="H29" s="100" t="s">
        <v>208</v>
      </c>
      <c r="I29" s="100" t="s">
        <v>208</v>
      </c>
      <c r="J29" s="100" t="s">
        <v>208</v>
      </c>
      <c r="K29" s="100" t="s">
        <v>208</v>
      </c>
      <c r="L29" s="100" t="s">
        <v>208</v>
      </c>
      <c r="M29" s="100" t="s">
        <v>208</v>
      </c>
      <c r="N29" s="100" t="s">
        <v>208</v>
      </c>
      <c r="O29" s="100" t="s">
        <v>208</v>
      </c>
      <c r="P29" s="100" t="s">
        <v>208</v>
      </c>
      <c r="Q29" s="100" t="s">
        <v>208</v>
      </c>
      <c r="R29" s="100" t="s">
        <v>208</v>
      </c>
      <c r="S29" s="100" t="s">
        <v>208</v>
      </c>
      <c r="T29" s="100" t="s">
        <v>208</v>
      </c>
      <c r="U29" s="100" t="s">
        <v>208</v>
      </c>
      <c r="V29" s="100" t="s">
        <v>208</v>
      </c>
      <c r="W29" s="127"/>
      <c r="X29" s="116">
        <v>1922</v>
      </c>
      <c r="Y29" s="100">
        <v>0</v>
      </c>
      <c r="Z29" s="100">
        <v>0</v>
      </c>
      <c r="AA29" s="100">
        <v>0</v>
      </c>
      <c r="AB29" s="100">
        <v>6.7311737000000003</v>
      </c>
      <c r="AC29" s="100">
        <v>46.915725000000002</v>
      </c>
      <c r="AD29" s="100">
        <v>61.016948999999997</v>
      </c>
      <c r="AE29" s="100">
        <v>64.204046000000005</v>
      </c>
      <c r="AF29" s="100">
        <v>73.529411999999994</v>
      </c>
      <c r="AG29" s="100">
        <v>30.393325000000001</v>
      </c>
      <c r="AH29" s="100">
        <v>7.1479628000000002</v>
      </c>
      <c r="AI29" s="100">
        <v>0</v>
      </c>
      <c r="AJ29" s="100">
        <v>0</v>
      </c>
      <c r="AK29" s="100">
        <v>0</v>
      </c>
      <c r="AL29" s="100">
        <v>0</v>
      </c>
      <c r="AM29" s="100">
        <v>0</v>
      </c>
      <c r="AN29" s="100">
        <v>0</v>
      </c>
      <c r="AO29" s="100">
        <v>0</v>
      </c>
      <c r="AP29" s="100">
        <v>0</v>
      </c>
      <c r="AQ29" s="100">
        <v>22.677475999999999</v>
      </c>
      <c r="AR29" s="100">
        <v>21.357545999999999</v>
      </c>
      <c r="AS29" s="127"/>
      <c r="AT29" s="116">
        <v>1922</v>
      </c>
      <c r="AU29" s="100">
        <v>0</v>
      </c>
      <c r="AV29" s="100">
        <v>0</v>
      </c>
      <c r="AW29" s="100">
        <v>0</v>
      </c>
      <c r="AX29" s="100">
        <v>3.3181253000000002</v>
      </c>
      <c r="AY29" s="100">
        <v>23.684211000000001</v>
      </c>
      <c r="AZ29" s="100">
        <v>31.447914000000001</v>
      </c>
      <c r="BA29" s="100">
        <v>31.829082</v>
      </c>
      <c r="BB29" s="100">
        <v>36.006953000000003</v>
      </c>
      <c r="BC29" s="100">
        <v>14.808362000000001</v>
      </c>
      <c r="BD29" s="100">
        <v>3.4746351999999998</v>
      </c>
      <c r="BE29" s="100">
        <v>0</v>
      </c>
      <c r="BF29" s="100">
        <v>0</v>
      </c>
      <c r="BG29" s="100">
        <v>0</v>
      </c>
      <c r="BH29" s="100">
        <v>0</v>
      </c>
      <c r="BI29" s="100">
        <v>0</v>
      </c>
      <c r="BJ29" s="100">
        <v>0</v>
      </c>
      <c r="BK29" s="100">
        <v>0</v>
      </c>
      <c r="BL29" s="100">
        <v>0</v>
      </c>
      <c r="BM29" s="100">
        <v>11.149213</v>
      </c>
      <c r="BN29" s="100">
        <v>10.643337000000001</v>
      </c>
      <c r="BO29" s="127"/>
      <c r="BP29" s="116">
        <v>1922</v>
      </c>
    </row>
    <row r="30" spans="1:68">
      <c r="A30" s="127"/>
      <c r="B30" s="116">
        <v>1923</v>
      </c>
      <c r="C30" s="100" t="s">
        <v>208</v>
      </c>
      <c r="D30" s="100" t="s">
        <v>208</v>
      </c>
      <c r="E30" s="100" t="s">
        <v>208</v>
      </c>
      <c r="F30" s="100" t="s">
        <v>208</v>
      </c>
      <c r="G30" s="100" t="s">
        <v>208</v>
      </c>
      <c r="H30" s="100" t="s">
        <v>208</v>
      </c>
      <c r="I30" s="100" t="s">
        <v>208</v>
      </c>
      <c r="J30" s="100" t="s">
        <v>208</v>
      </c>
      <c r="K30" s="100" t="s">
        <v>208</v>
      </c>
      <c r="L30" s="100" t="s">
        <v>208</v>
      </c>
      <c r="M30" s="100" t="s">
        <v>208</v>
      </c>
      <c r="N30" s="100" t="s">
        <v>208</v>
      </c>
      <c r="O30" s="100" t="s">
        <v>208</v>
      </c>
      <c r="P30" s="100" t="s">
        <v>208</v>
      </c>
      <c r="Q30" s="100" t="s">
        <v>208</v>
      </c>
      <c r="R30" s="100" t="s">
        <v>208</v>
      </c>
      <c r="S30" s="100" t="s">
        <v>208</v>
      </c>
      <c r="T30" s="100" t="s">
        <v>208</v>
      </c>
      <c r="U30" s="100" t="s">
        <v>208</v>
      </c>
      <c r="V30" s="100" t="s">
        <v>208</v>
      </c>
      <c r="W30" s="127"/>
      <c r="X30" s="116">
        <v>1923</v>
      </c>
      <c r="Y30" s="100">
        <v>0</v>
      </c>
      <c r="Z30" s="100">
        <v>0</v>
      </c>
      <c r="AA30" s="100">
        <v>0.72280449999999996</v>
      </c>
      <c r="AB30" s="100">
        <v>10.625254999999999</v>
      </c>
      <c r="AC30" s="100">
        <v>48.505847000000003</v>
      </c>
      <c r="AD30" s="100">
        <v>71.976150000000004</v>
      </c>
      <c r="AE30" s="100">
        <v>71.675302000000002</v>
      </c>
      <c r="AF30" s="100">
        <v>74.634146000000001</v>
      </c>
      <c r="AG30" s="100">
        <v>32.928942999999997</v>
      </c>
      <c r="AH30" s="100">
        <v>4.1782729999999999</v>
      </c>
      <c r="AI30" s="100">
        <v>0</v>
      </c>
      <c r="AJ30" s="100">
        <v>0</v>
      </c>
      <c r="AK30" s="100">
        <v>0</v>
      </c>
      <c r="AL30" s="100">
        <v>0</v>
      </c>
      <c r="AM30" s="100">
        <v>0</v>
      </c>
      <c r="AN30" s="100">
        <v>0</v>
      </c>
      <c r="AO30" s="100">
        <v>0</v>
      </c>
      <c r="AP30" s="100">
        <v>0</v>
      </c>
      <c r="AQ30" s="100">
        <v>24.726258000000001</v>
      </c>
      <c r="AR30" s="100">
        <v>23.215012000000002</v>
      </c>
      <c r="AS30" s="127"/>
      <c r="AT30" s="116">
        <v>1923</v>
      </c>
      <c r="AU30" s="100">
        <v>0</v>
      </c>
      <c r="AV30" s="100">
        <v>0</v>
      </c>
      <c r="AW30" s="100">
        <v>0.35676059999999998</v>
      </c>
      <c r="AX30" s="100">
        <v>5.2282324999999998</v>
      </c>
      <c r="AY30" s="100">
        <v>24.268688999999998</v>
      </c>
      <c r="AZ30" s="100">
        <v>36.996496999999998</v>
      </c>
      <c r="BA30" s="100">
        <v>35.683577</v>
      </c>
      <c r="BB30" s="100">
        <v>36.445926999999998</v>
      </c>
      <c r="BC30" s="100">
        <v>16.029246000000001</v>
      </c>
      <c r="BD30" s="100">
        <v>2.0249747</v>
      </c>
      <c r="BE30" s="100">
        <v>0</v>
      </c>
      <c r="BF30" s="100">
        <v>0</v>
      </c>
      <c r="BG30" s="100">
        <v>0</v>
      </c>
      <c r="BH30" s="100">
        <v>0</v>
      </c>
      <c r="BI30" s="100">
        <v>0</v>
      </c>
      <c r="BJ30" s="100">
        <v>0</v>
      </c>
      <c r="BK30" s="100">
        <v>0</v>
      </c>
      <c r="BL30" s="100">
        <v>0</v>
      </c>
      <c r="BM30" s="100">
        <v>12.13686</v>
      </c>
      <c r="BN30" s="100">
        <v>11.559196</v>
      </c>
      <c r="BO30" s="127"/>
      <c r="BP30" s="116">
        <v>1923</v>
      </c>
    </row>
    <row r="31" spans="1:68">
      <c r="A31" s="127"/>
      <c r="B31" s="116">
        <v>1924</v>
      </c>
      <c r="C31" s="100" t="s">
        <v>208</v>
      </c>
      <c r="D31" s="100" t="s">
        <v>208</v>
      </c>
      <c r="E31" s="100" t="s">
        <v>208</v>
      </c>
      <c r="F31" s="100" t="s">
        <v>208</v>
      </c>
      <c r="G31" s="100" t="s">
        <v>208</v>
      </c>
      <c r="H31" s="100" t="s">
        <v>208</v>
      </c>
      <c r="I31" s="100" t="s">
        <v>208</v>
      </c>
      <c r="J31" s="100" t="s">
        <v>208</v>
      </c>
      <c r="K31" s="100" t="s">
        <v>208</v>
      </c>
      <c r="L31" s="100" t="s">
        <v>208</v>
      </c>
      <c r="M31" s="100" t="s">
        <v>208</v>
      </c>
      <c r="N31" s="100" t="s">
        <v>208</v>
      </c>
      <c r="O31" s="100" t="s">
        <v>208</v>
      </c>
      <c r="P31" s="100" t="s">
        <v>208</v>
      </c>
      <c r="Q31" s="100" t="s">
        <v>208</v>
      </c>
      <c r="R31" s="100" t="s">
        <v>208</v>
      </c>
      <c r="S31" s="100" t="s">
        <v>208</v>
      </c>
      <c r="T31" s="100" t="s">
        <v>208</v>
      </c>
      <c r="U31" s="100" t="s">
        <v>208</v>
      </c>
      <c r="V31" s="100" t="s">
        <v>208</v>
      </c>
      <c r="W31" s="127"/>
      <c r="X31" s="116">
        <v>1924</v>
      </c>
      <c r="Y31" s="100">
        <v>0</v>
      </c>
      <c r="Z31" s="100">
        <v>0</v>
      </c>
      <c r="AA31" s="100">
        <v>0.34928399999999998</v>
      </c>
      <c r="AB31" s="100">
        <v>11.128776</v>
      </c>
      <c r="AC31" s="100">
        <v>58.924731000000001</v>
      </c>
      <c r="AD31" s="100">
        <v>71.704594</v>
      </c>
      <c r="AE31" s="100">
        <v>84.465194999999994</v>
      </c>
      <c r="AF31" s="100">
        <v>62.234794999999998</v>
      </c>
      <c r="AG31" s="100">
        <v>38.010061</v>
      </c>
      <c r="AH31" s="100">
        <v>4.0567951000000004</v>
      </c>
      <c r="AI31" s="100">
        <v>0</v>
      </c>
      <c r="AJ31" s="100">
        <v>0</v>
      </c>
      <c r="AK31" s="100">
        <v>0</v>
      </c>
      <c r="AL31" s="100">
        <v>0</v>
      </c>
      <c r="AM31" s="100">
        <v>0</v>
      </c>
      <c r="AN31" s="100">
        <v>0</v>
      </c>
      <c r="AO31" s="100">
        <v>0</v>
      </c>
      <c r="AP31" s="100">
        <v>0</v>
      </c>
      <c r="AQ31" s="100">
        <v>25.897462999999998</v>
      </c>
      <c r="AR31" s="100">
        <v>24.295203000000001</v>
      </c>
      <c r="AS31" s="127"/>
      <c r="AT31" s="116">
        <v>1924</v>
      </c>
      <c r="AU31" s="100">
        <v>0</v>
      </c>
      <c r="AV31" s="100">
        <v>0</v>
      </c>
      <c r="AW31" s="100">
        <v>0.1726221</v>
      </c>
      <c r="AX31" s="100">
        <v>5.4634146000000001</v>
      </c>
      <c r="AY31" s="100">
        <v>29.260999999999999</v>
      </c>
      <c r="AZ31" s="100">
        <v>36.654960000000003</v>
      </c>
      <c r="BA31" s="100">
        <v>42.367469</v>
      </c>
      <c r="BB31" s="100">
        <v>30.358785999999998</v>
      </c>
      <c r="BC31" s="100">
        <v>18.458197999999999</v>
      </c>
      <c r="BD31" s="100">
        <v>1.9614252999999999</v>
      </c>
      <c r="BE31" s="100">
        <v>0</v>
      </c>
      <c r="BF31" s="100">
        <v>0</v>
      </c>
      <c r="BG31" s="100">
        <v>0</v>
      </c>
      <c r="BH31" s="100">
        <v>0</v>
      </c>
      <c r="BI31" s="100">
        <v>0</v>
      </c>
      <c r="BJ31" s="100">
        <v>0</v>
      </c>
      <c r="BK31" s="100">
        <v>0</v>
      </c>
      <c r="BL31" s="100">
        <v>0</v>
      </c>
      <c r="BM31" s="100">
        <v>12.699615</v>
      </c>
      <c r="BN31" s="100">
        <v>12.090616000000001</v>
      </c>
      <c r="BO31" s="127"/>
      <c r="BP31" s="116">
        <v>1924</v>
      </c>
    </row>
    <row r="32" spans="1:68">
      <c r="A32" s="127"/>
      <c r="B32" s="116">
        <v>1925</v>
      </c>
      <c r="C32" s="100" t="s">
        <v>208</v>
      </c>
      <c r="D32" s="100" t="s">
        <v>208</v>
      </c>
      <c r="E32" s="100" t="s">
        <v>208</v>
      </c>
      <c r="F32" s="100" t="s">
        <v>208</v>
      </c>
      <c r="G32" s="100" t="s">
        <v>208</v>
      </c>
      <c r="H32" s="100" t="s">
        <v>208</v>
      </c>
      <c r="I32" s="100" t="s">
        <v>208</v>
      </c>
      <c r="J32" s="100" t="s">
        <v>208</v>
      </c>
      <c r="K32" s="100" t="s">
        <v>208</v>
      </c>
      <c r="L32" s="100" t="s">
        <v>208</v>
      </c>
      <c r="M32" s="100" t="s">
        <v>208</v>
      </c>
      <c r="N32" s="100" t="s">
        <v>208</v>
      </c>
      <c r="O32" s="100" t="s">
        <v>208</v>
      </c>
      <c r="P32" s="100" t="s">
        <v>208</v>
      </c>
      <c r="Q32" s="100" t="s">
        <v>208</v>
      </c>
      <c r="R32" s="100" t="s">
        <v>208</v>
      </c>
      <c r="S32" s="100" t="s">
        <v>208</v>
      </c>
      <c r="T32" s="100" t="s">
        <v>208</v>
      </c>
      <c r="U32" s="100" t="s">
        <v>208</v>
      </c>
      <c r="V32" s="100" t="s">
        <v>208</v>
      </c>
      <c r="W32" s="127"/>
      <c r="X32" s="116">
        <v>1925</v>
      </c>
      <c r="Y32" s="100">
        <v>0</v>
      </c>
      <c r="Z32" s="100">
        <v>0</v>
      </c>
      <c r="AA32" s="100">
        <v>0.33875339999999998</v>
      </c>
      <c r="AB32" s="100">
        <v>13.539652</v>
      </c>
      <c r="AC32" s="100">
        <v>50.638297999999999</v>
      </c>
      <c r="AD32" s="100">
        <v>74.957410999999993</v>
      </c>
      <c r="AE32" s="100">
        <v>76.858463</v>
      </c>
      <c r="AF32" s="100">
        <v>75.896963999999997</v>
      </c>
      <c r="AG32" s="100">
        <v>41.214751</v>
      </c>
      <c r="AH32" s="100">
        <v>7.1567990000000004</v>
      </c>
      <c r="AI32" s="100">
        <v>0</v>
      </c>
      <c r="AJ32" s="100">
        <v>0</v>
      </c>
      <c r="AK32" s="100">
        <v>0</v>
      </c>
      <c r="AL32" s="100">
        <v>0</v>
      </c>
      <c r="AM32" s="100">
        <v>0</v>
      </c>
      <c r="AN32" s="100">
        <v>0</v>
      </c>
      <c r="AO32" s="100">
        <v>0</v>
      </c>
      <c r="AP32" s="100">
        <v>0</v>
      </c>
      <c r="AQ32" s="100">
        <v>26.340222000000001</v>
      </c>
      <c r="AR32" s="100">
        <v>25.07892</v>
      </c>
      <c r="AS32" s="127"/>
      <c r="AT32" s="116">
        <v>1925</v>
      </c>
      <c r="AU32" s="100">
        <v>0</v>
      </c>
      <c r="AV32" s="100">
        <v>0</v>
      </c>
      <c r="AW32" s="100">
        <v>0.16767270000000001</v>
      </c>
      <c r="AX32" s="100">
        <v>6.6062665000000003</v>
      </c>
      <c r="AY32" s="100">
        <v>24.786503</v>
      </c>
      <c r="AZ32" s="100">
        <v>37.841324</v>
      </c>
      <c r="BA32" s="100">
        <v>38.721964</v>
      </c>
      <c r="BB32" s="100">
        <v>36.987223</v>
      </c>
      <c r="BC32" s="100">
        <v>20.005265000000001</v>
      </c>
      <c r="BD32" s="100">
        <v>3.4612964000000002</v>
      </c>
      <c r="BE32" s="100">
        <v>0</v>
      </c>
      <c r="BF32" s="100">
        <v>0</v>
      </c>
      <c r="BG32" s="100">
        <v>0</v>
      </c>
      <c r="BH32" s="100">
        <v>0</v>
      </c>
      <c r="BI32" s="100">
        <v>0</v>
      </c>
      <c r="BJ32" s="100">
        <v>0</v>
      </c>
      <c r="BK32" s="100">
        <v>0</v>
      </c>
      <c r="BL32" s="100">
        <v>0</v>
      </c>
      <c r="BM32" s="100">
        <v>12.897360000000001</v>
      </c>
      <c r="BN32" s="100">
        <v>12.412644999999999</v>
      </c>
      <c r="BO32" s="127"/>
      <c r="BP32" s="116">
        <v>1925</v>
      </c>
    </row>
    <row r="33" spans="1:68">
      <c r="A33" s="127"/>
      <c r="B33" s="116">
        <v>1926</v>
      </c>
      <c r="C33" s="100" t="s">
        <v>208</v>
      </c>
      <c r="D33" s="100" t="s">
        <v>208</v>
      </c>
      <c r="E33" s="100" t="s">
        <v>208</v>
      </c>
      <c r="F33" s="100" t="s">
        <v>208</v>
      </c>
      <c r="G33" s="100" t="s">
        <v>208</v>
      </c>
      <c r="H33" s="100" t="s">
        <v>208</v>
      </c>
      <c r="I33" s="100" t="s">
        <v>208</v>
      </c>
      <c r="J33" s="100" t="s">
        <v>208</v>
      </c>
      <c r="K33" s="100" t="s">
        <v>208</v>
      </c>
      <c r="L33" s="100" t="s">
        <v>208</v>
      </c>
      <c r="M33" s="100" t="s">
        <v>208</v>
      </c>
      <c r="N33" s="100" t="s">
        <v>208</v>
      </c>
      <c r="O33" s="100" t="s">
        <v>208</v>
      </c>
      <c r="P33" s="100" t="s">
        <v>208</v>
      </c>
      <c r="Q33" s="100" t="s">
        <v>208</v>
      </c>
      <c r="R33" s="100" t="s">
        <v>208</v>
      </c>
      <c r="S33" s="100" t="s">
        <v>208</v>
      </c>
      <c r="T33" s="100" t="s">
        <v>208</v>
      </c>
      <c r="U33" s="100" t="s">
        <v>208</v>
      </c>
      <c r="V33" s="100" t="s">
        <v>208</v>
      </c>
      <c r="W33" s="127"/>
      <c r="X33" s="116">
        <v>1926</v>
      </c>
      <c r="Y33" s="100">
        <v>0</v>
      </c>
      <c r="Z33" s="100">
        <v>0</v>
      </c>
      <c r="AA33" s="100">
        <v>0</v>
      </c>
      <c r="AB33" s="100">
        <v>10.873640999999999</v>
      </c>
      <c r="AC33" s="100">
        <v>47.339756999999999</v>
      </c>
      <c r="AD33" s="100">
        <v>74.246924000000007</v>
      </c>
      <c r="AE33" s="100">
        <v>63.254266000000001</v>
      </c>
      <c r="AF33" s="100">
        <v>71.781068000000005</v>
      </c>
      <c r="AG33" s="100">
        <v>33.140452000000003</v>
      </c>
      <c r="AH33" s="100">
        <v>8.7884495000000005</v>
      </c>
      <c r="AI33" s="100">
        <v>0</v>
      </c>
      <c r="AJ33" s="100">
        <v>0</v>
      </c>
      <c r="AK33" s="100">
        <v>0</v>
      </c>
      <c r="AL33" s="100">
        <v>0</v>
      </c>
      <c r="AM33" s="100">
        <v>0</v>
      </c>
      <c r="AN33" s="100">
        <v>0</v>
      </c>
      <c r="AO33" s="100">
        <v>0</v>
      </c>
      <c r="AP33" s="100">
        <v>0</v>
      </c>
      <c r="AQ33" s="100">
        <v>23.812736000000001</v>
      </c>
      <c r="AR33" s="100">
        <v>22.751555</v>
      </c>
      <c r="AS33" s="127"/>
      <c r="AT33" s="116">
        <v>1926</v>
      </c>
      <c r="AU33" s="100">
        <v>0</v>
      </c>
      <c r="AV33" s="100">
        <v>0</v>
      </c>
      <c r="AW33" s="100">
        <v>0</v>
      </c>
      <c r="AX33" s="100">
        <v>5.3142752</v>
      </c>
      <c r="AY33" s="100">
        <v>22.90231</v>
      </c>
      <c r="AZ33" s="100">
        <v>37.037036999999998</v>
      </c>
      <c r="BA33" s="100">
        <v>32</v>
      </c>
      <c r="BB33" s="100">
        <v>35.095416</v>
      </c>
      <c r="BC33" s="100">
        <v>16.087845000000002</v>
      </c>
      <c r="BD33" s="100">
        <v>4.2553191000000004</v>
      </c>
      <c r="BE33" s="100">
        <v>0</v>
      </c>
      <c r="BF33" s="100">
        <v>0</v>
      </c>
      <c r="BG33" s="100">
        <v>0</v>
      </c>
      <c r="BH33" s="100">
        <v>0</v>
      </c>
      <c r="BI33" s="100">
        <v>0</v>
      </c>
      <c r="BJ33" s="100">
        <v>0</v>
      </c>
      <c r="BK33" s="100">
        <v>0</v>
      </c>
      <c r="BL33" s="100">
        <v>0</v>
      </c>
      <c r="BM33" s="100">
        <v>11.657282</v>
      </c>
      <c r="BN33" s="100">
        <v>11.230053</v>
      </c>
      <c r="BO33" s="127"/>
      <c r="BP33" s="116">
        <v>1926</v>
      </c>
    </row>
    <row r="34" spans="1:68">
      <c r="A34" s="127"/>
      <c r="B34" s="116">
        <v>1927</v>
      </c>
      <c r="C34" s="100" t="s">
        <v>208</v>
      </c>
      <c r="D34" s="100" t="s">
        <v>208</v>
      </c>
      <c r="E34" s="100" t="s">
        <v>208</v>
      </c>
      <c r="F34" s="100" t="s">
        <v>208</v>
      </c>
      <c r="G34" s="100" t="s">
        <v>208</v>
      </c>
      <c r="H34" s="100" t="s">
        <v>208</v>
      </c>
      <c r="I34" s="100" t="s">
        <v>208</v>
      </c>
      <c r="J34" s="100" t="s">
        <v>208</v>
      </c>
      <c r="K34" s="100" t="s">
        <v>208</v>
      </c>
      <c r="L34" s="100" t="s">
        <v>208</v>
      </c>
      <c r="M34" s="100" t="s">
        <v>208</v>
      </c>
      <c r="N34" s="100" t="s">
        <v>208</v>
      </c>
      <c r="O34" s="100" t="s">
        <v>208</v>
      </c>
      <c r="P34" s="100" t="s">
        <v>208</v>
      </c>
      <c r="Q34" s="100" t="s">
        <v>208</v>
      </c>
      <c r="R34" s="100" t="s">
        <v>208</v>
      </c>
      <c r="S34" s="100" t="s">
        <v>208</v>
      </c>
      <c r="T34" s="100" t="s">
        <v>208</v>
      </c>
      <c r="U34" s="100" t="s">
        <v>208</v>
      </c>
      <c r="V34" s="100" t="s">
        <v>208</v>
      </c>
      <c r="W34" s="127"/>
      <c r="X34" s="116">
        <v>1927</v>
      </c>
      <c r="Y34" s="100">
        <v>0</v>
      </c>
      <c r="Z34" s="100">
        <v>0</v>
      </c>
      <c r="AA34" s="100">
        <v>0</v>
      </c>
      <c r="AB34" s="100">
        <v>16.333938</v>
      </c>
      <c r="AC34" s="100">
        <v>57.57452</v>
      </c>
      <c r="AD34" s="100">
        <v>81.444164999999998</v>
      </c>
      <c r="AE34" s="100">
        <v>74.104912999999996</v>
      </c>
      <c r="AF34" s="100">
        <v>71.335363000000001</v>
      </c>
      <c r="AG34" s="100">
        <v>32.520325</v>
      </c>
      <c r="AH34" s="100">
        <v>3.6319612999999999</v>
      </c>
      <c r="AI34" s="100">
        <v>0</v>
      </c>
      <c r="AJ34" s="100">
        <v>0</v>
      </c>
      <c r="AK34" s="100">
        <v>0</v>
      </c>
      <c r="AL34" s="100">
        <v>0</v>
      </c>
      <c r="AM34" s="100">
        <v>0</v>
      </c>
      <c r="AN34" s="100">
        <v>0</v>
      </c>
      <c r="AO34" s="100">
        <v>0</v>
      </c>
      <c r="AP34" s="100">
        <v>0</v>
      </c>
      <c r="AQ34" s="100">
        <v>26.193075</v>
      </c>
      <c r="AR34" s="100">
        <v>24.717693000000001</v>
      </c>
      <c r="AS34" s="127"/>
      <c r="AT34" s="116">
        <v>1927</v>
      </c>
      <c r="AU34" s="100">
        <v>0</v>
      </c>
      <c r="AV34" s="100">
        <v>0</v>
      </c>
      <c r="AW34" s="100">
        <v>0</v>
      </c>
      <c r="AX34" s="100">
        <v>7.9815537000000001</v>
      </c>
      <c r="AY34" s="100">
        <v>27.619980000000002</v>
      </c>
      <c r="AZ34" s="100">
        <v>40</v>
      </c>
      <c r="BA34" s="100">
        <v>37.521079</v>
      </c>
      <c r="BB34" s="100">
        <v>35.035249</v>
      </c>
      <c r="BC34" s="100">
        <v>15.790772</v>
      </c>
      <c r="BD34" s="100">
        <v>1.7595308000000001</v>
      </c>
      <c r="BE34" s="100">
        <v>0</v>
      </c>
      <c r="BF34" s="100">
        <v>0</v>
      </c>
      <c r="BG34" s="100">
        <v>0</v>
      </c>
      <c r="BH34" s="100">
        <v>0</v>
      </c>
      <c r="BI34" s="100">
        <v>0</v>
      </c>
      <c r="BJ34" s="100">
        <v>0</v>
      </c>
      <c r="BK34" s="100">
        <v>0</v>
      </c>
      <c r="BL34" s="100">
        <v>0</v>
      </c>
      <c r="BM34" s="100">
        <v>12.810352</v>
      </c>
      <c r="BN34" s="100">
        <v>12.162352</v>
      </c>
      <c r="BO34" s="127"/>
      <c r="BP34" s="116">
        <v>1927</v>
      </c>
    </row>
    <row r="35" spans="1:68">
      <c r="A35" s="127"/>
      <c r="B35" s="116">
        <v>1928</v>
      </c>
      <c r="C35" s="100" t="s">
        <v>208</v>
      </c>
      <c r="D35" s="100" t="s">
        <v>208</v>
      </c>
      <c r="E35" s="100" t="s">
        <v>208</v>
      </c>
      <c r="F35" s="100" t="s">
        <v>208</v>
      </c>
      <c r="G35" s="100" t="s">
        <v>208</v>
      </c>
      <c r="H35" s="100" t="s">
        <v>208</v>
      </c>
      <c r="I35" s="100" t="s">
        <v>208</v>
      </c>
      <c r="J35" s="100" t="s">
        <v>208</v>
      </c>
      <c r="K35" s="100" t="s">
        <v>208</v>
      </c>
      <c r="L35" s="100" t="s">
        <v>208</v>
      </c>
      <c r="M35" s="100" t="s">
        <v>208</v>
      </c>
      <c r="N35" s="100" t="s">
        <v>208</v>
      </c>
      <c r="O35" s="100" t="s">
        <v>208</v>
      </c>
      <c r="P35" s="100" t="s">
        <v>208</v>
      </c>
      <c r="Q35" s="100" t="s">
        <v>208</v>
      </c>
      <c r="R35" s="100" t="s">
        <v>208</v>
      </c>
      <c r="S35" s="100" t="s">
        <v>208</v>
      </c>
      <c r="T35" s="100" t="s">
        <v>208</v>
      </c>
      <c r="U35" s="100" t="s">
        <v>208</v>
      </c>
      <c r="V35" s="100" t="s">
        <v>208</v>
      </c>
      <c r="W35" s="127"/>
      <c r="X35" s="116">
        <v>1928</v>
      </c>
      <c r="Y35" s="100">
        <v>0</v>
      </c>
      <c r="Z35" s="100">
        <v>0</v>
      </c>
      <c r="AA35" s="100">
        <v>0</v>
      </c>
      <c r="AB35" s="100">
        <v>13.422819</v>
      </c>
      <c r="AC35" s="100">
        <v>46.548323000000003</v>
      </c>
      <c r="AD35" s="100">
        <v>75.996678000000003</v>
      </c>
      <c r="AE35" s="100">
        <v>72.886296999999999</v>
      </c>
      <c r="AF35" s="100">
        <v>74.722459000000001</v>
      </c>
      <c r="AG35" s="100">
        <v>47.851562999999999</v>
      </c>
      <c r="AH35" s="100">
        <v>8.2304527000000007</v>
      </c>
      <c r="AI35" s="100">
        <v>0.71736009999999995</v>
      </c>
      <c r="AJ35" s="100">
        <v>0</v>
      </c>
      <c r="AK35" s="100">
        <v>0</v>
      </c>
      <c r="AL35" s="100">
        <v>0</v>
      </c>
      <c r="AM35" s="100">
        <v>0</v>
      </c>
      <c r="AN35" s="100">
        <v>0</v>
      </c>
      <c r="AO35" s="100">
        <v>0</v>
      </c>
      <c r="AP35" s="100">
        <v>0</v>
      </c>
      <c r="AQ35" s="100">
        <v>26.032198999999999</v>
      </c>
      <c r="AR35" s="100">
        <v>25.086655</v>
      </c>
      <c r="AS35" s="127"/>
      <c r="AT35" s="116">
        <v>1928</v>
      </c>
      <c r="AU35" s="100">
        <v>0</v>
      </c>
      <c r="AV35" s="100">
        <v>0</v>
      </c>
      <c r="AW35" s="100">
        <v>0</v>
      </c>
      <c r="AX35" s="100">
        <v>6.5517241000000004</v>
      </c>
      <c r="AY35" s="100">
        <v>22.264150999999998</v>
      </c>
      <c r="AZ35" s="100">
        <v>36.924939000000002</v>
      </c>
      <c r="BA35" s="100">
        <v>36.803364999999999</v>
      </c>
      <c r="BB35" s="100">
        <v>36.896478999999999</v>
      </c>
      <c r="BC35" s="100">
        <v>23.255814000000001</v>
      </c>
      <c r="BD35" s="100">
        <v>3.9863325999999999</v>
      </c>
      <c r="BE35" s="100">
        <v>0.34916199999999997</v>
      </c>
      <c r="BF35" s="100">
        <v>0</v>
      </c>
      <c r="BG35" s="100">
        <v>0</v>
      </c>
      <c r="BH35" s="100">
        <v>0</v>
      </c>
      <c r="BI35" s="100">
        <v>0</v>
      </c>
      <c r="BJ35" s="100">
        <v>0</v>
      </c>
      <c r="BK35" s="100">
        <v>0</v>
      </c>
      <c r="BL35" s="100">
        <v>0</v>
      </c>
      <c r="BM35" s="100">
        <v>12.725714999999999</v>
      </c>
      <c r="BN35" s="100">
        <v>12.317421</v>
      </c>
      <c r="BO35" s="127"/>
      <c r="BP35" s="116">
        <v>1928</v>
      </c>
    </row>
    <row r="36" spans="1:68">
      <c r="A36" s="127"/>
      <c r="B36" s="116">
        <v>1929</v>
      </c>
      <c r="C36" s="100" t="s">
        <v>208</v>
      </c>
      <c r="D36" s="100" t="s">
        <v>208</v>
      </c>
      <c r="E36" s="100" t="s">
        <v>208</v>
      </c>
      <c r="F36" s="100" t="s">
        <v>208</v>
      </c>
      <c r="G36" s="100" t="s">
        <v>208</v>
      </c>
      <c r="H36" s="100" t="s">
        <v>208</v>
      </c>
      <c r="I36" s="100" t="s">
        <v>208</v>
      </c>
      <c r="J36" s="100" t="s">
        <v>208</v>
      </c>
      <c r="K36" s="100" t="s">
        <v>208</v>
      </c>
      <c r="L36" s="100" t="s">
        <v>208</v>
      </c>
      <c r="M36" s="100" t="s">
        <v>208</v>
      </c>
      <c r="N36" s="100" t="s">
        <v>208</v>
      </c>
      <c r="O36" s="100" t="s">
        <v>208</v>
      </c>
      <c r="P36" s="100" t="s">
        <v>208</v>
      </c>
      <c r="Q36" s="100" t="s">
        <v>208</v>
      </c>
      <c r="R36" s="100" t="s">
        <v>208</v>
      </c>
      <c r="S36" s="100" t="s">
        <v>208</v>
      </c>
      <c r="T36" s="100" t="s">
        <v>208</v>
      </c>
      <c r="U36" s="100" t="s">
        <v>208</v>
      </c>
      <c r="V36" s="100" t="s">
        <v>208</v>
      </c>
      <c r="W36" s="127"/>
      <c r="X36" s="116">
        <v>1929</v>
      </c>
      <c r="Y36" s="100">
        <v>0</v>
      </c>
      <c r="Z36" s="100">
        <v>0</v>
      </c>
      <c r="AA36" s="100">
        <v>0</v>
      </c>
      <c r="AB36" s="100">
        <v>11.592226</v>
      </c>
      <c r="AC36" s="100">
        <v>44.444443999999997</v>
      </c>
      <c r="AD36" s="100">
        <v>62.602964999999998</v>
      </c>
      <c r="AE36" s="100">
        <v>58.724831999999999</v>
      </c>
      <c r="AF36" s="100">
        <v>52.675938000000002</v>
      </c>
      <c r="AG36" s="100">
        <v>37.842951999999997</v>
      </c>
      <c r="AH36" s="100">
        <v>6.2821245000000001</v>
      </c>
      <c r="AI36" s="100">
        <v>0</v>
      </c>
      <c r="AJ36" s="100">
        <v>0</v>
      </c>
      <c r="AK36" s="100">
        <v>0</v>
      </c>
      <c r="AL36" s="100">
        <v>0</v>
      </c>
      <c r="AM36" s="100">
        <v>0</v>
      </c>
      <c r="AN36" s="100">
        <v>0</v>
      </c>
      <c r="AO36" s="100">
        <v>0</v>
      </c>
      <c r="AP36" s="100">
        <v>0</v>
      </c>
      <c r="AQ36" s="100">
        <v>21.031770999999999</v>
      </c>
      <c r="AR36" s="100">
        <v>20.135639999999999</v>
      </c>
      <c r="AS36" s="127"/>
      <c r="AT36" s="116">
        <v>1929</v>
      </c>
      <c r="AU36" s="100">
        <v>0</v>
      </c>
      <c r="AV36" s="100">
        <v>0</v>
      </c>
      <c r="AW36" s="100">
        <v>0</v>
      </c>
      <c r="AX36" s="100">
        <v>5.6856187</v>
      </c>
      <c r="AY36" s="100">
        <v>21.272694000000001</v>
      </c>
      <c r="AZ36" s="100">
        <v>30.218688</v>
      </c>
      <c r="BA36" s="100">
        <v>29.517182999999999</v>
      </c>
      <c r="BB36" s="100">
        <v>26.232949000000001</v>
      </c>
      <c r="BC36" s="100">
        <v>18.450185000000001</v>
      </c>
      <c r="BD36" s="100">
        <v>3.0395137000000001</v>
      </c>
      <c r="BE36" s="100">
        <v>0</v>
      </c>
      <c r="BF36" s="100">
        <v>0</v>
      </c>
      <c r="BG36" s="100">
        <v>0</v>
      </c>
      <c r="BH36" s="100">
        <v>0</v>
      </c>
      <c r="BI36" s="100">
        <v>0</v>
      </c>
      <c r="BJ36" s="100">
        <v>0</v>
      </c>
      <c r="BK36" s="100">
        <v>0</v>
      </c>
      <c r="BL36" s="100">
        <v>0</v>
      </c>
      <c r="BM36" s="100">
        <v>10.291059000000001</v>
      </c>
      <c r="BN36" s="100">
        <v>9.8785380000000007</v>
      </c>
      <c r="BO36" s="127"/>
      <c r="BP36" s="116">
        <v>1929</v>
      </c>
    </row>
    <row r="37" spans="1:68">
      <c r="A37" s="127"/>
      <c r="B37" s="116">
        <v>1930</v>
      </c>
      <c r="C37" s="100" t="s">
        <v>208</v>
      </c>
      <c r="D37" s="100" t="s">
        <v>208</v>
      </c>
      <c r="E37" s="100" t="s">
        <v>208</v>
      </c>
      <c r="F37" s="100" t="s">
        <v>208</v>
      </c>
      <c r="G37" s="100" t="s">
        <v>208</v>
      </c>
      <c r="H37" s="100" t="s">
        <v>208</v>
      </c>
      <c r="I37" s="100" t="s">
        <v>208</v>
      </c>
      <c r="J37" s="100" t="s">
        <v>208</v>
      </c>
      <c r="K37" s="100" t="s">
        <v>208</v>
      </c>
      <c r="L37" s="100" t="s">
        <v>208</v>
      </c>
      <c r="M37" s="100" t="s">
        <v>208</v>
      </c>
      <c r="N37" s="100" t="s">
        <v>208</v>
      </c>
      <c r="O37" s="100" t="s">
        <v>208</v>
      </c>
      <c r="P37" s="100" t="s">
        <v>208</v>
      </c>
      <c r="Q37" s="100" t="s">
        <v>208</v>
      </c>
      <c r="R37" s="100" t="s">
        <v>208</v>
      </c>
      <c r="S37" s="100" t="s">
        <v>208</v>
      </c>
      <c r="T37" s="100" t="s">
        <v>208</v>
      </c>
      <c r="U37" s="100" t="s">
        <v>208</v>
      </c>
      <c r="V37" s="100" t="s">
        <v>208</v>
      </c>
      <c r="W37" s="127"/>
      <c r="X37" s="116">
        <v>1930</v>
      </c>
      <c r="Y37" s="100">
        <v>0</v>
      </c>
      <c r="Z37" s="100">
        <v>0</v>
      </c>
      <c r="AA37" s="100">
        <v>0</v>
      </c>
      <c r="AB37" s="100">
        <v>9.9469495999999999</v>
      </c>
      <c r="AC37" s="100">
        <v>41.963282</v>
      </c>
      <c r="AD37" s="100">
        <v>68.088596999999993</v>
      </c>
      <c r="AE37" s="100">
        <v>58.455114999999999</v>
      </c>
      <c r="AF37" s="100">
        <v>61.609388000000003</v>
      </c>
      <c r="AG37" s="100">
        <v>36.094400999999998</v>
      </c>
      <c r="AH37" s="100">
        <v>3.8932147000000001</v>
      </c>
      <c r="AI37" s="100">
        <v>0</v>
      </c>
      <c r="AJ37" s="100">
        <v>0</v>
      </c>
      <c r="AK37" s="100">
        <v>0</v>
      </c>
      <c r="AL37" s="100">
        <v>0</v>
      </c>
      <c r="AM37" s="100">
        <v>0</v>
      </c>
      <c r="AN37" s="100">
        <v>0</v>
      </c>
      <c r="AO37" s="100">
        <v>0</v>
      </c>
      <c r="AP37" s="100">
        <v>0</v>
      </c>
      <c r="AQ37" s="100">
        <v>21.468713000000001</v>
      </c>
      <c r="AR37" s="100">
        <v>20.618013999999999</v>
      </c>
      <c r="AS37" s="127"/>
      <c r="AT37" s="116">
        <v>1930</v>
      </c>
      <c r="AU37" s="100">
        <v>0</v>
      </c>
      <c r="AV37" s="100">
        <v>0</v>
      </c>
      <c r="AW37" s="100">
        <v>0</v>
      </c>
      <c r="AX37" s="100">
        <v>4.9051667999999999</v>
      </c>
      <c r="AY37" s="100">
        <v>20.158387000000001</v>
      </c>
      <c r="AZ37" s="100">
        <v>32.741616999999998</v>
      </c>
      <c r="BA37" s="100">
        <v>29.19708</v>
      </c>
      <c r="BB37" s="100">
        <v>30.934342999999998</v>
      </c>
      <c r="BC37" s="100">
        <v>17.651052</v>
      </c>
      <c r="BD37" s="100">
        <v>1.8878101</v>
      </c>
      <c r="BE37" s="100">
        <v>0</v>
      </c>
      <c r="BF37" s="100">
        <v>0</v>
      </c>
      <c r="BG37" s="100">
        <v>0</v>
      </c>
      <c r="BH37" s="100">
        <v>0</v>
      </c>
      <c r="BI37" s="100">
        <v>0</v>
      </c>
      <c r="BJ37" s="100">
        <v>0</v>
      </c>
      <c r="BK37" s="100">
        <v>0</v>
      </c>
      <c r="BL37" s="100">
        <v>0</v>
      </c>
      <c r="BM37" s="100">
        <v>10.521917999999999</v>
      </c>
      <c r="BN37" s="100">
        <v>10.12796</v>
      </c>
      <c r="BO37" s="127"/>
      <c r="BP37" s="116">
        <v>1930</v>
      </c>
    </row>
    <row r="38" spans="1:68">
      <c r="A38" s="127"/>
      <c r="B38" s="117">
        <v>1931</v>
      </c>
      <c r="C38" s="100" t="s">
        <v>208</v>
      </c>
      <c r="D38" s="100" t="s">
        <v>208</v>
      </c>
      <c r="E38" s="100" t="s">
        <v>208</v>
      </c>
      <c r="F38" s="100" t="s">
        <v>208</v>
      </c>
      <c r="G38" s="100" t="s">
        <v>208</v>
      </c>
      <c r="H38" s="100" t="s">
        <v>208</v>
      </c>
      <c r="I38" s="100" t="s">
        <v>208</v>
      </c>
      <c r="J38" s="100" t="s">
        <v>208</v>
      </c>
      <c r="K38" s="100" t="s">
        <v>208</v>
      </c>
      <c r="L38" s="100" t="s">
        <v>208</v>
      </c>
      <c r="M38" s="100" t="s">
        <v>208</v>
      </c>
      <c r="N38" s="100" t="s">
        <v>208</v>
      </c>
      <c r="O38" s="100" t="s">
        <v>208</v>
      </c>
      <c r="P38" s="100" t="s">
        <v>208</v>
      </c>
      <c r="Q38" s="100" t="s">
        <v>208</v>
      </c>
      <c r="R38" s="100" t="s">
        <v>208</v>
      </c>
      <c r="S38" s="100" t="s">
        <v>208</v>
      </c>
      <c r="T38" s="100" t="s">
        <v>208</v>
      </c>
      <c r="U38" s="100" t="s">
        <v>208</v>
      </c>
      <c r="V38" s="100" t="s">
        <v>208</v>
      </c>
      <c r="W38" s="127"/>
      <c r="X38" s="117">
        <v>1931</v>
      </c>
      <c r="Y38" s="100">
        <v>0</v>
      </c>
      <c r="Z38" s="100">
        <v>0</v>
      </c>
      <c r="AA38" s="100">
        <v>0.33456010000000003</v>
      </c>
      <c r="AB38" s="100">
        <v>10.830325</v>
      </c>
      <c r="AC38" s="100">
        <v>39.897511000000002</v>
      </c>
      <c r="AD38" s="100">
        <v>62.398041999999997</v>
      </c>
      <c r="AE38" s="100">
        <v>62.709029999999998</v>
      </c>
      <c r="AF38" s="100">
        <v>53.071458</v>
      </c>
      <c r="AG38" s="100">
        <v>28.532609000000001</v>
      </c>
      <c r="AH38" s="100">
        <v>7.5471697999999998</v>
      </c>
      <c r="AI38" s="100">
        <v>0</v>
      </c>
      <c r="AJ38" s="100">
        <v>0</v>
      </c>
      <c r="AK38" s="100">
        <v>0</v>
      </c>
      <c r="AL38" s="100">
        <v>0</v>
      </c>
      <c r="AM38" s="100">
        <v>0</v>
      </c>
      <c r="AN38" s="100">
        <v>0</v>
      </c>
      <c r="AO38" s="100">
        <v>0</v>
      </c>
      <c r="AP38" s="100">
        <v>0</v>
      </c>
      <c r="AQ38" s="100">
        <v>20.278912999999999</v>
      </c>
      <c r="AR38" s="100">
        <v>19.496464</v>
      </c>
      <c r="AS38" s="127"/>
      <c r="AT38" s="117">
        <v>1931</v>
      </c>
      <c r="AU38" s="100">
        <v>0</v>
      </c>
      <c r="AV38" s="100">
        <v>0</v>
      </c>
      <c r="AW38" s="100">
        <v>0.1643115</v>
      </c>
      <c r="AX38" s="100">
        <v>5.3536665000000001</v>
      </c>
      <c r="AY38" s="100">
        <v>19.336527</v>
      </c>
      <c r="AZ38" s="100">
        <v>29.906177</v>
      </c>
      <c r="BA38" s="100">
        <v>31.107424000000002</v>
      </c>
      <c r="BB38" s="100">
        <v>26.821542000000001</v>
      </c>
      <c r="BC38" s="100">
        <v>14.021812000000001</v>
      </c>
      <c r="BD38" s="100">
        <v>3.6716495999999998</v>
      </c>
      <c r="BE38" s="100">
        <v>0</v>
      </c>
      <c r="BF38" s="100">
        <v>0</v>
      </c>
      <c r="BG38" s="100">
        <v>0</v>
      </c>
      <c r="BH38" s="100">
        <v>0</v>
      </c>
      <c r="BI38" s="100">
        <v>0</v>
      </c>
      <c r="BJ38" s="100">
        <v>0</v>
      </c>
      <c r="BK38" s="100">
        <v>0</v>
      </c>
      <c r="BL38" s="100">
        <v>0</v>
      </c>
      <c r="BM38" s="100">
        <v>9.9593962999999999</v>
      </c>
      <c r="BN38" s="100">
        <v>9.5864984999999994</v>
      </c>
      <c r="BO38" s="127"/>
      <c r="BP38" s="117">
        <v>1931</v>
      </c>
    </row>
    <row r="39" spans="1:68">
      <c r="A39" s="127"/>
      <c r="B39" s="117">
        <v>1932</v>
      </c>
      <c r="C39" s="100" t="s">
        <v>208</v>
      </c>
      <c r="D39" s="100" t="s">
        <v>208</v>
      </c>
      <c r="E39" s="100" t="s">
        <v>208</v>
      </c>
      <c r="F39" s="100" t="s">
        <v>208</v>
      </c>
      <c r="G39" s="100" t="s">
        <v>208</v>
      </c>
      <c r="H39" s="100" t="s">
        <v>208</v>
      </c>
      <c r="I39" s="100" t="s">
        <v>208</v>
      </c>
      <c r="J39" s="100" t="s">
        <v>208</v>
      </c>
      <c r="K39" s="100" t="s">
        <v>208</v>
      </c>
      <c r="L39" s="100" t="s">
        <v>208</v>
      </c>
      <c r="M39" s="100" t="s">
        <v>208</v>
      </c>
      <c r="N39" s="100" t="s">
        <v>208</v>
      </c>
      <c r="O39" s="100" t="s">
        <v>208</v>
      </c>
      <c r="P39" s="100" t="s">
        <v>208</v>
      </c>
      <c r="Q39" s="100" t="s">
        <v>208</v>
      </c>
      <c r="R39" s="100" t="s">
        <v>208</v>
      </c>
      <c r="S39" s="100" t="s">
        <v>208</v>
      </c>
      <c r="T39" s="100" t="s">
        <v>208</v>
      </c>
      <c r="U39" s="100" t="s">
        <v>208</v>
      </c>
      <c r="V39" s="100" t="s">
        <v>208</v>
      </c>
      <c r="W39" s="127"/>
      <c r="X39" s="117">
        <v>1932</v>
      </c>
      <c r="Y39" s="100">
        <v>0</v>
      </c>
      <c r="Z39" s="100">
        <v>0</v>
      </c>
      <c r="AA39" s="100">
        <v>0</v>
      </c>
      <c r="AB39" s="100">
        <v>14.705882000000001</v>
      </c>
      <c r="AC39" s="100">
        <v>35.420394000000002</v>
      </c>
      <c r="AD39" s="100">
        <v>55.152979000000002</v>
      </c>
      <c r="AE39" s="100">
        <v>48.790658999999998</v>
      </c>
      <c r="AF39" s="100">
        <v>60.785141000000003</v>
      </c>
      <c r="AG39" s="100">
        <v>28.735631999999999</v>
      </c>
      <c r="AH39" s="100">
        <v>4.6997388999999998</v>
      </c>
      <c r="AI39" s="100">
        <v>0</v>
      </c>
      <c r="AJ39" s="100">
        <v>0</v>
      </c>
      <c r="AK39" s="100">
        <v>0</v>
      </c>
      <c r="AL39" s="100">
        <v>0</v>
      </c>
      <c r="AM39" s="100">
        <v>0</v>
      </c>
      <c r="AN39" s="100">
        <v>0</v>
      </c>
      <c r="AO39" s="100">
        <v>0</v>
      </c>
      <c r="AP39" s="100">
        <v>0</v>
      </c>
      <c r="AQ39" s="100">
        <v>19.049385999999998</v>
      </c>
      <c r="AR39" s="100">
        <v>18.275327999999998</v>
      </c>
      <c r="AS39" s="127"/>
      <c r="AT39" s="117">
        <v>1932</v>
      </c>
      <c r="AU39" s="100">
        <v>0</v>
      </c>
      <c r="AV39" s="100">
        <v>0</v>
      </c>
      <c r="AW39" s="100">
        <v>0</v>
      </c>
      <c r="AX39" s="100">
        <v>7.2791977000000001</v>
      </c>
      <c r="AY39" s="100">
        <v>17.271457999999999</v>
      </c>
      <c r="AZ39" s="100">
        <v>26.417276999999999</v>
      </c>
      <c r="BA39" s="100">
        <v>23.990158000000001</v>
      </c>
      <c r="BB39" s="100">
        <v>30.802139</v>
      </c>
      <c r="BC39" s="100">
        <v>14.204545</v>
      </c>
      <c r="BD39" s="100">
        <v>2.2924096</v>
      </c>
      <c r="BE39" s="100">
        <v>0</v>
      </c>
      <c r="BF39" s="100">
        <v>0</v>
      </c>
      <c r="BG39" s="100">
        <v>0</v>
      </c>
      <c r="BH39" s="100">
        <v>0</v>
      </c>
      <c r="BI39" s="100">
        <v>0</v>
      </c>
      <c r="BJ39" s="100">
        <v>0</v>
      </c>
      <c r="BK39" s="100">
        <v>0</v>
      </c>
      <c r="BL39" s="100">
        <v>0</v>
      </c>
      <c r="BM39" s="100">
        <v>9.3662571000000003</v>
      </c>
      <c r="BN39" s="100">
        <v>9.0034805999999996</v>
      </c>
      <c r="BO39" s="127"/>
      <c r="BP39" s="117">
        <v>1932</v>
      </c>
    </row>
    <row r="40" spans="1:68">
      <c r="A40" s="127"/>
      <c r="B40" s="117">
        <v>1933</v>
      </c>
      <c r="C40" s="100" t="s">
        <v>208</v>
      </c>
      <c r="D40" s="100" t="s">
        <v>208</v>
      </c>
      <c r="E40" s="100" t="s">
        <v>208</v>
      </c>
      <c r="F40" s="100" t="s">
        <v>208</v>
      </c>
      <c r="G40" s="100" t="s">
        <v>208</v>
      </c>
      <c r="H40" s="100" t="s">
        <v>208</v>
      </c>
      <c r="I40" s="100" t="s">
        <v>208</v>
      </c>
      <c r="J40" s="100" t="s">
        <v>208</v>
      </c>
      <c r="K40" s="100" t="s">
        <v>208</v>
      </c>
      <c r="L40" s="100" t="s">
        <v>208</v>
      </c>
      <c r="M40" s="100" t="s">
        <v>208</v>
      </c>
      <c r="N40" s="100" t="s">
        <v>208</v>
      </c>
      <c r="O40" s="100" t="s">
        <v>208</v>
      </c>
      <c r="P40" s="100" t="s">
        <v>208</v>
      </c>
      <c r="Q40" s="100" t="s">
        <v>208</v>
      </c>
      <c r="R40" s="100" t="s">
        <v>208</v>
      </c>
      <c r="S40" s="100" t="s">
        <v>208</v>
      </c>
      <c r="T40" s="100" t="s">
        <v>208</v>
      </c>
      <c r="U40" s="100" t="s">
        <v>208</v>
      </c>
      <c r="V40" s="100" t="s">
        <v>208</v>
      </c>
      <c r="W40" s="127"/>
      <c r="X40" s="117">
        <v>1933</v>
      </c>
      <c r="Y40" s="100">
        <v>0</v>
      </c>
      <c r="Z40" s="100">
        <v>0</v>
      </c>
      <c r="AA40" s="100">
        <v>0</v>
      </c>
      <c r="AB40" s="100">
        <v>10.197368000000001</v>
      </c>
      <c r="AC40" s="100">
        <v>35.075412</v>
      </c>
      <c r="AD40" s="100">
        <v>44.435706000000003</v>
      </c>
      <c r="AE40" s="100">
        <v>57.844360999999999</v>
      </c>
      <c r="AF40" s="100">
        <v>50.106157000000003</v>
      </c>
      <c r="AG40" s="100">
        <v>26.625927999999998</v>
      </c>
      <c r="AH40" s="100">
        <v>4.5248869000000003</v>
      </c>
      <c r="AI40" s="100">
        <v>0</v>
      </c>
      <c r="AJ40" s="100">
        <v>0</v>
      </c>
      <c r="AK40" s="100">
        <v>0</v>
      </c>
      <c r="AL40" s="100">
        <v>0</v>
      </c>
      <c r="AM40" s="100">
        <v>0</v>
      </c>
      <c r="AN40" s="100">
        <v>0</v>
      </c>
      <c r="AO40" s="100">
        <v>0</v>
      </c>
      <c r="AP40" s="100">
        <v>0</v>
      </c>
      <c r="AQ40" s="100">
        <v>17.500843</v>
      </c>
      <c r="AR40" s="100">
        <v>16.851375999999998</v>
      </c>
      <c r="AS40" s="127"/>
      <c r="AT40" s="117">
        <v>1933</v>
      </c>
      <c r="AU40" s="100">
        <v>0</v>
      </c>
      <c r="AV40" s="100">
        <v>0</v>
      </c>
      <c r="AW40" s="100">
        <v>0</v>
      </c>
      <c r="AX40" s="100">
        <v>5.0488599000000001</v>
      </c>
      <c r="AY40" s="100">
        <v>17.164435000000001</v>
      </c>
      <c r="AZ40" s="100">
        <v>21.328803000000001</v>
      </c>
      <c r="BA40" s="100">
        <v>28.257776</v>
      </c>
      <c r="BB40" s="100">
        <v>25.343643</v>
      </c>
      <c r="BC40" s="100">
        <v>13.229234</v>
      </c>
      <c r="BD40" s="100">
        <v>2.2134776</v>
      </c>
      <c r="BE40" s="100">
        <v>0</v>
      </c>
      <c r="BF40" s="100">
        <v>0</v>
      </c>
      <c r="BG40" s="100">
        <v>0</v>
      </c>
      <c r="BH40" s="100">
        <v>0</v>
      </c>
      <c r="BI40" s="100">
        <v>0</v>
      </c>
      <c r="BJ40" s="100">
        <v>0</v>
      </c>
      <c r="BK40" s="100">
        <v>0</v>
      </c>
      <c r="BL40" s="100">
        <v>0</v>
      </c>
      <c r="BM40" s="100">
        <v>8.6126278000000003</v>
      </c>
      <c r="BN40" s="100">
        <v>8.2950686000000005</v>
      </c>
      <c r="BO40" s="127"/>
      <c r="BP40" s="117">
        <v>1933</v>
      </c>
    </row>
    <row r="41" spans="1:68">
      <c r="A41" s="127"/>
      <c r="B41" s="117">
        <v>1934</v>
      </c>
      <c r="C41" s="100" t="s">
        <v>208</v>
      </c>
      <c r="D41" s="100" t="s">
        <v>208</v>
      </c>
      <c r="E41" s="100" t="s">
        <v>208</v>
      </c>
      <c r="F41" s="100" t="s">
        <v>208</v>
      </c>
      <c r="G41" s="100" t="s">
        <v>208</v>
      </c>
      <c r="H41" s="100" t="s">
        <v>208</v>
      </c>
      <c r="I41" s="100" t="s">
        <v>208</v>
      </c>
      <c r="J41" s="100" t="s">
        <v>208</v>
      </c>
      <c r="K41" s="100" t="s">
        <v>208</v>
      </c>
      <c r="L41" s="100" t="s">
        <v>208</v>
      </c>
      <c r="M41" s="100" t="s">
        <v>208</v>
      </c>
      <c r="N41" s="100" t="s">
        <v>208</v>
      </c>
      <c r="O41" s="100" t="s">
        <v>208</v>
      </c>
      <c r="P41" s="100" t="s">
        <v>208</v>
      </c>
      <c r="Q41" s="100" t="s">
        <v>208</v>
      </c>
      <c r="R41" s="100" t="s">
        <v>208</v>
      </c>
      <c r="S41" s="100" t="s">
        <v>208</v>
      </c>
      <c r="T41" s="100" t="s">
        <v>208</v>
      </c>
      <c r="U41" s="100" t="s">
        <v>208</v>
      </c>
      <c r="V41" s="100" t="s">
        <v>208</v>
      </c>
      <c r="W41" s="127"/>
      <c r="X41" s="117">
        <v>1934</v>
      </c>
      <c r="Y41" s="100">
        <v>0</v>
      </c>
      <c r="Z41" s="100">
        <v>0</v>
      </c>
      <c r="AA41" s="100">
        <v>0</v>
      </c>
      <c r="AB41" s="100">
        <v>12.076484000000001</v>
      </c>
      <c r="AC41" s="100">
        <v>39.536468999999997</v>
      </c>
      <c r="AD41" s="100">
        <v>66.564063000000004</v>
      </c>
      <c r="AE41" s="100">
        <v>51.559252000000001</v>
      </c>
      <c r="AF41" s="100">
        <v>52.721817000000001</v>
      </c>
      <c r="AG41" s="100">
        <v>21.626297999999998</v>
      </c>
      <c r="AH41" s="100">
        <v>4.3881034000000003</v>
      </c>
      <c r="AI41" s="100">
        <v>0</v>
      </c>
      <c r="AJ41" s="100">
        <v>0</v>
      </c>
      <c r="AK41" s="100">
        <v>0</v>
      </c>
      <c r="AL41" s="100">
        <v>0</v>
      </c>
      <c r="AM41" s="100">
        <v>0</v>
      </c>
      <c r="AN41" s="100">
        <v>0</v>
      </c>
      <c r="AO41" s="100">
        <v>0</v>
      </c>
      <c r="AP41" s="100">
        <v>0</v>
      </c>
      <c r="AQ41" s="100">
        <v>19.185162999999999</v>
      </c>
      <c r="AR41" s="100">
        <v>18.221171999999999</v>
      </c>
      <c r="AS41" s="127"/>
      <c r="AT41" s="117">
        <v>1934</v>
      </c>
      <c r="AU41" s="100">
        <v>0</v>
      </c>
      <c r="AV41" s="100">
        <v>0</v>
      </c>
      <c r="AW41" s="100">
        <v>0</v>
      </c>
      <c r="AX41" s="100">
        <v>5.9642147000000003</v>
      </c>
      <c r="AY41" s="100">
        <v>19.453295000000001</v>
      </c>
      <c r="AZ41" s="100">
        <v>32.013323</v>
      </c>
      <c r="BA41" s="100">
        <v>25.010085</v>
      </c>
      <c r="BB41" s="100">
        <v>26.548673000000001</v>
      </c>
      <c r="BC41" s="100">
        <v>10.817828</v>
      </c>
      <c r="BD41" s="100">
        <v>2.1525951000000001</v>
      </c>
      <c r="BE41" s="100">
        <v>0</v>
      </c>
      <c r="BF41" s="100">
        <v>0</v>
      </c>
      <c r="BG41" s="100">
        <v>0</v>
      </c>
      <c r="BH41" s="100">
        <v>0</v>
      </c>
      <c r="BI41" s="100">
        <v>0</v>
      </c>
      <c r="BJ41" s="100">
        <v>0</v>
      </c>
      <c r="BK41" s="100">
        <v>0</v>
      </c>
      <c r="BL41" s="100">
        <v>0</v>
      </c>
      <c r="BM41" s="100">
        <v>9.4497858000000008</v>
      </c>
      <c r="BN41" s="100">
        <v>8.9460932999999994</v>
      </c>
      <c r="BO41" s="127"/>
      <c r="BP41" s="117">
        <v>1934</v>
      </c>
    </row>
    <row r="42" spans="1:68">
      <c r="A42" s="127"/>
      <c r="B42" s="117">
        <v>1935</v>
      </c>
      <c r="C42" s="100" t="s">
        <v>208</v>
      </c>
      <c r="D42" s="100" t="s">
        <v>208</v>
      </c>
      <c r="E42" s="100" t="s">
        <v>208</v>
      </c>
      <c r="F42" s="100" t="s">
        <v>208</v>
      </c>
      <c r="G42" s="100" t="s">
        <v>208</v>
      </c>
      <c r="H42" s="100" t="s">
        <v>208</v>
      </c>
      <c r="I42" s="100" t="s">
        <v>208</v>
      </c>
      <c r="J42" s="100" t="s">
        <v>208</v>
      </c>
      <c r="K42" s="100" t="s">
        <v>208</v>
      </c>
      <c r="L42" s="100" t="s">
        <v>208</v>
      </c>
      <c r="M42" s="100" t="s">
        <v>208</v>
      </c>
      <c r="N42" s="100" t="s">
        <v>208</v>
      </c>
      <c r="O42" s="100" t="s">
        <v>208</v>
      </c>
      <c r="P42" s="100" t="s">
        <v>208</v>
      </c>
      <c r="Q42" s="100" t="s">
        <v>208</v>
      </c>
      <c r="R42" s="100" t="s">
        <v>208</v>
      </c>
      <c r="S42" s="100" t="s">
        <v>208</v>
      </c>
      <c r="T42" s="100" t="s">
        <v>208</v>
      </c>
      <c r="U42" s="100" t="s">
        <v>208</v>
      </c>
      <c r="V42" s="100" t="s">
        <v>208</v>
      </c>
      <c r="W42" s="127"/>
      <c r="X42" s="117">
        <v>1935</v>
      </c>
      <c r="Y42" s="100">
        <v>0</v>
      </c>
      <c r="Z42" s="100">
        <v>0</v>
      </c>
      <c r="AA42" s="100">
        <v>0</v>
      </c>
      <c r="AB42" s="100">
        <v>10.888057</v>
      </c>
      <c r="AC42" s="100">
        <v>40.890957</v>
      </c>
      <c r="AD42" s="100">
        <v>49.848942999999998</v>
      </c>
      <c r="AE42" s="100">
        <v>50.332779000000002</v>
      </c>
      <c r="AF42" s="100">
        <v>23.870418000000001</v>
      </c>
      <c r="AG42" s="100">
        <v>2.1533161000000001</v>
      </c>
      <c r="AH42" s="100">
        <v>0</v>
      </c>
      <c r="AI42" s="100">
        <v>0</v>
      </c>
      <c r="AJ42" s="100">
        <v>0</v>
      </c>
      <c r="AK42" s="100">
        <v>0</v>
      </c>
      <c r="AL42" s="100">
        <v>0</v>
      </c>
      <c r="AM42" s="100">
        <v>0</v>
      </c>
      <c r="AN42" s="100">
        <v>0</v>
      </c>
      <c r="AO42" s="100">
        <v>0</v>
      </c>
      <c r="AP42" s="100">
        <v>0</v>
      </c>
      <c r="AQ42" s="100">
        <v>14.143973000000001</v>
      </c>
      <c r="AR42" s="100">
        <v>12.916482999999999</v>
      </c>
      <c r="AS42" s="127"/>
      <c r="AT42" s="117">
        <v>1935</v>
      </c>
      <c r="AU42" s="100">
        <v>0</v>
      </c>
      <c r="AV42" s="100">
        <v>0</v>
      </c>
      <c r="AW42" s="100">
        <v>0</v>
      </c>
      <c r="AX42" s="100">
        <v>5.3583388999999997</v>
      </c>
      <c r="AY42" s="100">
        <v>20.226935999999998</v>
      </c>
      <c r="AZ42" s="100">
        <v>24.039337</v>
      </c>
      <c r="BA42" s="100">
        <v>24.267949999999999</v>
      </c>
      <c r="BB42" s="100">
        <v>11.937753000000001</v>
      </c>
      <c r="BC42" s="100">
        <v>1.0836584</v>
      </c>
      <c r="BD42" s="100">
        <v>0</v>
      </c>
      <c r="BE42" s="100">
        <v>0</v>
      </c>
      <c r="BF42" s="100">
        <v>0</v>
      </c>
      <c r="BG42" s="100">
        <v>0</v>
      </c>
      <c r="BH42" s="100">
        <v>0</v>
      </c>
      <c r="BI42" s="100">
        <v>0</v>
      </c>
      <c r="BJ42" s="100">
        <v>0</v>
      </c>
      <c r="BK42" s="100">
        <v>0</v>
      </c>
      <c r="BL42" s="100">
        <v>0</v>
      </c>
      <c r="BM42" s="100">
        <v>6.9727335000000004</v>
      </c>
      <c r="BN42" s="100">
        <v>6.3063083000000004</v>
      </c>
      <c r="BO42" s="127"/>
      <c r="BP42" s="117">
        <v>1935</v>
      </c>
    </row>
    <row r="43" spans="1:68">
      <c r="A43" s="127"/>
      <c r="B43" s="117">
        <v>1936</v>
      </c>
      <c r="C43" s="100" t="s">
        <v>208</v>
      </c>
      <c r="D43" s="100" t="s">
        <v>208</v>
      </c>
      <c r="E43" s="100" t="s">
        <v>208</v>
      </c>
      <c r="F43" s="100" t="s">
        <v>208</v>
      </c>
      <c r="G43" s="100" t="s">
        <v>208</v>
      </c>
      <c r="H43" s="100" t="s">
        <v>208</v>
      </c>
      <c r="I43" s="100" t="s">
        <v>208</v>
      </c>
      <c r="J43" s="100" t="s">
        <v>208</v>
      </c>
      <c r="K43" s="100" t="s">
        <v>208</v>
      </c>
      <c r="L43" s="100" t="s">
        <v>208</v>
      </c>
      <c r="M43" s="100" t="s">
        <v>208</v>
      </c>
      <c r="N43" s="100" t="s">
        <v>208</v>
      </c>
      <c r="O43" s="100" t="s">
        <v>208</v>
      </c>
      <c r="P43" s="100" t="s">
        <v>208</v>
      </c>
      <c r="Q43" s="100" t="s">
        <v>208</v>
      </c>
      <c r="R43" s="100" t="s">
        <v>208</v>
      </c>
      <c r="S43" s="100" t="s">
        <v>208</v>
      </c>
      <c r="T43" s="100" t="s">
        <v>208</v>
      </c>
      <c r="U43" s="100" t="s">
        <v>208</v>
      </c>
      <c r="V43" s="100" t="s">
        <v>208</v>
      </c>
      <c r="W43" s="127"/>
      <c r="X43" s="117">
        <v>1936</v>
      </c>
      <c r="Y43" s="100">
        <v>0</v>
      </c>
      <c r="Z43" s="100">
        <v>0</v>
      </c>
      <c r="AA43" s="100">
        <v>0.31816739999999999</v>
      </c>
      <c r="AB43" s="100">
        <v>15.75595</v>
      </c>
      <c r="AC43" s="100">
        <v>40.829765999999999</v>
      </c>
      <c r="AD43" s="100">
        <v>65.410200000000003</v>
      </c>
      <c r="AE43" s="100">
        <v>63.327815000000001</v>
      </c>
      <c r="AF43" s="100">
        <v>53.685555999999998</v>
      </c>
      <c r="AG43" s="100">
        <v>24.474022999999999</v>
      </c>
      <c r="AH43" s="100">
        <v>4.1938490000000002</v>
      </c>
      <c r="AI43" s="100">
        <v>0</v>
      </c>
      <c r="AJ43" s="100">
        <v>0.68965520000000002</v>
      </c>
      <c r="AK43" s="100">
        <v>0.85470089999999999</v>
      </c>
      <c r="AL43" s="100">
        <v>0</v>
      </c>
      <c r="AM43" s="100">
        <v>0</v>
      </c>
      <c r="AN43" s="100">
        <v>0</v>
      </c>
      <c r="AO43" s="100">
        <v>0</v>
      </c>
      <c r="AP43" s="100">
        <v>0</v>
      </c>
      <c r="AQ43" s="100">
        <v>20.809663</v>
      </c>
      <c r="AR43" s="100">
        <v>19.741458999999999</v>
      </c>
      <c r="AS43" s="127"/>
      <c r="AT43" s="117">
        <v>1936</v>
      </c>
      <c r="AU43" s="100">
        <v>0</v>
      </c>
      <c r="AV43" s="100">
        <v>0</v>
      </c>
      <c r="AW43" s="100">
        <v>0.15735640000000001</v>
      </c>
      <c r="AX43" s="100">
        <v>7.7417229000000001</v>
      </c>
      <c r="AY43" s="100">
        <v>20.241593000000002</v>
      </c>
      <c r="AZ43" s="100">
        <v>31.743185</v>
      </c>
      <c r="BA43" s="100">
        <v>30.357143000000001</v>
      </c>
      <c r="BB43" s="100">
        <v>26.610347999999998</v>
      </c>
      <c r="BC43" s="100">
        <v>12.37785</v>
      </c>
      <c r="BD43" s="100">
        <v>2.0680147</v>
      </c>
      <c r="BE43" s="100">
        <v>0</v>
      </c>
      <c r="BF43" s="100">
        <v>0.3400204</v>
      </c>
      <c r="BG43" s="100">
        <v>0.42918450000000002</v>
      </c>
      <c r="BH43" s="100">
        <v>0</v>
      </c>
      <c r="BI43" s="100">
        <v>0</v>
      </c>
      <c r="BJ43" s="100">
        <v>0</v>
      </c>
      <c r="BK43" s="100">
        <v>0</v>
      </c>
      <c r="BL43" s="100">
        <v>0</v>
      </c>
      <c r="BM43" s="100">
        <v>10.267910000000001</v>
      </c>
      <c r="BN43" s="100">
        <v>9.6717174000000004</v>
      </c>
      <c r="BO43" s="127"/>
      <c r="BP43" s="117">
        <v>1936</v>
      </c>
    </row>
    <row r="44" spans="1:68">
      <c r="A44" s="127"/>
      <c r="B44" s="117">
        <v>1937</v>
      </c>
      <c r="C44" s="100" t="s">
        <v>208</v>
      </c>
      <c r="D44" s="100" t="s">
        <v>208</v>
      </c>
      <c r="E44" s="100" t="s">
        <v>208</v>
      </c>
      <c r="F44" s="100" t="s">
        <v>208</v>
      </c>
      <c r="G44" s="100" t="s">
        <v>208</v>
      </c>
      <c r="H44" s="100" t="s">
        <v>208</v>
      </c>
      <c r="I44" s="100" t="s">
        <v>208</v>
      </c>
      <c r="J44" s="100" t="s">
        <v>208</v>
      </c>
      <c r="K44" s="100" t="s">
        <v>208</v>
      </c>
      <c r="L44" s="100" t="s">
        <v>208</v>
      </c>
      <c r="M44" s="100" t="s">
        <v>208</v>
      </c>
      <c r="N44" s="100" t="s">
        <v>208</v>
      </c>
      <c r="O44" s="100" t="s">
        <v>208</v>
      </c>
      <c r="P44" s="100" t="s">
        <v>208</v>
      </c>
      <c r="Q44" s="100" t="s">
        <v>208</v>
      </c>
      <c r="R44" s="100" t="s">
        <v>208</v>
      </c>
      <c r="S44" s="100" t="s">
        <v>208</v>
      </c>
      <c r="T44" s="100" t="s">
        <v>208</v>
      </c>
      <c r="U44" s="100" t="s">
        <v>208</v>
      </c>
      <c r="V44" s="100" t="s">
        <v>208</v>
      </c>
      <c r="W44" s="127"/>
      <c r="X44" s="117">
        <v>1937</v>
      </c>
      <c r="Y44" s="100">
        <v>0</v>
      </c>
      <c r="Z44" s="100">
        <v>0</v>
      </c>
      <c r="AA44" s="100">
        <v>0</v>
      </c>
      <c r="AB44" s="100">
        <v>12.251656000000001</v>
      </c>
      <c r="AC44" s="100">
        <v>31.813708999999999</v>
      </c>
      <c r="AD44" s="100">
        <v>50.578035</v>
      </c>
      <c r="AE44" s="100">
        <v>52.717613</v>
      </c>
      <c r="AF44" s="100">
        <v>42.905692000000002</v>
      </c>
      <c r="AG44" s="100">
        <v>19.055868</v>
      </c>
      <c r="AH44" s="100">
        <v>1.3648772</v>
      </c>
      <c r="AI44" s="100">
        <v>0</v>
      </c>
      <c r="AJ44" s="100">
        <v>0</v>
      </c>
      <c r="AK44" s="100">
        <v>0</v>
      </c>
      <c r="AL44" s="100">
        <v>0</v>
      </c>
      <c r="AM44" s="100">
        <v>0</v>
      </c>
      <c r="AN44" s="100">
        <v>0</v>
      </c>
      <c r="AO44" s="100">
        <v>0</v>
      </c>
      <c r="AP44" s="100">
        <v>0</v>
      </c>
      <c r="AQ44" s="100">
        <v>16.322541000000001</v>
      </c>
      <c r="AR44" s="100">
        <v>15.482146999999999</v>
      </c>
      <c r="AS44" s="127"/>
      <c r="AT44" s="117">
        <v>1937</v>
      </c>
      <c r="AU44" s="100">
        <v>0</v>
      </c>
      <c r="AV44" s="100">
        <v>0</v>
      </c>
      <c r="AW44" s="100">
        <v>0</v>
      </c>
      <c r="AX44" s="100">
        <v>6.0143043</v>
      </c>
      <c r="AY44" s="100">
        <v>15.780055000000001</v>
      </c>
      <c r="AZ44" s="100">
        <v>24.660912</v>
      </c>
      <c r="BA44" s="100">
        <v>25.229806</v>
      </c>
      <c r="BB44" s="100">
        <v>21.068002</v>
      </c>
      <c r="BC44" s="100">
        <v>9.6618356999999992</v>
      </c>
      <c r="BD44" s="100">
        <v>0.67643739999999997</v>
      </c>
      <c r="BE44" s="100">
        <v>0</v>
      </c>
      <c r="BF44" s="100">
        <v>0</v>
      </c>
      <c r="BG44" s="100">
        <v>0</v>
      </c>
      <c r="BH44" s="100">
        <v>0</v>
      </c>
      <c r="BI44" s="100">
        <v>0</v>
      </c>
      <c r="BJ44" s="100">
        <v>0</v>
      </c>
      <c r="BK44" s="100">
        <v>0</v>
      </c>
      <c r="BL44" s="100">
        <v>0</v>
      </c>
      <c r="BM44" s="100">
        <v>8.0607407999999996</v>
      </c>
      <c r="BN44" s="100">
        <v>7.5741795999999999</v>
      </c>
      <c r="BO44" s="127"/>
      <c r="BP44" s="117">
        <v>1937</v>
      </c>
    </row>
    <row r="45" spans="1:68">
      <c r="A45" s="127"/>
      <c r="B45" s="117">
        <v>1938</v>
      </c>
      <c r="C45" s="100" t="s">
        <v>208</v>
      </c>
      <c r="D45" s="100" t="s">
        <v>208</v>
      </c>
      <c r="E45" s="100" t="s">
        <v>208</v>
      </c>
      <c r="F45" s="100" t="s">
        <v>208</v>
      </c>
      <c r="G45" s="100" t="s">
        <v>208</v>
      </c>
      <c r="H45" s="100" t="s">
        <v>208</v>
      </c>
      <c r="I45" s="100" t="s">
        <v>208</v>
      </c>
      <c r="J45" s="100" t="s">
        <v>208</v>
      </c>
      <c r="K45" s="100" t="s">
        <v>208</v>
      </c>
      <c r="L45" s="100" t="s">
        <v>208</v>
      </c>
      <c r="M45" s="100" t="s">
        <v>208</v>
      </c>
      <c r="N45" s="100" t="s">
        <v>208</v>
      </c>
      <c r="O45" s="100" t="s">
        <v>208</v>
      </c>
      <c r="P45" s="100" t="s">
        <v>208</v>
      </c>
      <c r="Q45" s="100" t="s">
        <v>208</v>
      </c>
      <c r="R45" s="100" t="s">
        <v>208</v>
      </c>
      <c r="S45" s="100" t="s">
        <v>208</v>
      </c>
      <c r="T45" s="100" t="s">
        <v>208</v>
      </c>
      <c r="U45" s="100" t="s">
        <v>208</v>
      </c>
      <c r="V45" s="100" t="s">
        <v>208</v>
      </c>
      <c r="W45" s="127"/>
      <c r="X45" s="117">
        <v>1938</v>
      </c>
      <c r="Y45" s="100">
        <v>0</v>
      </c>
      <c r="Z45" s="100">
        <v>0</v>
      </c>
      <c r="AA45" s="100">
        <v>0</v>
      </c>
      <c r="AB45" s="100">
        <v>12.353706000000001</v>
      </c>
      <c r="AC45" s="100">
        <v>32.332563999999998</v>
      </c>
      <c r="AD45" s="100">
        <v>46.758766999999999</v>
      </c>
      <c r="AE45" s="100">
        <v>52.673583000000001</v>
      </c>
      <c r="AF45" s="100">
        <v>46.186441000000002</v>
      </c>
      <c r="AG45" s="100">
        <v>20.017406000000001</v>
      </c>
      <c r="AH45" s="100">
        <v>3.1460674000000002</v>
      </c>
      <c r="AI45" s="100">
        <v>0</v>
      </c>
      <c r="AJ45" s="100">
        <v>0</v>
      </c>
      <c r="AK45" s="100">
        <v>0</v>
      </c>
      <c r="AL45" s="100">
        <v>0</v>
      </c>
      <c r="AM45" s="100">
        <v>0</v>
      </c>
      <c r="AN45" s="100">
        <v>0</v>
      </c>
      <c r="AO45" s="100">
        <v>0</v>
      </c>
      <c r="AP45" s="100">
        <v>0</v>
      </c>
      <c r="AQ45" s="100">
        <v>16.488675000000001</v>
      </c>
      <c r="AR45" s="100">
        <v>15.694015</v>
      </c>
      <c r="AS45" s="127"/>
      <c r="AT45" s="117">
        <v>1938</v>
      </c>
      <c r="AU45" s="100">
        <v>0</v>
      </c>
      <c r="AV45" s="100">
        <v>0</v>
      </c>
      <c r="AW45" s="100">
        <v>0</v>
      </c>
      <c r="AX45" s="100">
        <v>6.0654428999999999</v>
      </c>
      <c r="AY45" s="100">
        <v>16.036655</v>
      </c>
      <c r="AZ45" s="100">
        <v>22.83342</v>
      </c>
      <c r="BA45" s="100">
        <v>25.229358000000001</v>
      </c>
      <c r="BB45" s="100">
        <v>22.534628999999999</v>
      </c>
      <c r="BC45" s="100">
        <v>10.125468</v>
      </c>
      <c r="BD45" s="100">
        <v>1.5663459</v>
      </c>
      <c r="BE45" s="100">
        <v>0</v>
      </c>
      <c r="BF45" s="100">
        <v>0</v>
      </c>
      <c r="BG45" s="100">
        <v>0</v>
      </c>
      <c r="BH45" s="100">
        <v>0</v>
      </c>
      <c r="BI45" s="100">
        <v>0</v>
      </c>
      <c r="BJ45" s="100">
        <v>0</v>
      </c>
      <c r="BK45" s="100">
        <v>0</v>
      </c>
      <c r="BL45" s="100">
        <v>0</v>
      </c>
      <c r="BM45" s="100">
        <v>8.1465805000000007</v>
      </c>
      <c r="BN45" s="100">
        <v>7.6728056000000002</v>
      </c>
      <c r="BO45" s="127"/>
      <c r="BP45" s="117">
        <v>1938</v>
      </c>
    </row>
    <row r="46" spans="1:68">
      <c r="A46" s="127"/>
      <c r="B46" s="117">
        <v>1939</v>
      </c>
      <c r="C46" s="100" t="s">
        <v>208</v>
      </c>
      <c r="D46" s="100" t="s">
        <v>208</v>
      </c>
      <c r="E46" s="100" t="s">
        <v>208</v>
      </c>
      <c r="F46" s="100" t="s">
        <v>208</v>
      </c>
      <c r="G46" s="100" t="s">
        <v>208</v>
      </c>
      <c r="H46" s="100" t="s">
        <v>208</v>
      </c>
      <c r="I46" s="100" t="s">
        <v>208</v>
      </c>
      <c r="J46" s="100" t="s">
        <v>208</v>
      </c>
      <c r="K46" s="100" t="s">
        <v>208</v>
      </c>
      <c r="L46" s="100" t="s">
        <v>208</v>
      </c>
      <c r="M46" s="100" t="s">
        <v>208</v>
      </c>
      <c r="N46" s="100" t="s">
        <v>208</v>
      </c>
      <c r="O46" s="100" t="s">
        <v>208</v>
      </c>
      <c r="P46" s="100" t="s">
        <v>208</v>
      </c>
      <c r="Q46" s="100" t="s">
        <v>208</v>
      </c>
      <c r="R46" s="100" t="s">
        <v>208</v>
      </c>
      <c r="S46" s="100" t="s">
        <v>208</v>
      </c>
      <c r="T46" s="100" t="s">
        <v>208</v>
      </c>
      <c r="U46" s="100" t="s">
        <v>208</v>
      </c>
      <c r="V46" s="100" t="s">
        <v>208</v>
      </c>
      <c r="W46" s="127"/>
      <c r="X46" s="117">
        <v>1939</v>
      </c>
      <c r="Y46" s="100">
        <v>0</v>
      </c>
      <c r="Z46" s="100">
        <v>0</v>
      </c>
      <c r="AA46" s="100">
        <v>0</v>
      </c>
      <c r="AB46" s="100">
        <v>7.3458959000000004</v>
      </c>
      <c r="AC46" s="100">
        <v>35.270406000000001</v>
      </c>
      <c r="AD46" s="100">
        <v>37.379973</v>
      </c>
      <c r="AE46" s="100">
        <v>42.784908999999999</v>
      </c>
      <c r="AF46" s="100">
        <v>44.725738</v>
      </c>
      <c r="AG46" s="100">
        <v>19.247593999999999</v>
      </c>
      <c r="AH46" s="100">
        <v>1.7777778</v>
      </c>
      <c r="AI46" s="100">
        <v>1.0101009999999999</v>
      </c>
      <c r="AJ46" s="100">
        <v>0</v>
      </c>
      <c r="AK46" s="100">
        <v>0</v>
      </c>
      <c r="AL46" s="100">
        <v>0</v>
      </c>
      <c r="AM46" s="100">
        <v>0</v>
      </c>
      <c r="AN46" s="100">
        <v>0</v>
      </c>
      <c r="AO46" s="100">
        <v>0</v>
      </c>
      <c r="AP46" s="100">
        <v>0</v>
      </c>
      <c r="AQ46" s="100">
        <v>14.598328</v>
      </c>
      <c r="AR46" s="100">
        <v>13.916308000000001</v>
      </c>
      <c r="AS46" s="127"/>
      <c r="AT46" s="117">
        <v>1939</v>
      </c>
      <c r="AU46" s="100">
        <v>0</v>
      </c>
      <c r="AV46" s="100">
        <v>0</v>
      </c>
      <c r="AW46" s="100">
        <v>0</v>
      </c>
      <c r="AX46" s="100">
        <v>3.6129438</v>
      </c>
      <c r="AY46" s="100">
        <v>17.459261999999999</v>
      </c>
      <c r="AZ46" s="100">
        <v>18.368722999999999</v>
      </c>
      <c r="BA46" s="100">
        <v>20.533881000000001</v>
      </c>
      <c r="BB46" s="100">
        <v>21.663601</v>
      </c>
      <c r="BC46" s="100">
        <v>9.6937651000000002</v>
      </c>
      <c r="BD46" s="100">
        <v>0.89126559999999999</v>
      </c>
      <c r="BE46" s="100">
        <v>0.4987531</v>
      </c>
      <c r="BF46" s="100">
        <v>0</v>
      </c>
      <c r="BG46" s="100">
        <v>0</v>
      </c>
      <c r="BH46" s="100">
        <v>0</v>
      </c>
      <c r="BI46" s="100">
        <v>0</v>
      </c>
      <c r="BJ46" s="100">
        <v>0</v>
      </c>
      <c r="BK46" s="100">
        <v>0</v>
      </c>
      <c r="BL46" s="100">
        <v>0</v>
      </c>
      <c r="BM46" s="100">
        <v>7.2189212999999999</v>
      </c>
      <c r="BN46" s="100">
        <v>6.8053471999999999</v>
      </c>
      <c r="BO46" s="127"/>
      <c r="BP46" s="117">
        <v>1939</v>
      </c>
    </row>
    <row r="47" spans="1:68">
      <c r="A47" s="127"/>
      <c r="B47" s="118">
        <v>1940</v>
      </c>
      <c r="C47" s="100" t="s">
        <v>208</v>
      </c>
      <c r="D47" s="100" t="s">
        <v>208</v>
      </c>
      <c r="E47" s="100" t="s">
        <v>208</v>
      </c>
      <c r="F47" s="100" t="s">
        <v>208</v>
      </c>
      <c r="G47" s="100" t="s">
        <v>208</v>
      </c>
      <c r="H47" s="100" t="s">
        <v>208</v>
      </c>
      <c r="I47" s="100" t="s">
        <v>208</v>
      </c>
      <c r="J47" s="100" t="s">
        <v>208</v>
      </c>
      <c r="K47" s="100" t="s">
        <v>208</v>
      </c>
      <c r="L47" s="100" t="s">
        <v>208</v>
      </c>
      <c r="M47" s="100" t="s">
        <v>208</v>
      </c>
      <c r="N47" s="100" t="s">
        <v>208</v>
      </c>
      <c r="O47" s="100" t="s">
        <v>208</v>
      </c>
      <c r="P47" s="100" t="s">
        <v>208</v>
      </c>
      <c r="Q47" s="100" t="s">
        <v>208</v>
      </c>
      <c r="R47" s="100" t="s">
        <v>208</v>
      </c>
      <c r="S47" s="100" t="s">
        <v>208</v>
      </c>
      <c r="T47" s="100" t="s">
        <v>208</v>
      </c>
      <c r="U47" s="100" t="s">
        <v>208</v>
      </c>
      <c r="V47" s="100" t="s">
        <v>208</v>
      </c>
      <c r="W47" s="127"/>
      <c r="X47" s="118">
        <v>1940</v>
      </c>
      <c r="Y47" s="100">
        <v>0</v>
      </c>
      <c r="Z47" s="100">
        <v>0</v>
      </c>
      <c r="AA47" s="100">
        <v>0</v>
      </c>
      <c r="AB47" s="100">
        <v>9.7576330000000002</v>
      </c>
      <c r="AC47" s="100">
        <v>32.619776000000002</v>
      </c>
      <c r="AD47" s="100">
        <v>43.333333000000003</v>
      </c>
      <c r="AE47" s="100">
        <v>42.982121999999997</v>
      </c>
      <c r="AF47" s="100">
        <v>36.569986999999998</v>
      </c>
      <c r="AG47" s="100">
        <v>23.356401000000002</v>
      </c>
      <c r="AH47" s="100">
        <v>1.7636684</v>
      </c>
      <c r="AI47" s="100">
        <v>0</v>
      </c>
      <c r="AJ47" s="100">
        <v>0</v>
      </c>
      <c r="AK47" s="100">
        <v>0</v>
      </c>
      <c r="AL47" s="100">
        <v>0</v>
      </c>
      <c r="AM47" s="100">
        <v>0</v>
      </c>
      <c r="AN47" s="100">
        <v>0</v>
      </c>
      <c r="AO47" s="100">
        <v>0</v>
      </c>
      <c r="AP47" s="100">
        <v>0</v>
      </c>
      <c r="AQ47" s="100">
        <v>14.778041999999999</v>
      </c>
      <c r="AR47" s="100">
        <v>13.970456</v>
      </c>
      <c r="AS47" s="127"/>
      <c r="AT47" s="118">
        <v>1940</v>
      </c>
      <c r="AU47" s="100">
        <v>0</v>
      </c>
      <c r="AV47" s="100">
        <v>0</v>
      </c>
      <c r="AW47" s="100">
        <v>0</v>
      </c>
      <c r="AX47" s="100">
        <v>4.8256538000000004</v>
      </c>
      <c r="AY47" s="100">
        <v>16.093881</v>
      </c>
      <c r="AZ47" s="100">
        <v>21.427394</v>
      </c>
      <c r="BA47" s="100">
        <v>20.684605999999999</v>
      </c>
      <c r="BB47" s="100">
        <v>17.607772000000001</v>
      </c>
      <c r="BC47" s="100">
        <v>11.688312</v>
      </c>
      <c r="BD47" s="100">
        <v>0.89047200000000004</v>
      </c>
      <c r="BE47" s="100">
        <v>0</v>
      </c>
      <c r="BF47" s="100">
        <v>0</v>
      </c>
      <c r="BG47" s="100">
        <v>0</v>
      </c>
      <c r="BH47" s="100">
        <v>0</v>
      </c>
      <c r="BI47" s="100">
        <v>0</v>
      </c>
      <c r="BJ47" s="100">
        <v>0</v>
      </c>
      <c r="BK47" s="100">
        <v>0</v>
      </c>
      <c r="BL47" s="100">
        <v>0</v>
      </c>
      <c r="BM47" s="100">
        <v>7.3158605000000003</v>
      </c>
      <c r="BN47" s="100">
        <v>6.8380840999999997</v>
      </c>
      <c r="BO47" s="127"/>
      <c r="BP47" s="118">
        <v>1940</v>
      </c>
    </row>
    <row r="48" spans="1:68">
      <c r="A48" s="127"/>
      <c r="B48" s="118">
        <v>1941</v>
      </c>
      <c r="C48" s="100" t="s">
        <v>208</v>
      </c>
      <c r="D48" s="100" t="s">
        <v>208</v>
      </c>
      <c r="E48" s="100" t="s">
        <v>208</v>
      </c>
      <c r="F48" s="100" t="s">
        <v>208</v>
      </c>
      <c r="G48" s="100" t="s">
        <v>208</v>
      </c>
      <c r="H48" s="100" t="s">
        <v>208</v>
      </c>
      <c r="I48" s="100" t="s">
        <v>208</v>
      </c>
      <c r="J48" s="100" t="s">
        <v>208</v>
      </c>
      <c r="K48" s="100" t="s">
        <v>208</v>
      </c>
      <c r="L48" s="100" t="s">
        <v>208</v>
      </c>
      <c r="M48" s="100" t="s">
        <v>208</v>
      </c>
      <c r="N48" s="100" t="s">
        <v>208</v>
      </c>
      <c r="O48" s="100" t="s">
        <v>208</v>
      </c>
      <c r="P48" s="100" t="s">
        <v>208</v>
      </c>
      <c r="Q48" s="100" t="s">
        <v>208</v>
      </c>
      <c r="R48" s="100" t="s">
        <v>208</v>
      </c>
      <c r="S48" s="100" t="s">
        <v>208</v>
      </c>
      <c r="T48" s="100" t="s">
        <v>208</v>
      </c>
      <c r="U48" s="100" t="s">
        <v>208</v>
      </c>
      <c r="V48" s="100" t="s">
        <v>208</v>
      </c>
      <c r="W48" s="127"/>
      <c r="X48" s="118">
        <v>1941</v>
      </c>
      <c r="Y48" s="100">
        <v>0</v>
      </c>
      <c r="Z48" s="100">
        <v>0</v>
      </c>
      <c r="AA48" s="100">
        <v>0</v>
      </c>
      <c r="AB48" s="100">
        <v>6.9664345000000001</v>
      </c>
      <c r="AC48" s="100">
        <v>25.743898000000002</v>
      </c>
      <c r="AD48" s="100">
        <v>45.439579000000002</v>
      </c>
      <c r="AE48" s="100">
        <v>43.768546000000001</v>
      </c>
      <c r="AF48" s="100">
        <v>40.050063000000002</v>
      </c>
      <c r="AG48" s="100">
        <v>13.35056</v>
      </c>
      <c r="AH48" s="100">
        <v>3.5056967999999999</v>
      </c>
      <c r="AI48" s="100">
        <v>0</v>
      </c>
      <c r="AJ48" s="100">
        <v>0</v>
      </c>
      <c r="AK48" s="100">
        <v>0</v>
      </c>
      <c r="AL48" s="100">
        <v>0</v>
      </c>
      <c r="AM48" s="100">
        <v>0</v>
      </c>
      <c r="AN48" s="100">
        <v>0</v>
      </c>
      <c r="AO48" s="100">
        <v>0</v>
      </c>
      <c r="AP48" s="100">
        <v>0</v>
      </c>
      <c r="AQ48" s="100">
        <v>13.899132</v>
      </c>
      <c r="AR48" s="100">
        <v>13.153721000000001</v>
      </c>
      <c r="AS48" s="127"/>
      <c r="AT48" s="118">
        <v>1941</v>
      </c>
      <c r="AU48" s="100">
        <v>0</v>
      </c>
      <c r="AV48" s="100">
        <v>0</v>
      </c>
      <c r="AW48" s="100">
        <v>0</v>
      </c>
      <c r="AX48" s="100">
        <v>3.4569453000000001</v>
      </c>
      <c r="AY48" s="100">
        <v>12.697889</v>
      </c>
      <c r="AZ48" s="100">
        <v>22.578534000000001</v>
      </c>
      <c r="BA48" s="100">
        <v>21.223022</v>
      </c>
      <c r="BB48" s="100">
        <v>19.196161</v>
      </c>
      <c r="BC48" s="100">
        <v>6.6267636000000003</v>
      </c>
      <c r="BD48" s="100">
        <v>1.7813405</v>
      </c>
      <c r="BE48" s="100">
        <v>0</v>
      </c>
      <c r="BF48" s="100">
        <v>0</v>
      </c>
      <c r="BG48" s="100">
        <v>0</v>
      </c>
      <c r="BH48" s="100">
        <v>0</v>
      </c>
      <c r="BI48" s="100">
        <v>0</v>
      </c>
      <c r="BJ48" s="100">
        <v>0</v>
      </c>
      <c r="BK48" s="100">
        <v>0</v>
      </c>
      <c r="BL48" s="100">
        <v>0</v>
      </c>
      <c r="BM48" s="100">
        <v>6.8917988000000001</v>
      </c>
      <c r="BN48" s="100">
        <v>6.4377440000000004</v>
      </c>
      <c r="BO48" s="127"/>
      <c r="BP48" s="118">
        <v>1941</v>
      </c>
    </row>
    <row r="49" spans="1:68">
      <c r="A49" s="127"/>
      <c r="B49" s="118">
        <v>1942</v>
      </c>
      <c r="C49" s="100" t="s">
        <v>208</v>
      </c>
      <c r="D49" s="100" t="s">
        <v>208</v>
      </c>
      <c r="E49" s="100" t="s">
        <v>208</v>
      </c>
      <c r="F49" s="100" t="s">
        <v>208</v>
      </c>
      <c r="G49" s="100" t="s">
        <v>208</v>
      </c>
      <c r="H49" s="100" t="s">
        <v>208</v>
      </c>
      <c r="I49" s="100" t="s">
        <v>208</v>
      </c>
      <c r="J49" s="100" t="s">
        <v>208</v>
      </c>
      <c r="K49" s="100" t="s">
        <v>208</v>
      </c>
      <c r="L49" s="100" t="s">
        <v>208</v>
      </c>
      <c r="M49" s="100" t="s">
        <v>208</v>
      </c>
      <c r="N49" s="100" t="s">
        <v>208</v>
      </c>
      <c r="O49" s="100" t="s">
        <v>208</v>
      </c>
      <c r="P49" s="100" t="s">
        <v>208</v>
      </c>
      <c r="Q49" s="100" t="s">
        <v>208</v>
      </c>
      <c r="R49" s="100" t="s">
        <v>208</v>
      </c>
      <c r="S49" s="100" t="s">
        <v>208</v>
      </c>
      <c r="T49" s="100" t="s">
        <v>208</v>
      </c>
      <c r="U49" s="100" t="s">
        <v>208</v>
      </c>
      <c r="V49" s="100" t="s">
        <v>208</v>
      </c>
      <c r="W49" s="127"/>
      <c r="X49" s="118">
        <v>1942</v>
      </c>
      <c r="Y49" s="100">
        <v>0</v>
      </c>
      <c r="Z49" s="100">
        <v>0</v>
      </c>
      <c r="AA49" s="100">
        <v>0</v>
      </c>
      <c r="AB49" s="100">
        <v>9.2829706000000005</v>
      </c>
      <c r="AC49" s="100">
        <v>30.682943000000002</v>
      </c>
      <c r="AD49" s="100">
        <v>41.216878999999999</v>
      </c>
      <c r="AE49" s="100">
        <v>38.67004</v>
      </c>
      <c r="AF49" s="100">
        <v>36.139629999999997</v>
      </c>
      <c r="AG49" s="100">
        <v>19.280206</v>
      </c>
      <c r="AH49" s="100">
        <v>1.3227513</v>
      </c>
      <c r="AI49" s="100">
        <v>0</v>
      </c>
      <c r="AJ49" s="100">
        <v>0</v>
      </c>
      <c r="AK49" s="100">
        <v>0</v>
      </c>
      <c r="AL49" s="100">
        <v>0</v>
      </c>
      <c r="AM49" s="100">
        <v>0</v>
      </c>
      <c r="AN49" s="100">
        <v>0</v>
      </c>
      <c r="AO49" s="100">
        <v>0</v>
      </c>
      <c r="AP49" s="100">
        <v>0</v>
      </c>
      <c r="AQ49" s="100">
        <v>13.765069</v>
      </c>
      <c r="AR49" s="100">
        <v>12.953739000000001</v>
      </c>
      <c r="AS49" s="127"/>
      <c r="AT49" s="118">
        <v>1942</v>
      </c>
      <c r="AU49" s="100">
        <v>0</v>
      </c>
      <c r="AV49" s="100">
        <v>0</v>
      </c>
      <c r="AW49" s="100">
        <v>0</v>
      </c>
      <c r="AX49" s="100">
        <v>4.6229874000000004</v>
      </c>
      <c r="AY49" s="100">
        <v>15.178717000000001</v>
      </c>
      <c r="AZ49" s="100">
        <v>20.594965999999999</v>
      </c>
      <c r="BA49" s="100">
        <v>18.884575000000002</v>
      </c>
      <c r="BB49" s="100">
        <v>17.326245</v>
      </c>
      <c r="BC49" s="100">
        <v>9.4836670000000005</v>
      </c>
      <c r="BD49" s="100">
        <v>0.6737031</v>
      </c>
      <c r="BE49" s="100">
        <v>0</v>
      </c>
      <c r="BF49" s="100">
        <v>0</v>
      </c>
      <c r="BG49" s="100">
        <v>0</v>
      </c>
      <c r="BH49" s="100">
        <v>0</v>
      </c>
      <c r="BI49" s="100">
        <v>0</v>
      </c>
      <c r="BJ49" s="100">
        <v>0</v>
      </c>
      <c r="BK49" s="100">
        <v>0</v>
      </c>
      <c r="BL49" s="100">
        <v>0</v>
      </c>
      <c r="BM49" s="100">
        <v>6.8377734999999999</v>
      </c>
      <c r="BN49" s="100">
        <v>6.3614426999999996</v>
      </c>
      <c r="BO49" s="127"/>
      <c r="BP49" s="118">
        <v>1942</v>
      </c>
    </row>
    <row r="50" spans="1:68">
      <c r="A50" s="127"/>
      <c r="B50" s="118">
        <v>1943</v>
      </c>
      <c r="C50" s="100" t="s">
        <v>208</v>
      </c>
      <c r="D50" s="100" t="s">
        <v>208</v>
      </c>
      <c r="E50" s="100" t="s">
        <v>208</v>
      </c>
      <c r="F50" s="100" t="s">
        <v>208</v>
      </c>
      <c r="G50" s="100" t="s">
        <v>208</v>
      </c>
      <c r="H50" s="100" t="s">
        <v>208</v>
      </c>
      <c r="I50" s="100" t="s">
        <v>208</v>
      </c>
      <c r="J50" s="100" t="s">
        <v>208</v>
      </c>
      <c r="K50" s="100" t="s">
        <v>208</v>
      </c>
      <c r="L50" s="100" t="s">
        <v>208</v>
      </c>
      <c r="M50" s="100" t="s">
        <v>208</v>
      </c>
      <c r="N50" s="100" t="s">
        <v>208</v>
      </c>
      <c r="O50" s="100" t="s">
        <v>208</v>
      </c>
      <c r="P50" s="100" t="s">
        <v>208</v>
      </c>
      <c r="Q50" s="100" t="s">
        <v>208</v>
      </c>
      <c r="R50" s="100" t="s">
        <v>208</v>
      </c>
      <c r="S50" s="100" t="s">
        <v>208</v>
      </c>
      <c r="T50" s="100" t="s">
        <v>208</v>
      </c>
      <c r="U50" s="100" t="s">
        <v>208</v>
      </c>
      <c r="V50" s="100" t="s">
        <v>208</v>
      </c>
      <c r="W50" s="127"/>
      <c r="X50" s="118">
        <v>1943</v>
      </c>
      <c r="Y50" s="100">
        <v>0</v>
      </c>
      <c r="Z50" s="100">
        <v>0</v>
      </c>
      <c r="AA50" s="100">
        <v>0</v>
      </c>
      <c r="AB50" s="100">
        <v>7.1013557</v>
      </c>
      <c r="AC50" s="100">
        <v>26.895658000000001</v>
      </c>
      <c r="AD50" s="100">
        <v>43.463945000000002</v>
      </c>
      <c r="AE50" s="100">
        <v>42.877392</v>
      </c>
      <c r="AF50" s="100">
        <v>39.310068000000001</v>
      </c>
      <c r="AG50" s="100">
        <v>16.253208000000001</v>
      </c>
      <c r="AH50" s="100">
        <v>1.3286093999999999</v>
      </c>
      <c r="AI50" s="100">
        <v>0</v>
      </c>
      <c r="AJ50" s="100">
        <v>0</v>
      </c>
      <c r="AK50" s="100">
        <v>0</v>
      </c>
      <c r="AL50" s="100">
        <v>0</v>
      </c>
      <c r="AM50" s="100">
        <v>0</v>
      </c>
      <c r="AN50" s="100">
        <v>0</v>
      </c>
      <c r="AO50" s="100">
        <v>0</v>
      </c>
      <c r="AP50" s="100">
        <v>0</v>
      </c>
      <c r="AQ50" s="100">
        <v>13.803637999999999</v>
      </c>
      <c r="AR50" s="100">
        <v>13.041812</v>
      </c>
      <c r="AS50" s="127"/>
      <c r="AT50" s="118">
        <v>1943</v>
      </c>
      <c r="AU50" s="100">
        <v>0</v>
      </c>
      <c r="AV50" s="100">
        <v>0</v>
      </c>
      <c r="AW50" s="100">
        <v>0</v>
      </c>
      <c r="AX50" s="100">
        <v>3.5375462</v>
      </c>
      <c r="AY50" s="100">
        <v>13.363388</v>
      </c>
      <c r="AZ50" s="100">
        <v>21.847071</v>
      </c>
      <c r="BA50" s="100">
        <v>21.058126999999999</v>
      </c>
      <c r="BB50" s="100">
        <v>18.904320999999999</v>
      </c>
      <c r="BC50" s="100">
        <v>7.9497907999999997</v>
      </c>
      <c r="BD50" s="100">
        <v>0.67506750000000004</v>
      </c>
      <c r="BE50" s="100">
        <v>0</v>
      </c>
      <c r="BF50" s="100">
        <v>0</v>
      </c>
      <c r="BG50" s="100">
        <v>0</v>
      </c>
      <c r="BH50" s="100">
        <v>0</v>
      </c>
      <c r="BI50" s="100">
        <v>0</v>
      </c>
      <c r="BJ50" s="100">
        <v>0</v>
      </c>
      <c r="BK50" s="100">
        <v>0</v>
      </c>
      <c r="BL50" s="100">
        <v>0</v>
      </c>
      <c r="BM50" s="100">
        <v>6.8694799</v>
      </c>
      <c r="BN50" s="100">
        <v>6.4234938000000001</v>
      </c>
      <c r="BO50" s="127"/>
      <c r="BP50" s="118">
        <v>1943</v>
      </c>
    </row>
    <row r="51" spans="1:68">
      <c r="A51" s="127"/>
      <c r="B51" s="118">
        <v>1944</v>
      </c>
      <c r="C51" s="100" t="s">
        <v>208</v>
      </c>
      <c r="D51" s="100" t="s">
        <v>208</v>
      </c>
      <c r="E51" s="100" t="s">
        <v>208</v>
      </c>
      <c r="F51" s="100" t="s">
        <v>208</v>
      </c>
      <c r="G51" s="100" t="s">
        <v>208</v>
      </c>
      <c r="H51" s="100" t="s">
        <v>208</v>
      </c>
      <c r="I51" s="100" t="s">
        <v>208</v>
      </c>
      <c r="J51" s="100" t="s">
        <v>208</v>
      </c>
      <c r="K51" s="100" t="s">
        <v>208</v>
      </c>
      <c r="L51" s="100" t="s">
        <v>208</v>
      </c>
      <c r="M51" s="100" t="s">
        <v>208</v>
      </c>
      <c r="N51" s="100" t="s">
        <v>208</v>
      </c>
      <c r="O51" s="100" t="s">
        <v>208</v>
      </c>
      <c r="P51" s="100" t="s">
        <v>208</v>
      </c>
      <c r="Q51" s="100" t="s">
        <v>208</v>
      </c>
      <c r="R51" s="100" t="s">
        <v>208</v>
      </c>
      <c r="S51" s="100" t="s">
        <v>208</v>
      </c>
      <c r="T51" s="100" t="s">
        <v>208</v>
      </c>
      <c r="U51" s="100" t="s">
        <v>208</v>
      </c>
      <c r="V51" s="100" t="s">
        <v>208</v>
      </c>
      <c r="W51" s="127"/>
      <c r="X51" s="118">
        <v>1944</v>
      </c>
      <c r="Y51" s="100">
        <v>0</v>
      </c>
      <c r="Z51" s="100">
        <v>0</v>
      </c>
      <c r="AA51" s="100">
        <v>0</v>
      </c>
      <c r="AB51" s="100">
        <v>8.4607875000000003</v>
      </c>
      <c r="AC51" s="100">
        <v>26.492180000000001</v>
      </c>
      <c r="AD51" s="100">
        <v>35.918092999999999</v>
      </c>
      <c r="AE51" s="100">
        <v>33.344791999999998</v>
      </c>
      <c r="AF51" s="100">
        <v>30.196078</v>
      </c>
      <c r="AG51" s="100">
        <v>18.391787999999998</v>
      </c>
      <c r="AH51" s="100">
        <v>1.7841213</v>
      </c>
      <c r="AI51" s="100">
        <v>0</v>
      </c>
      <c r="AJ51" s="100">
        <v>0</v>
      </c>
      <c r="AK51" s="100">
        <v>0</v>
      </c>
      <c r="AL51" s="100">
        <v>0</v>
      </c>
      <c r="AM51" s="100">
        <v>0</v>
      </c>
      <c r="AN51" s="100">
        <v>0</v>
      </c>
      <c r="AO51" s="100">
        <v>0</v>
      </c>
      <c r="AP51" s="100">
        <v>0</v>
      </c>
      <c r="AQ51" s="100">
        <v>11.994291</v>
      </c>
      <c r="AR51" s="100">
        <v>11.336667</v>
      </c>
      <c r="AS51" s="127"/>
      <c r="AT51" s="118">
        <v>1944</v>
      </c>
      <c r="AU51" s="100">
        <v>0</v>
      </c>
      <c r="AV51" s="100">
        <v>0</v>
      </c>
      <c r="AW51" s="100">
        <v>0</v>
      </c>
      <c r="AX51" s="100">
        <v>4.2084817000000001</v>
      </c>
      <c r="AY51" s="100">
        <v>13.21025</v>
      </c>
      <c r="AZ51" s="100">
        <v>18.117169000000001</v>
      </c>
      <c r="BA51" s="100">
        <v>16.519074</v>
      </c>
      <c r="BB51" s="100">
        <v>14.561271</v>
      </c>
      <c r="BC51" s="100">
        <v>8.9322807999999991</v>
      </c>
      <c r="BD51" s="100">
        <v>0.90171330000000005</v>
      </c>
      <c r="BE51" s="100">
        <v>0</v>
      </c>
      <c r="BF51" s="100">
        <v>0</v>
      </c>
      <c r="BG51" s="100">
        <v>0</v>
      </c>
      <c r="BH51" s="100">
        <v>0</v>
      </c>
      <c r="BI51" s="100">
        <v>0</v>
      </c>
      <c r="BJ51" s="100">
        <v>0</v>
      </c>
      <c r="BK51" s="100">
        <v>0</v>
      </c>
      <c r="BL51" s="100">
        <v>0</v>
      </c>
      <c r="BM51" s="100">
        <v>5.9783575000000004</v>
      </c>
      <c r="BN51" s="100">
        <v>5.6036099000000004</v>
      </c>
      <c r="BO51" s="127"/>
      <c r="BP51" s="118">
        <v>1944</v>
      </c>
    </row>
    <row r="52" spans="1:68">
      <c r="A52" s="127"/>
      <c r="B52" s="118">
        <v>1945</v>
      </c>
      <c r="C52" s="100" t="s">
        <v>208</v>
      </c>
      <c r="D52" s="100" t="s">
        <v>208</v>
      </c>
      <c r="E52" s="100" t="s">
        <v>208</v>
      </c>
      <c r="F52" s="100" t="s">
        <v>208</v>
      </c>
      <c r="G52" s="100" t="s">
        <v>208</v>
      </c>
      <c r="H52" s="100" t="s">
        <v>208</v>
      </c>
      <c r="I52" s="100" t="s">
        <v>208</v>
      </c>
      <c r="J52" s="100" t="s">
        <v>208</v>
      </c>
      <c r="K52" s="100" t="s">
        <v>208</v>
      </c>
      <c r="L52" s="100" t="s">
        <v>208</v>
      </c>
      <c r="M52" s="100" t="s">
        <v>208</v>
      </c>
      <c r="N52" s="100" t="s">
        <v>208</v>
      </c>
      <c r="O52" s="100" t="s">
        <v>208</v>
      </c>
      <c r="P52" s="100" t="s">
        <v>208</v>
      </c>
      <c r="Q52" s="100" t="s">
        <v>208</v>
      </c>
      <c r="R52" s="100" t="s">
        <v>208</v>
      </c>
      <c r="S52" s="100" t="s">
        <v>208</v>
      </c>
      <c r="T52" s="100" t="s">
        <v>208</v>
      </c>
      <c r="U52" s="100" t="s">
        <v>208</v>
      </c>
      <c r="V52" s="100" t="s">
        <v>208</v>
      </c>
      <c r="W52" s="127"/>
      <c r="X52" s="118">
        <v>1945</v>
      </c>
      <c r="Y52" s="100">
        <v>0</v>
      </c>
      <c r="Z52" s="100">
        <v>0</v>
      </c>
      <c r="AA52" s="100">
        <v>0</v>
      </c>
      <c r="AB52" s="100">
        <v>4.6342271000000004</v>
      </c>
      <c r="AC52" s="100">
        <v>19.873816999999999</v>
      </c>
      <c r="AD52" s="100">
        <v>25.841550000000002</v>
      </c>
      <c r="AE52" s="100">
        <v>30.789826000000001</v>
      </c>
      <c r="AF52" s="100">
        <v>26.17398</v>
      </c>
      <c r="AG52" s="100">
        <v>12.847966</v>
      </c>
      <c r="AH52" s="100">
        <v>1.3280212</v>
      </c>
      <c r="AI52" s="100">
        <v>0</v>
      </c>
      <c r="AJ52" s="100">
        <v>0</v>
      </c>
      <c r="AK52" s="100">
        <v>0</v>
      </c>
      <c r="AL52" s="100">
        <v>0</v>
      </c>
      <c r="AM52" s="100">
        <v>0</v>
      </c>
      <c r="AN52" s="100">
        <v>0</v>
      </c>
      <c r="AO52" s="100">
        <v>0</v>
      </c>
      <c r="AP52" s="100">
        <v>0</v>
      </c>
      <c r="AQ52" s="100">
        <v>9.3805069999999997</v>
      </c>
      <c r="AR52" s="100">
        <v>8.9391262000000005</v>
      </c>
      <c r="AS52" s="127"/>
      <c r="AT52" s="118">
        <v>1945</v>
      </c>
      <c r="AU52" s="100">
        <v>0</v>
      </c>
      <c r="AV52" s="100">
        <v>0</v>
      </c>
      <c r="AW52" s="100">
        <v>0</v>
      </c>
      <c r="AX52" s="100">
        <v>2.2996058000000001</v>
      </c>
      <c r="AY52" s="100">
        <v>9.9636248999999992</v>
      </c>
      <c r="AZ52" s="100">
        <v>13.040494000000001</v>
      </c>
      <c r="BA52" s="100">
        <v>15.394913000000001</v>
      </c>
      <c r="BB52" s="100">
        <v>12.662941999999999</v>
      </c>
      <c r="BC52" s="100">
        <v>6.2034738999999997</v>
      </c>
      <c r="BD52" s="100">
        <v>0.66592669999999998</v>
      </c>
      <c r="BE52" s="100">
        <v>0</v>
      </c>
      <c r="BF52" s="100">
        <v>0</v>
      </c>
      <c r="BG52" s="100">
        <v>0</v>
      </c>
      <c r="BH52" s="100">
        <v>0</v>
      </c>
      <c r="BI52" s="100">
        <v>0</v>
      </c>
      <c r="BJ52" s="100">
        <v>0</v>
      </c>
      <c r="BK52" s="100">
        <v>0</v>
      </c>
      <c r="BL52" s="100">
        <v>0</v>
      </c>
      <c r="BM52" s="100">
        <v>4.6809259000000001</v>
      </c>
      <c r="BN52" s="100">
        <v>4.4295498999999996</v>
      </c>
      <c r="BO52" s="127"/>
      <c r="BP52" s="118">
        <v>1945</v>
      </c>
    </row>
    <row r="53" spans="1:68">
      <c r="A53" s="127"/>
      <c r="B53" s="118">
        <v>1946</v>
      </c>
      <c r="C53" s="100" t="s">
        <v>208</v>
      </c>
      <c r="D53" s="100" t="s">
        <v>208</v>
      </c>
      <c r="E53" s="100" t="s">
        <v>208</v>
      </c>
      <c r="F53" s="100" t="s">
        <v>208</v>
      </c>
      <c r="G53" s="100" t="s">
        <v>208</v>
      </c>
      <c r="H53" s="100" t="s">
        <v>208</v>
      </c>
      <c r="I53" s="100" t="s">
        <v>208</v>
      </c>
      <c r="J53" s="100" t="s">
        <v>208</v>
      </c>
      <c r="K53" s="100" t="s">
        <v>208</v>
      </c>
      <c r="L53" s="100" t="s">
        <v>208</v>
      </c>
      <c r="M53" s="100" t="s">
        <v>208</v>
      </c>
      <c r="N53" s="100" t="s">
        <v>208</v>
      </c>
      <c r="O53" s="100" t="s">
        <v>208</v>
      </c>
      <c r="P53" s="100" t="s">
        <v>208</v>
      </c>
      <c r="Q53" s="100" t="s">
        <v>208</v>
      </c>
      <c r="R53" s="100" t="s">
        <v>208</v>
      </c>
      <c r="S53" s="100" t="s">
        <v>208</v>
      </c>
      <c r="T53" s="100" t="s">
        <v>208</v>
      </c>
      <c r="U53" s="100" t="s">
        <v>208</v>
      </c>
      <c r="V53" s="100" t="s">
        <v>208</v>
      </c>
      <c r="W53" s="127"/>
      <c r="X53" s="118">
        <v>1946</v>
      </c>
      <c r="Y53" s="100">
        <v>0</v>
      </c>
      <c r="Z53" s="100">
        <v>0</v>
      </c>
      <c r="AA53" s="100">
        <v>0</v>
      </c>
      <c r="AB53" s="100">
        <v>5.7239057000000004</v>
      </c>
      <c r="AC53" s="100">
        <v>19.476372999999999</v>
      </c>
      <c r="AD53" s="100">
        <v>24.185421999999999</v>
      </c>
      <c r="AE53" s="100">
        <v>26.167604999999998</v>
      </c>
      <c r="AF53" s="100">
        <v>24.868124000000002</v>
      </c>
      <c r="AG53" s="100">
        <v>12.387867999999999</v>
      </c>
      <c r="AH53" s="100">
        <v>1.3274336</v>
      </c>
      <c r="AI53" s="100">
        <v>0</v>
      </c>
      <c r="AJ53" s="100">
        <v>0</v>
      </c>
      <c r="AK53" s="100">
        <v>0</v>
      </c>
      <c r="AL53" s="100">
        <v>0</v>
      </c>
      <c r="AM53" s="100">
        <v>0</v>
      </c>
      <c r="AN53" s="100">
        <v>0</v>
      </c>
      <c r="AO53" s="100">
        <v>0</v>
      </c>
      <c r="AP53" s="100">
        <v>0</v>
      </c>
      <c r="AQ53" s="100">
        <v>8.7771097000000005</v>
      </c>
      <c r="AR53" s="100">
        <v>8.3836852999999998</v>
      </c>
      <c r="AS53" s="127"/>
      <c r="AT53" s="118">
        <v>1946</v>
      </c>
      <c r="AU53" s="100">
        <v>0</v>
      </c>
      <c r="AV53" s="100">
        <v>0</v>
      </c>
      <c r="AW53" s="100">
        <v>0</v>
      </c>
      <c r="AX53" s="100">
        <v>2.8347506999999998</v>
      </c>
      <c r="AY53" s="100">
        <v>9.7506394000000007</v>
      </c>
      <c r="AZ53" s="100">
        <v>12.17862</v>
      </c>
      <c r="BA53" s="100">
        <v>13.157895</v>
      </c>
      <c r="BB53" s="100">
        <v>12.103429</v>
      </c>
      <c r="BC53" s="100">
        <v>5.9438409999999999</v>
      </c>
      <c r="BD53" s="100">
        <v>0.6593407</v>
      </c>
      <c r="BE53" s="100">
        <v>0</v>
      </c>
      <c r="BF53" s="100">
        <v>0</v>
      </c>
      <c r="BG53" s="100">
        <v>0</v>
      </c>
      <c r="BH53" s="100">
        <v>0</v>
      </c>
      <c r="BI53" s="100">
        <v>0</v>
      </c>
      <c r="BJ53" s="100">
        <v>0</v>
      </c>
      <c r="BK53" s="100">
        <v>0</v>
      </c>
      <c r="BL53" s="100">
        <v>0</v>
      </c>
      <c r="BM53" s="100">
        <v>4.3803834000000004</v>
      </c>
      <c r="BN53" s="100">
        <v>4.1578296999999997</v>
      </c>
      <c r="BO53" s="127"/>
      <c r="BP53" s="118">
        <v>1946</v>
      </c>
    </row>
    <row r="54" spans="1:68">
      <c r="A54" s="127"/>
      <c r="B54" s="118">
        <v>1947</v>
      </c>
      <c r="C54" s="100" t="s">
        <v>208</v>
      </c>
      <c r="D54" s="100" t="s">
        <v>208</v>
      </c>
      <c r="E54" s="100" t="s">
        <v>208</v>
      </c>
      <c r="F54" s="100" t="s">
        <v>208</v>
      </c>
      <c r="G54" s="100" t="s">
        <v>208</v>
      </c>
      <c r="H54" s="100" t="s">
        <v>208</v>
      </c>
      <c r="I54" s="100" t="s">
        <v>208</v>
      </c>
      <c r="J54" s="100" t="s">
        <v>208</v>
      </c>
      <c r="K54" s="100" t="s">
        <v>208</v>
      </c>
      <c r="L54" s="100" t="s">
        <v>208</v>
      </c>
      <c r="M54" s="100" t="s">
        <v>208</v>
      </c>
      <c r="N54" s="100" t="s">
        <v>208</v>
      </c>
      <c r="O54" s="100" t="s">
        <v>208</v>
      </c>
      <c r="P54" s="100" t="s">
        <v>208</v>
      </c>
      <c r="Q54" s="100" t="s">
        <v>208</v>
      </c>
      <c r="R54" s="100" t="s">
        <v>208</v>
      </c>
      <c r="S54" s="100" t="s">
        <v>208</v>
      </c>
      <c r="T54" s="100" t="s">
        <v>208</v>
      </c>
      <c r="U54" s="100" t="s">
        <v>208</v>
      </c>
      <c r="V54" s="100" t="s">
        <v>208</v>
      </c>
      <c r="W54" s="127"/>
      <c r="X54" s="118">
        <v>1947</v>
      </c>
      <c r="Y54" s="100">
        <v>0</v>
      </c>
      <c r="Z54" s="100">
        <v>0</v>
      </c>
      <c r="AA54" s="100">
        <v>0</v>
      </c>
      <c r="AB54" s="100">
        <v>3.4698126</v>
      </c>
      <c r="AC54" s="100">
        <v>19.773095999999999</v>
      </c>
      <c r="AD54" s="100">
        <v>27.953410999999999</v>
      </c>
      <c r="AE54" s="100">
        <v>29.033321999999998</v>
      </c>
      <c r="AF54" s="100">
        <v>25.725836000000001</v>
      </c>
      <c r="AG54" s="100">
        <v>10.548522999999999</v>
      </c>
      <c r="AH54" s="100">
        <v>1.3262598999999999</v>
      </c>
      <c r="AI54" s="100">
        <v>0</v>
      </c>
      <c r="AJ54" s="100">
        <v>0</v>
      </c>
      <c r="AK54" s="100">
        <v>0</v>
      </c>
      <c r="AL54" s="100">
        <v>0</v>
      </c>
      <c r="AM54" s="100">
        <v>0</v>
      </c>
      <c r="AN54" s="100">
        <v>0</v>
      </c>
      <c r="AO54" s="100">
        <v>0</v>
      </c>
      <c r="AP54" s="100">
        <v>0</v>
      </c>
      <c r="AQ54" s="100">
        <v>9.0163934000000001</v>
      </c>
      <c r="AR54" s="100">
        <v>8.6618168000000004</v>
      </c>
      <c r="AS54" s="127"/>
      <c r="AT54" s="118">
        <v>1947</v>
      </c>
      <c r="AU54" s="100">
        <v>0</v>
      </c>
      <c r="AV54" s="100">
        <v>0</v>
      </c>
      <c r="AW54" s="100">
        <v>0</v>
      </c>
      <c r="AX54" s="100">
        <v>1.7099863</v>
      </c>
      <c r="AY54" s="100">
        <v>9.8993833000000002</v>
      </c>
      <c r="AZ54" s="100">
        <v>14.021032</v>
      </c>
      <c r="BA54" s="100">
        <v>14.652015</v>
      </c>
      <c r="BB54" s="100">
        <v>12.587664</v>
      </c>
      <c r="BC54" s="100">
        <v>5.0474459999999999</v>
      </c>
      <c r="BD54" s="100">
        <v>0.65174889999999996</v>
      </c>
      <c r="BE54" s="100">
        <v>0</v>
      </c>
      <c r="BF54" s="100">
        <v>0</v>
      </c>
      <c r="BG54" s="100">
        <v>0</v>
      </c>
      <c r="BH54" s="100">
        <v>0</v>
      </c>
      <c r="BI54" s="100">
        <v>0</v>
      </c>
      <c r="BJ54" s="100">
        <v>0</v>
      </c>
      <c r="BK54" s="100">
        <v>0</v>
      </c>
      <c r="BL54" s="100">
        <v>0</v>
      </c>
      <c r="BM54" s="100">
        <v>4.4990369000000001</v>
      </c>
      <c r="BN54" s="100">
        <v>4.3042344999999997</v>
      </c>
      <c r="BO54" s="127"/>
      <c r="BP54" s="118">
        <v>1947</v>
      </c>
    </row>
    <row r="55" spans="1:68">
      <c r="A55" s="127"/>
      <c r="B55" s="118">
        <v>1948</v>
      </c>
      <c r="C55" s="100" t="s">
        <v>208</v>
      </c>
      <c r="D55" s="100" t="s">
        <v>208</v>
      </c>
      <c r="E55" s="100" t="s">
        <v>208</v>
      </c>
      <c r="F55" s="100" t="s">
        <v>208</v>
      </c>
      <c r="G55" s="100" t="s">
        <v>208</v>
      </c>
      <c r="H55" s="100" t="s">
        <v>208</v>
      </c>
      <c r="I55" s="100" t="s">
        <v>208</v>
      </c>
      <c r="J55" s="100" t="s">
        <v>208</v>
      </c>
      <c r="K55" s="100" t="s">
        <v>208</v>
      </c>
      <c r="L55" s="100" t="s">
        <v>208</v>
      </c>
      <c r="M55" s="100" t="s">
        <v>208</v>
      </c>
      <c r="N55" s="100" t="s">
        <v>208</v>
      </c>
      <c r="O55" s="100" t="s">
        <v>208</v>
      </c>
      <c r="P55" s="100" t="s">
        <v>208</v>
      </c>
      <c r="Q55" s="100" t="s">
        <v>208</v>
      </c>
      <c r="R55" s="100" t="s">
        <v>208</v>
      </c>
      <c r="S55" s="100" t="s">
        <v>208</v>
      </c>
      <c r="T55" s="100" t="s">
        <v>208</v>
      </c>
      <c r="U55" s="100" t="s">
        <v>208</v>
      </c>
      <c r="V55" s="100" t="s">
        <v>208</v>
      </c>
      <c r="W55" s="127"/>
      <c r="X55" s="118">
        <v>1948</v>
      </c>
      <c r="Y55" s="100">
        <v>0</v>
      </c>
      <c r="Z55" s="100">
        <v>0</v>
      </c>
      <c r="AA55" s="100">
        <v>0</v>
      </c>
      <c r="AB55" s="100">
        <v>3.5803794999999998</v>
      </c>
      <c r="AC55" s="100">
        <v>12.381883</v>
      </c>
      <c r="AD55" s="100">
        <v>15.339426</v>
      </c>
      <c r="AE55" s="100">
        <v>22.524014999999999</v>
      </c>
      <c r="AF55" s="100">
        <v>20.788530000000002</v>
      </c>
      <c r="AG55" s="100">
        <v>9.4262294999999998</v>
      </c>
      <c r="AH55" s="100">
        <v>2.6396831999999999</v>
      </c>
      <c r="AI55" s="100">
        <v>0</v>
      </c>
      <c r="AJ55" s="100">
        <v>0</v>
      </c>
      <c r="AK55" s="100">
        <v>0</v>
      </c>
      <c r="AL55" s="100">
        <v>0</v>
      </c>
      <c r="AM55" s="100">
        <v>0</v>
      </c>
      <c r="AN55" s="100">
        <v>0</v>
      </c>
      <c r="AO55" s="100">
        <v>0</v>
      </c>
      <c r="AP55" s="100">
        <v>0</v>
      </c>
      <c r="AQ55" s="100">
        <v>6.5044880999999997</v>
      </c>
      <c r="AR55" s="100">
        <v>6.3945188000000002</v>
      </c>
      <c r="AS55" s="127"/>
      <c r="AT55" s="118">
        <v>1948</v>
      </c>
      <c r="AU55" s="100">
        <v>0</v>
      </c>
      <c r="AV55" s="100">
        <v>0</v>
      </c>
      <c r="AW55" s="100">
        <v>0</v>
      </c>
      <c r="AX55" s="100">
        <v>1.7596339999999999</v>
      </c>
      <c r="AY55" s="100">
        <v>6.1359599999999999</v>
      </c>
      <c r="AZ55" s="100">
        <v>7.6572173000000001</v>
      </c>
      <c r="BA55" s="100">
        <v>11.378849000000001</v>
      </c>
      <c r="BB55" s="100">
        <v>10.200492000000001</v>
      </c>
      <c r="BC55" s="100">
        <v>4.5213289000000003</v>
      </c>
      <c r="BD55" s="100">
        <v>1.2906001</v>
      </c>
      <c r="BE55" s="100">
        <v>0</v>
      </c>
      <c r="BF55" s="100">
        <v>0</v>
      </c>
      <c r="BG55" s="100">
        <v>0</v>
      </c>
      <c r="BH55" s="100">
        <v>0</v>
      </c>
      <c r="BI55" s="100">
        <v>0</v>
      </c>
      <c r="BJ55" s="100">
        <v>0</v>
      </c>
      <c r="BK55" s="100">
        <v>0</v>
      </c>
      <c r="BL55" s="100">
        <v>0</v>
      </c>
      <c r="BM55" s="100">
        <v>3.2430889999999999</v>
      </c>
      <c r="BN55" s="100">
        <v>3.1678084000000002</v>
      </c>
      <c r="BO55" s="127"/>
      <c r="BP55" s="118">
        <v>1948</v>
      </c>
    </row>
    <row r="56" spans="1:68">
      <c r="A56" s="127"/>
      <c r="B56" s="118">
        <v>1949</v>
      </c>
      <c r="C56" s="100" t="s">
        <v>208</v>
      </c>
      <c r="D56" s="100" t="s">
        <v>208</v>
      </c>
      <c r="E56" s="100" t="s">
        <v>208</v>
      </c>
      <c r="F56" s="100" t="s">
        <v>208</v>
      </c>
      <c r="G56" s="100" t="s">
        <v>208</v>
      </c>
      <c r="H56" s="100" t="s">
        <v>208</v>
      </c>
      <c r="I56" s="100" t="s">
        <v>208</v>
      </c>
      <c r="J56" s="100" t="s">
        <v>208</v>
      </c>
      <c r="K56" s="100" t="s">
        <v>208</v>
      </c>
      <c r="L56" s="100" t="s">
        <v>208</v>
      </c>
      <c r="M56" s="100" t="s">
        <v>208</v>
      </c>
      <c r="N56" s="100" t="s">
        <v>208</v>
      </c>
      <c r="O56" s="100" t="s">
        <v>208</v>
      </c>
      <c r="P56" s="100" t="s">
        <v>208</v>
      </c>
      <c r="Q56" s="100" t="s">
        <v>208</v>
      </c>
      <c r="R56" s="100" t="s">
        <v>208</v>
      </c>
      <c r="S56" s="100" t="s">
        <v>208</v>
      </c>
      <c r="T56" s="100" t="s">
        <v>208</v>
      </c>
      <c r="U56" s="100" t="s">
        <v>208</v>
      </c>
      <c r="V56" s="100" t="s">
        <v>208</v>
      </c>
      <c r="W56" s="127"/>
      <c r="X56" s="118">
        <v>1949</v>
      </c>
      <c r="Y56" s="100">
        <v>0</v>
      </c>
      <c r="Z56" s="100">
        <v>0</v>
      </c>
      <c r="AA56" s="100">
        <v>0</v>
      </c>
      <c r="AB56" s="100">
        <v>5.1244509999999996</v>
      </c>
      <c r="AC56" s="100">
        <v>11.954765999999999</v>
      </c>
      <c r="AD56" s="100">
        <v>14.835858999999999</v>
      </c>
      <c r="AE56" s="100">
        <v>15.651016</v>
      </c>
      <c r="AF56" s="100">
        <v>17.441859999999998</v>
      </c>
      <c r="AG56" s="100">
        <v>7.5009870000000003</v>
      </c>
      <c r="AH56" s="100">
        <v>2.1777003000000001</v>
      </c>
      <c r="AI56" s="100">
        <v>0</v>
      </c>
      <c r="AJ56" s="100">
        <v>0</v>
      </c>
      <c r="AK56" s="100">
        <v>0</v>
      </c>
      <c r="AL56" s="100">
        <v>0</v>
      </c>
      <c r="AM56" s="100">
        <v>0</v>
      </c>
      <c r="AN56" s="100">
        <v>0</v>
      </c>
      <c r="AO56" s="100">
        <v>0</v>
      </c>
      <c r="AP56" s="100">
        <v>0</v>
      </c>
      <c r="AQ56" s="100">
        <v>5.590141</v>
      </c>
      <c r="AR56" s="100">
        <v>5.4814490999999999</v>
      </c>
      <c r="AS56" s="127"/>
      <c r="AT56" s="118">
        <v>1949</v>
      </c>
      <c r="AU56" s="100">
        <v>0</v>
      </c>
      <c r="AV56" s="100">
        <v>0</v>
      </c>
      <c r="AW56" s="100">
        <v>0</v>
      </c>
      <c r="AX56" s="100">
        <v>2.5134650000000001</v>
      </c>
      <c r="AY56" s="100">
        <v>5.8739482000000001</v>
      </c>
      <c r="AZ56" s="100">
        <v>7.3322932999999999</v>
      </c>
      <c r="BA56" s="100">
        <v>7.8608463000000004</v>
      </c>
      <c r="BB56" s="100">
        <v>8.5844134000000007</v>
      </c>
      <c r="BC56" s="100">
        <v>3.5991664999999999</v>
      </c>
      <c r="BD56" s="100">
        <v>1.0559662000000001</v>
      </c>
      <c r="BE56" s="100">
        <v>0</v>
      </c>
      <c r="BF56" s="100">
        <v>0</v>
      </c>
      <c r="BG56" s="100">
        <v>0</v>
      </c>
      <c r="BH56" s="100">
        <v>0</v>
      </c>
      <c r="BI56" s="100">
        <v>0</v>
      </c>
      <c r="BJ56" s="100">
        <v>0</v>
      </c>
      <c r="BK56" s="100">
        <v>0</v>
      </c>
      <c r="BL56" s="100">
        <v>0</v>
      </c>
      <c r="BM56" s="100">
        <v>2.7819577</v>
      </c>
      <c r="BN56" s="100">
        <v>2.7025247000000001</v>
      </c>
      <c r="BO56" s="127"/>
      <c r="BP56" s="118">
        <v>1949</v>
      </c>
    </row>
    <row r="57" spans="1:68">
      <c r="A57" s="127"/>
      <c r="B57" s="119">
        <v>1950</v>
      </c>
      <c r="C57" s="100" t="s">
        <v>208</v>
      </c>
      <c r="D57" s="100" t="s">
        <v>208</v>
      </c>
      <c r="E57" s="100" t="s">
        <v>208</v>
      </c>
      <c r="F57" s="100" t="s">
        <v>208</v>
      </c>
      <c r="G57" s="100" t="s">
        <v>208</v>
      </c>
      <c r="H57" s="100" t="s">
        <v>208</v>
      </c>
      <c r="I57" s="100" t="s">
        <v>208</v>
      </c>
      <c r="J57" s="100" t="s">
        <v>208</v>
      </c>
      <c r="K57" s="100" t="s">
        <v>208</v>
      </c>
      <c r="L57" s="100" t="s">
        <v>208</v>
      </c>
      <c r="M57" s="100" t="s">
        <v>208</v>
      </c>
      <c r="N57" s="100" t="s">
        <v>208</v>
      </c>
      <c r="O57" s="100" t="s">
        <v>208</v>
      </c>
      <c r="P57" s="100" t="s">
        <v>208</v>
      </c>
      <c r="Q57" s="100" t="s">
        <v>208</v>
      </c>
      <c r="R57" s="100" t="s">
        <v>208</v>
      </c>
      <c r="S57" s="100" t="s">
        <v>208</v>
      </c>
      <c r="T57" s="100" t="s">
        <v>208</v>
      </c>
      <c r="U57" s="100" t="s">
        <v>208</v>
      </c>
      <c r="V57" s="100" t="s">
        <v>208</v>
      </c>
      <c r="W57" s="127"/>
      <c r="X57" s="119">
        <v>1950</v>
      </c>
      <c r="Y57" s="100">
        <v>0</v>
      </c>
      <c r="Z57" s="100">
        <v>0</v>
      </c>
      <c r="AA57" s="100">
        <v>0</v>
      </c>
      <c r="AB57" s="100">
        <v>3.7037037000000002</v>
      </c>
      <c r="AC57" s="100">
        <v>13.457224999999999</v>
      </c>
      <c r="AD57" s="100">
        <v>12.077294999999999</v>
      </c>
      <c r="AE57" s="100">
        <v>14.866204</v>
      </c>
      <c r="AF57" s="100">
        <v>14.696277</v>
      </c>
      <c r="AG57" s="100">
        <v>9.5201828000000006</v>
      </c>
      <c r="AH57" s="100">
        <v>0.43084879999999998</v>
      </c>
      <c r="AI57" s="100">
        <v>0</v>
      </c>
      <c r="AJ57" s="100">
        <v>0</v>
      </c>
      <c r="AK57" s="100">
        <v>0</v>
      </c>
      <c r="AL57" s="100">
        <v>0</v>
      </c>
      <c r="AM57" s="100">
        <v>0</v>
      </c>
      <c r="AN57" s="100">
        <v>0</v>
      </c>
      <c r="AO57" s="100">
        <v>0</v>
      </c>
      <c r="AP57" s="100">
        <v>0</v>
      </c>
      <c r="AQ57" s="100">
        <v>5.1284580000000002</v>
      </c>
      <c r="AR57" s="100">
        <v>5.0445849000000003</v>
      </c>
      <c r="AS57" s="127"/>
      <c r="AT57" s="119">
        <v>1950</v>
      </c>
      <c r="AU57" s="100">
        <v>0</v>
      </c>
      <c r="AV57" s="100">
        <v>0</v>
      </c>
      <c r="AW57" s="100">
        <v>0</v>
      </c>
      <c r="AX57" s="100">
        <v>1.8125792999999999</v>
      </c>
      <c r="AY57" s="100">
        <v>6.5522621000000001</v>
      </c>
      <c r="AZ57" s="100">
        <v>5.9049306000000001</v>
      </c>
      <c r="BA57" s="100">
        <v>7.3698002000000002</v>
      </c>
      <c r="BB57" s="100">
        <v>7.2207958999999997</v>
      </c>
      <c r="BC57" s="100">
        <v>4.551247</v>
      </c>
      <c r="BD57" s="100">
        <v>0.20708219999999999</v>
      </c>
      <c r="BE57" s="100">
        <v>0</v>
      </c>
      <c r="BF57" s="100">
        <v>0</v>
      </c>
      <c r="BG57" s="100">
        <v>0</v>
      </c>
      <c r="BH57" s="100">
        <v>0</v>
      </c>
      <c r="BI57" s="100">
        <v>0</v>
      </c>
      <c r="BJ57" s="100">
        <v>0</v>
      </c>
      <c r="BK57" s="100">
        <v>0</v>
      </c>
      <c r="BL57" s="100">
        <v>0</v>
      </c>
      <c r="BM57" s="100">
        <v>2.5431914999999998</v>
      </c>
      <c r="BN57" s="100">
        <v>2.4669650000000001</v>
      </c>
      <c r="BO57" s="127"/>
      <c r="BP57" s="119">
        <v>1950</v>
      </c>
    </row>
    <row r="58" spans="1:68">
      <c r="A58" s="127"/>
      <c r="B58" s="119">
        <v>1951</v>
      </c>
      <c r="C58" s="100" t="s">
        <v>208</v>
      </c>
      <c r="D58" s="100" t="s">
        <v>208</v>
      </c>
      <c r="E58" s="100" t="s">
        <v>208</v>
      </c>
      <c r="F58" s="100" t="s">
        <v>208</v>
      </c>
      <c r="G58" s="100" t="s">
        <v>208</v>
      </c>
      <c r="H58" s="100" t="s">
        <v>208</v>
      </c>
      <c r="I58" s="100" t="s">
        <v>208</v>
      </c>
      <c r="J58" s="100" t="s">
        <v>208</v>
      </c>
      <c r="K58" s="100" t="s">
        <v>208</v>
      </c>
      <c r="L58" s="100" t="s">
        <v>208</v>
      </c>
      <c r="M58" s="100" t="s">
        <v>208</v>
      </c>
      <c r="N58" s="100" t="s">
        <v>208</v>
      </c>
      <c r="O58" s="100" t="s">
        <v>208</v>
      </c>
      <c r="P58" s="100" t="s">
        <v>208</v>
      </c>
      <c r="Q58" s="100" t="s">
        <v>208</v>
      </c>
      <c r="R58" s="100" t="s">
        <v>208</v>
      </c>
      <c r="S58" s="100" t="s">
        <v>208</v>
      </c>
      <c r="T58" s="100" t="s">
        <v>208</v>
      </c>
      <c r="U58" s="100" t="s">
        <v>208</v>
      </c>
      <c r="V58" s="100" t="s">
        <v>208</v>
      </c>
      <c r="W58" s="127"/>
      <c r="X58" s="119">
        <v>1951</v>
      </c>
      <c r="Y58" s="100">
        <v>0</v>
      </c>
      <c r="Z58" s="100">
        <v>0</v>
      </c>
      <c r="AA58" s="100">
        <v>0</v>
      </c>
      <c r="AB58" s="100">
        <v>3.358209</v>
      </c>
      <c r="AC58" s="100">
        <v>9.9518459000000004</v>
      </c>
      <c r="AD58" s="100">
        <v>13.942449999999999</v>
      </c>
      <c r="AE58" s="100">
        <v>16.868237000000001</v>
      </c>
      <c r="AF58" s="100">
        <v>14.934858999999999</v>
      </c>
      <c r="AG58" s="100">
        <v>5.1282050999999997</v>
      </c>
      <c r="AH58" s="100">
        <v>0.84925689999999998</v>
      </c>
      <c r="AI58" s="100">
        <v>0</v>
      </c>
      <c r="AJ58" s="100">
        <v>0</v>
      </c>
      <c r="AK58" s="100">
        <v>0</v>
      </c>
      <c r="AL58" s="100">
        <v>0</v>
      </c>
      <c r="AM58" s="100">
        <v>0</v>
      </c>
      <c r="AN58" s="100">
        <v>0</v>
      </c>
      <c r="AO58" s="100">
        <v>0</v>
      </c>
      <c r="AP58" s="100">
        <v>0</v>
      </c>
      <c r="AQ58" s="100">
        <v>4.8704415000000001</v>
      </c>
      <c r="AR58" s="100">
        <v>4.7847321999999997</v>
      </c>
      <c r="AS58" s="127"/>
      <c r="AT58" s="119">
        <v>1951</v>
      </c>
      <c r="AU58" s="100">
        <v>0</v>
      </c>
      <c r="AV58" s="100">
        <v>0</v>
      </c>
      <c r="AW58" s="100">
        <v>0</v>
      </c>
      <c r="AX58" s="100">
        <v>1.6411378999999999</v>
      </c>
      <c r="AY58" s="100">
        <v>4.8279084000000001</v>
      </c>
      <c r="AZ58" s="100">
        <v>6.7596721000000004</v>
      </c>
      <c r="BA58" s="100">
        <v>8.3020049999999994</v>
      </c>
      <c r="BB58" s="100">
        <v>7.3322932999999999</v>
      </c>
      <c r="BC58" s="100">
        <v>2.454418</v>
      </c>
      <c r="BD58" s="100">
        <v>0.40453070000000002</v>
      </c>
      <c r="BE58" s="100">
        <v>0</v>
      </c>
      <c r="BF58" s="100">
        <v>0</v>
      </c>
      <c r="BG58" s="100">
        <v>0</v>
      </c>
      <c r="BH58" s="100">
        <v>0</v>
      </c>
      <c r="BI58" s="100">
        <v>0</v>
      </c>
      <c r="BJ58" s="100">
        <v>0</v>
      </c>
      <c r="BK58" s="100">
        <v>0</v>
      </c>
      <c r="BL58" s="100">
        <v>0</v>
      </c>
      <c r="BM58" s="100">
        <v>2.4104397</v>
      </c>
      <c r="BN58" s="100">
        <v>2.3343246</v>
      </c>
      <c r="BO58" s="127"/>
      <c r="BP58" s="119">
        <v>1951</v>
      </c>
    </row>
    <row r="59" spans="1:68">
      <c r="A59" s="127"/>
      <c r="B59" s="119">
        <v>1952</v>
      </c>
      <c r="C59" s="100" t="s">
        <v>208</v>
      </c>
      <c r="D59" s="100" t="s">
        <v>208</v>
      </c>
      <c r="E59" s="100" t="s">
        <v>208</v>
      </c>
      <c r="F59" s="100" t="s">
        <v>208</v>
      </c>
      <c r="G59" s="100" t="s">
        <v>208</v>
      </c>
      <c r="H59" s="100" t="s">
        <v>208</v>
      </c>
      <c r="I59" s="100" t="s">
        <v>208</v>
      </c>
      <c r="J59" s="100" t="s">
        <v>208</v>
      </c>
      <c r="K59" s="100" t="s">
        <v>208</v>
      </c>
      <c r="L59" s="100" t="s">
        <v>208</v>
      </c>
      <c r="M59" s="100" t="s">
        <v>208</v>
      </c>
      <c r="N59" s="100" t="s">
        <v>208</v>
      </c>
      <c r="O59" s="100" t="s">
        <v>208</v>
      </c>
      <c r="P59" s="100" t="s">
        <v>208</v>
      </c>
      <c r="Q59" s="100" t="s">
        <v>208</v>
      </c>
      <c r="R59" s="100" t="s">
        <v>208</v>
      </c>
      <c r="S59" s="100" t="s">
        <v>208</v>
      </c>
      <c r="T59" s="100" t="s">
        <v>208</v>
      </c>
      <c r="U59" s="100" t="s">
        <v>208</v>
      </c>
      <c r="V59" s="100" t="s">
        <v>208</v>
      </c>
      <c r="W59" s="127"/>
      <c r="X59" s="119">
        <v>1952</v>
      </c>
      <c r="Y59" s="100">
        <v>0</v>
      </c>
      <c r="Z59" s="100">
        <v>0</v>
      </c>
      <c r="AA59" s="100">
        <v>0</v>
      </c>
      <c r="AB59" s="100">
        <v>2.9229083</v>
      </c>
      <c r="AC59" s="100">
        <v>13.166556999999999</v>
      </c>
      <c r="AD59" s="100">
        <v>12.729426</v>
      </c>
      <c r="AE59" s="100">
        <v>12.345679000000001</v>
      </c>
      <c r="AF59" s="100">
        <v>11.57335</v>
      </c>
      <c r="AG59" s="100">
        <v>7.4021853999999996</v>
      </c>
      <c r="AH59" s="100">
        <v>0.41459370000000001</v>
      </c>
      <c r="AI59" s="100">
        <v>0</v>
      </c>
      <c r="AJ59" s="100">
        <v>0</v>
      </c>
      <c r="AK59" s="100">
        <v>0</v>
      </c>
      <c r="AL59" s="100">
        <v>0</v>
      </c>
      <c r="AM59" s="100">
        <v>0</v>
      </c>
      <c r="AN59" s="100">
        <v>0</v>
      </c>
      <c r="AO59" s="100">
        <v>0</v>
      </c>
      <c r="AP59" s="100">
        <v>0</v>
      </c>
      <c r="AQ59" s="100">
        <v>4.4560143999999999</v>
      </c>
      <c r="AR59" s="100">
        <v>4.4249554</v>
      </c>
      <c r="AS59" s="127"/>
      <c r="AT59" s="119">
        <v>1952</v>
      </c>
      <c r="AU59" s="100">
        <v>0</v>
      </c>
      <c r="AV59" s="100">
        <v>0</v>
      </c>
      <c r="AW59" s="100">
        <v>0</v>
      </c>
      <c r="AX59" s="100">
        <v>1.4272971000000001</v>
      </c>
      <c r="AY59" s="100">
        <v>6.3101436</v>
      </c>
      <c r="AZ59" s="100">
        <v>6.1105584999999998</v>
      </c>
      <c r="BA59" s="100">
        <v>6.0222823999999999</v>
      </c>
      <c r="BB59" s="100">
        <v>5.6870580999999998</v>
      </c>
      <c r="BC59" s="100">
        <v>3.5472972999999999</v>
      </c>
      <c r="BD59" s="100">
        <v>0.19657949999999999</v>
      </c>
      <c r="BE59" s="100">
        <v>0</v>
      </c>
      <c r="BF59" s="100">
        <v>0</v>
      </c>
      <c r="BG59" s="100">
        <v>0</v>
      </c>
      <c r="BH59" s="100">
        <v>0</v>
      </c>
      <c r="BI59" s="100">
        <v>0</v>
      </c>
      <c r="BJ59" s="100">
        <v>0</v>
      </c>
      <c r="BK59" s="100">
        <v>0</v>
      </c>
      <c r="BL59" s="100">
        <v>0</v>
      </c>
      <c r="BM59" s="100">
        <v>2.1999653000000001</v>
      </c>
      <c r="BN59" s="100">
        <v>2.1418518</v>
      </c>
      <c r="BO59" s="127"/>
      <c r="BP59" s="119">
        <v>1952</v>
      </c>
    </row>
    <row r="60" spans="1:68">
      <c r="A60" s="127"/>
      <c r="B60" s="119">
        <v>1953</v>
      </c>
      <c r="C60" s="100" t="s">
        <v>208</v>
      </c>
      <c r="D60" s="100" t="s">
        <v>208</v>
      </c>
      <c r="E60" s="100" t="s">
        <v>208</v>
      </c>
      <c r="F60" s="100" t="s">
        <v>208</v>
      </c>
      <c r="G60" s="100" t="s">
        <v>208</v>
      </c>
      <c r="H60" s="100" t="s">
        <v>208</v>
      </c>
      <c r="I60" s="100" t="s">
        <v>208</v>
      </c>
      <c r="J60" s="100" t="s">
        <v>208</v>
      </c>
      <c r="K60" s="100" t="s">
        <v>208</v>
      </c>
      <c r="L60" s="100" t="s">
        <v>208</v>
      </c>
      <c r="M60" s="100" t="s">
        <v>208</v>
      </c>
      <c r="N60" s="100" t="s">
        <v>208</v>
      </c>
      <c r="O60" s="100" t="s">
        <v>208</v>
      </c>
      <c r="P60" s="100" t="s">
        <v>208</v>
      </c>
      <c r="Q60" s="100" t="s">
        <v>208</v>
      </c>
      <c r="R60" s="100" t="s">
        <v>208</v>
      </c>
      <c r="S60" s="100" t="s">
        <v>208</v>
      </c>
      <c r="T60" s="100" t="s">
        <v>208</v>
      </c>
      <c r="U60" s="100" t="s">
        <v>208</v>
      </c>
      <c r="V60" s="100" t="s">
        <v>208</v>
      </c>
      <c r="W60" s="127"/>
      <c r="X60" s="119">
        <v>1953</v>
      </c>
      <c r="Y60" s="100">
        <v>0</v>
      </c>
      <c r="Z60" s="100">
        <v>0</v>
      </c>
      <c r="AA60" s="100">
        <v>0</v>
      </c>
      <c r="AB60" s="100">
        <v>1.4270425</v>
      </c>
      <c r="AC60" s="100">
        <v>8.1438751000000007</v>
      </c>
      <c r="AD60" s="100">
        <v>8.3160083</v>
      </c>
      <c r="AE60" s="100">
        <v>7.7681506000000002</v>
      </c>
      <c r="AF60" s="100">
        <v>9.3808629999999997</v>
      </c>
      <c r="AG60" s="100">
        <v>4.1053712000000004</v>
      </c>
      <c r="AH60" s="100">
        <v>0.8028904</v>
      </c>
      <c r="AI60" s="100">
        <v>0</v>
      </c>
      <c r="AJ60" s="100">
        <v>0</v>
      </c>
      <c r="AK60" s="100">
        <v>0</v>
      </c>
      <c r="AL60" s="100">
        <v>0</v>
      </c>
      <c r="AM60" s="100">
        <v>0</v>
      </c>
      <c r="AN60" s="100">
        <v>0</v>
      </c>
      <c r="AO60" s="100">
        <v>0</v>
      </c>
      <c r="AP60" s="100">
        <v>0</v>
      </c>
      <c r="AQ60" s="100">
        <v>2.894755</v>
      </c>
      <c r="AR60" s="100">
        <v>2.9254855000000002</v>
      </c>
      <c r="AS60" s="127"/>
      <c r="AT60" s="119">
        <v>1953</v>
      </c>
      <c r="AU60" s="100">
        <v>0</v>
      </c>
      <c r="AV60" s="100">
        <v>0</v>
      </c>
      <c r="AW60" s="100">
        <v>0</v>
      </c>
      <c r="AX60" s="100">
        <v>0.69759329999999997</v>
      </c>
      <c r="AY60" s="100">
        <v>3.9024390000000002</v>
      </c>
      <c r="AZ60" s="100">
        <v>3.9767079000000001</v>
      </c>
      <c r="BA60" s="100">
        <v>3.7757768999999999</v>
      </c>
      <c r="BB60" s="100">
        <v>4.6282012000000003</v>
      </c>
      <c r="BC60" s="100">
        <v>1.9710907</v>
      </c>
      <c r="BD60" s="100">
        <v>0.38087979999999999</v>
      </c>
      <c r="BE60" s="100">
        <v>0</v>
      </c>
      <c r="BF60" s="100">
        <v>0</v>
      </c>
      <c r="BG60" s="100">
        <v>0</v>
      </c>
      <c r="BH60" s="100">
        <v>0</v>
      </c>
      <c r="BI60" s="100">
        <v>0</v>
      </c>
      <c r="BJ60" s="100">
        <v>0</v>
      </c>
      <c r="BK60" s="100">
        <v>0</v>
      </c>
      <c r="BL60" s="100">
        <v>0</v>
      </c>
      <c r="BM60" s="100">
        <v>1.4293331</v>
      </c>
      <c r="BN60" s="100">
        <v>1.4164992999999999</v>
      </c>
      <c r="BO60" s="127"/>
      <c r="BP60" s="119">
        <v>1953</v>
      </c>
    </row>
    <row r="61" spans="1:68">
      <c r="A61" s="127"/>
      <c r="B61" s="119">
        <v>1954</v>
      </c>
      <c r="C61" s="100" t="s">
        <v>208</v>
      </c>
      <c r="D61" s="100" t="s">
        <v>208</v>
      </c>
      <c r="E61" s="100" t="s">
        <v>208</v>
      </c>
      <c r="F61" s="100" t="s">
        <v>208</v>
      </c>
      <c r="G61" s="100" t="s">
        <v>208</v>
      </c>
      <c r="H61" s="100" t="s">
        <v>208</v>
      </c>
      <c r="I61" s="100" t="s">
        <v>208</v>
      </c>
      <c r="J61" s="100" t="s">
        <v>208</v>
      </c>
      <c r="K61" s="100" t="s">
        <v>208</v>
      </c>
      <c r="L61" s="100" t="s">
        <v>208</v>
      </c>
      <c r="M61" s="100" t="s">
        <v>208</v>
      </c>
      <c r="N61" s="100" t="s">
        <v>208</v>
      </c>
      <c r="O61" s="100" t="s">
        <v>208</v>
      </c>
      <c r="P61" s="100" t="s">
        <v>208</v>
      </c>
      <c r="Q61" s="100" t="s">
        <v>208</v>
      </c>
      <c r="R61" s="100" t="s">
        <v>208</v>
      </c>
      <c r="S61" s="100" t="s">
        <v>208</v>
      </c>
      <c r="T61" s="100" t="s">
        <v>208</v>
      </c>
      <c r="U61" s="100" t="s">
        <v>208</v>
      </c>
      <c r="V61" s="100" t="s">
        <v>208</v>
      </c>
      <c r="W61" s="127"/>
      <c r="X61" s="119">
        <v>1954</v>
      </c>
      <c r="Y61" s="100">
        <v>0</v>
      </c>
      <c r="Z61" s="100">
        <v>0</v>
      </c>
      <c r="AA61" s="100">
        <v>0</v>
      </c>
      <c r="AB61" s="100">
        <v>1.3797861</v>
      </c>
      <c r="AC61" s="100">
        <v>7.3043478000000004</v>
      </c>
      <c r="AD61" s="100">
        <v>8.9472114999999999</v>
      </c>
      <c r="AE61" s="100">
        <v>11.604293999999999</v>
      </c>
      <c r="AF61" s="100">
        <v>8.8551549999999999</v>
      </c>
      <c r="AG61" s="100">
        <v>4.6022353999999996</v>
      </c>
      <c r="AH61" s="100">
        <v>0.77790740000000003</v>
      </c>
      <c r="AI61" s="100">
        <v>0</v>
      </c>
      <c r="AJ61" s="100">
        <v>0</v>
      </c>
      <c r="AK61" s="100">
        <v>0</v>
      </c>
      <c r="AL61" s="100">
        <v>0</v>
      </c>
      <c r="AM61" s="100">
        <v>0</v>
      </c>
      <c r="AN61" s="100">
        <v>0</v>
      </c>
      <c r="AO61" s="100">
        <v>0</v>
      </c>
      <c r="AP61" s="100">
        <v>0</v>
      </c>
      <c r="AQ61" s="100">
        <v>3.1303486</v>
      </c>
      <c r="AR61" s="100">
        <v>3.1971324000000001</v>
      </c>
      <c r="AS61" s="127"/>
      <c r="AT61" s="119">
        <v>1954</v>
      </c>
      <c r="AU61" s="100">
        <v>0</v>
      </c>
      <c r="AV61" s="100">
        <v>0</v>
      </c>
      <c r="AW61" s="100">
        <v>0</v>
      </c>
      <c r="AX61" s="100">
        <v>0.67601829999999996</v>
      </c>
      <c r="AY61" s="100">
        <v>3.5058430999999999</v>
      </c>
      <c r="AZ61" s="100">
        <v>4.2753313000000004</v>
      </c>
      <c r="BA61" s="100">
        <v>5.6306305999999999</v>
      </c>
      <c r="BB61" s="100">
        <v>4.3777360999999999</v>
      </c>
      <c r="BC61" s="100">
        <v>2.2264631000000001</v>
      </c>
      <c r="BD61" s="100">
        <v>0.36941259999999998</v>
      </c>
      <c r="BE61" s="100">
        <v>0</v>
      </c>
      <c r="BF61" s="100">
        <v>0</v>
      </c>
      <c r="BG61" s="100">
        <v>0</v>
      </c>
      <c r="BH61" s="100">
        <v>0</v>
      </c>
      <c r="BI61" s="100">
        <v>0</v>
      </c>
      <c r="BJ61" s="100">
        <v>0</v>
      </c>
      <c r="BK61" s="100">
        <v>0</v>
      </c>
      <c r="BL61" s="100">
        <v>0</v>
      </c>
      <c r="BM61" s="100">
        <v>1.5467645999999999</v>
      </c>
      <c r="BN61" s="100">
        <v>1.5495665000000001</v>
      </c>
      <c r="BO61" s="127"/>
      <c r="BP61" s="119">
        <v>1954</v>
      </c>
    </row>
    <row r="62" spans="1:68">
      <c r="A62" s="127"/>
      <c r="B62" s="119">
        <v>1955</v>
      </c>
      <c r="C62" s="100" t="s">
        <v>208</v>
      </c>
      <c r="D62" s="100" t="s">
        <v>208</v>
      </c>
      <c r="E62" s="100" t="s">
        <v>208</v>
      </c>
      <c r="F62" s="100" t="s">
        <v>208</v>
      </c>
      <c r="G62" s="100" t="s">
        <v>208</v>
      </c>
      <c r="H62" s="100" t="s">
        <v>208</v>
      </c>
      <c r="I62" s="100" t="s">
        <v>208</v>
      </c>
      <c r="J62" s="100" t="s">
        <v>208</v>
      </c>
      <c r="K62" s="100" t="s">
        <v>208</v>
      </c>
      <c r="L62" s="100" t="s">
        <v>208</v>
      </c>
      <c r="M62" s="100" t="s">
        <v>208</v>
      </c>
      <c r="N62" s="100" t="s">
        <v>208</v>
      </c>
      <c r="O62" s="100" t="s">
        <v>208</v>
      </c>
      <c r="P62" s="100" t="s">
        <v>208</v>
      </c>
      <c r="Q62" s="100" t="s">
        <v>208</v>
      </c>
      <c r="R62" s="100" t="s">
        <v>208</v>
      </c>
      <c r="S62" s="100" t="s">
        <v>208</v>
      </c>
      <c r="T62" s="100" t="s">
        <v>208</v>
      </c>
      <c r="U62" s="100" t="s">
        <v>208</v>
      </c>
      <c r="V62" s="100" t="s">
        <v>208</v>
      </c>
      <c r="W62" s="127"/>
      <c r="X62" s="119">
        <v>1955</v>
      </c>
      <c r="Y62" s="100">
        <v>0</v>
      </c>
      <c r="Z62" s="100">
        <v>0</v>
      </c>
      <c r="AA62" s="100">
        <v>0</v>
      </c>
      <c r="AB62" s="100">
        <v>1.6694491</v>
      </c>
      <c r="AC62" s="100">
        <v>9.5036959000000003</v>
      </c>
      <c r="AD62" s="100">
        <v>6.9152135000000001</v>
      </c>
      <c r="AE62" s="100">
        <v>7.6249646999999996</v>
      </c>
      <c r="AF62" s="100">
        <v>8.2122551999999995</v>
      </c>
      <c r="AG62" s="100">
        <v>6.9708492</v>
      </c>
      <c r="AH62" s="100">
        <v>1.1307952999999999</v>
      </c>
      <c r="AI62" s="100">
        <v>0</v>
      </c>
      <c r="AJ62" s="100">
        <v>0</v>
      </c>
      <c r="AK62" s="100">
        <v>0</v>
      </c>
      <c r="AL62" s="100">
        <v>0</v>
      </c>
      <c r="AM62" s="100">
        <v>0</v>
      </c>
      <c r="AN62" s="100">
        <v>0</v>
      </c>
      <c r="AO62" s="100">
        <v>0</v>
      </c>
      <c r="AP62" s="100">
        <v>0</v>
      </c>
      <c r="AQ62" s="100">
        <v>2.9273232</v>
      </c>
      <c r="AR62" s="100">
        <v>3.0727250000000002</v>
      </c>
      <c r="AS62" s="127"/>
      <c r="AT62" s="119">
        <v>1955</v>
      </c>
      <c r="AU62" s="100">
        <v>0</v>
      </c>
      <c r="AV62" s="100">
        <v>0</v>
      </c>
      <c r="AW62" s="100">
        <v>0</v>
      </c>
      <c r="AX62" s="100">
        <v>0.81512879999999999</v>
      </c>
      <c r="AY62" s="100">
        <v>4.5538876999999998</v>
      </c>
      <c r="AZ62" s="100">
        <v>3.2843067000000001</v>
      </c>
      <c r="BA62" s="100">
        <v>3.6960986</v>
      </c>
      <c r="BB62" s="100">
        <v>4.0460628999999999</v>
      </c>
      <c r="BC62" s="100">
        <v>3.3950616999999998</v>
      </c>
      <c r="BD62" s="100">
        <v>0.53811659999999994</v>
      </c>
      <c r="BE62" s="100">
        <v>0</v>
      </c>
      <c r="BF62" s="100">
        <v>0</v>
      </c>
      <c r="BG62" s="100">
        <v>0</v>
      </c>
      <c r="BH62" s="100">
        <v>0</v>
      </c>
      <c r="BI62" s="100">
        <v>0</v>
      </c>
      <c r="BJ62" s="100">
        <v>0</v>
      </c>
      <c r="BK62" s="100">
        <v>0</v>
      </c>
      <c r="BL62" s="100">
        <v>0</v>
      </c>
      <c r="BM62" s="100">
        <v>1.4456993</v>
      </c>
      <c r="BN62" s="100">
        <v>1.4869512</v>
      </c>
      <c r="BO62" s="127"/>
      <c r="BP62" s="119">
        <v>1955</v>
      </c>
    </row>
    <row r="63" spans="1:68">
      <c r="A63" s="127"/>
      <c r="B63" s="119">
        <v>1956</v>
      </c>
      <c r="C63" s="100" t="s">
        <v>208</v>
      </c>
      <c r="D63" s="100" t="s">
        <v>208</v>
      </c>
      <c r="E63" s="100" t="s">
        <v>208</v>
      </c>
      <c r="F63" s="100" t="s">
        <v>208</v>
      </c>
      <c r="G63" s="100" t="s">
        <v>208</v>
      </c>
      <c r="H63" s="100" t="s">
        <v>208</v>
      </c>
      <c r="I63" s="100" t="s">
        <v>208</v>
      </c>
      <c r="J63" s="100" t="s">
        <v>208</v>
      </c>
      <c r="K63" s="100" t="s">
        <v>208</v>
      </c>
      <c r="L63" s="100" t="s">
        <v>208</v>
      </c>
      <c r="M63" s="100" t="s">
        <v>208</v>
      </c>
      <c r="N63" s="100" t="s">
        <v>208</v>
      </c>
      <c r="O63" s="100" t="s">
        <v>208</v>
      </c>
      <c r="P63" s="100" t="s">
        <v>208</v>
      </c>
      <c r="Q63" s="100" t="s">
        <v>208</v>
      </c>
      <c r="R63" s="100" t="s">
        <v>208</v>
      </c>
      <c r="S63" s="100" t="s">
        <v>208</v>
      </c>
      <c r="T63" s="100" t="s">
        <v>208</v>
      </c>
      <c r="U63" s="100" t="s">
        <v>208</v>
      </c>
      <c r="V63" s="100" t="s">
        <v>208</v>
      </c>
      <c r="W63" s="127"/>
      <c r="X63" s="119">
        <v>1956</v>
      </c>
      <c r="Y63" s="100">
        <v>0</v>
      </c>
      <c r="Z63" s="100">
        <v>0</v>
      </c>
      <c r="AA63" s="100">
        <v>0</v>
      </c>
      <c r="AB63" s="100">
        <v>1.931745</v>
      </c>
      <c r="AC63" s="100">
        <v>7.0497003999999999</v>
      </c>
      <c r="AD63" s="100">
        <v>8.1620314</v>
      </c>
      <c r="AE63" s="100">
        <v>8.1392085000000005</v>
      </c>
      <c r="AF63" s="100">
        <v>5.8139535000000002</v>
      </c>
      <c r="AG63" s="100">
        <v>5.2729528999999999</v>
      </c>
      <c r="AH63" s="100">
        <v>0.3637686</v>
      </c>
      <c r="AI63" s="100">
        <v>0</v>
      </c>
      <c r="AJ63" s="100">
        <v>0</v>
      </c>
      <c r="AK63" s="100">
        <v>0</v>
      </c>
      <c r="AL63" s="100">
        <v>0</v>
      </c>
      <c r="AM63" s="100">
        <v>0</v>
      </c>
      <c r="AN63" s="100">
        <v>0</v>
      </c>
      <c r="AO63" s="100">
        <v>0</v>
      </c>
      <c r="AP63" s="100">
        <v>0</v>
      </c>
      <c r="AQ63" s="100">
        <v>2.559415</v>
      </c>
      <c r="AR63" s="100">
        <v>2.6881843999999999</v>
      </c>
      <c r="AS63" s="127"/>
      <c r="AT63" s="119">
        <v>1956</v>
      </c>
      <c r="AU63" s="100">
        <v>0</v>
      </c>
      <c r="AV63" s="100">
        <v>0</v>
      </c>
      <c r="AW63" s="100">
        <v>0</v>
      </c>
      <c r="AX63" s="100">
        <v>0.94265509999999997</v>
      </c>
      <c r="AY63" s="100">
        <v>3.3585223000000002</v>
      </c>
      <c r="AZ63" s="100">
        <v>3.8571428999999999</v>
      </c>
      <c r="BA63" s="100">
        <v>3.9210384</v>
      </c>
      <c r="BB63" s="100">
        <v>2.8541384999999999</v>
      </c>
      <c r="BC63" s="100">
        <v>2.5804493000000002</v>
      </c>
      <c r="BD63" s="100">
        <v>0.1739433</v>
      </c>
      <c r="BE63" s="100">
        <v>0</v>
      </c>
      <c r="BF63" s="100">
        <v>0</v>
      </c>
      <c r="BG63" s="100">
        <v>0</v>
      </c>
      <c r="BH63" s="100">
        <v>0</v>
      </c>
      <c r="BI63" s="100">
        <v>0</v>
      </c>
      <c r="BJ63" s="100">
        <v>0</v>
      </c>
      <c r="BK63" s="100">
        <v>0</v>
      </c>
      <c r="BL63" s="100">
        <v>0</v>
      </c>
      <c r="BM63" s="100">
        <v>1.2625325000000001</v>
      </c>
      <c r="BN63" s="100">
        <v>1.2949790999999999</v>
      </c>
      <c r="BO63" s="127"/>
      <c r="BP63" s="119">
        <v>1956</v>
      </c>
    </row>
    <row r="64" spans="1:68">
      <c r="A64" s="127"/>
      <c r="B64" s="119">
        <v>1957</v>
      </c>
      <c r="C64" s="100" t="s">
        <v>208</v>
      </c>
      <c r="D64" s="100" t="s">
        <v>208</v>
      </c>
      <c r="E64" s="100" t="s">
        <v>208</v>
      </c>
      <c r="F64" s="100" t="s">
        <v>208</v>
      </c>
      <c r="G64" s="100" t="s">
        <v>208</v>
      </c>
      <c r="H64" s="100" t="s">
        <v>208</v>
      </c>
      <c r="I64" s="100" t="s">
        <v>208</v>
      </c>
      <c r="J64" s="100" t="s">
        <v>208</v>
      </c>
      <c r="K64" s="100" t="s">
        <v>208</v>
      </c>
      <c r="L64" s="100" t="s">
        <v>208</v>
      </c>
      <c r="M64" s="100" t="s">
        <v>208</v>
      </c>
      <c r="N64" s="100" t="s">
        <v>208</v>
      </c>
      <c r="O64" s="100" t="s">
        <v>208</v>
      </c>
      <c r="P64" s="100" t="s">
        <v>208</v>
      </c>
      <c r="Q64" s="100" t="s">
        <v>208</v>
      </c>
      <c r="R64" s="100" t="s">
        <v>208</v>
      </c>
      <c r="S64" s="100" t="s">
        <v>208</v>
      </c>
      <c r="T64" s="100" t="s">
        <v>208</v>
      </c>
      <c r="U64" s="100" t="s">
        <v>208</v>
      </c>
      <c r="V64" s="100" t="s">
        <v>208</v>
      </c>
      <c r="W64" s="127"/>
      <c r="X64" s="119">
        <v>1957</v>
      </c>
      <c r="Y64" s="100">
        <v>0</v>
      </c>
      <c r="Z64" s="100">
        <v>0</v>
      </c>
      <c r="AA64" s="100">
        <v>0</v>
      </c>
      <c r="AB64" s="100">
        <v>1.5441631</v>
      </c>
      <c r="AC64" s="100">
        <v>7.5162281999999996</v>
      </c>
      <c r="AD64" s="100">
        <v>9.8159509000000007</v>
      </c>
      <c r="AE64" s="100">
        <v>9.5211424999999998</v>
      </c>
      <c r="AF64" s="100">
        <v>9.4871034999999999</v>
      </c>
      <c r="AG64" s="100">
        <v>3.9852851</v>
      </c>
      <c r="AH64" s="100">
        <v>0</v>
      </c>
      <c r="AI64" s="100">
        <v>0</v>
      </c>
      <c r="AJ64" s="100">
        <v>0</v>
      </c>
      <c r="AK64" s="100">
        <v>0</v>
      </c>
      <c r="AL64" s="100">
        <v>0</v>
      </c>
      <c r="AM64" s="100">
        <v>0</v>
      </c>
      <c r="AN64" s="100">
        <v>0</v>
      </c>
      <c r="AO64" s="100">
        <v>0</v>
      </c>
      <c r="AP64" s="100">
        <v>0</v>
      </c>
      <c r="AQ64" s="100">
        <v>2.9004392999999999</v>
      </c>
      <c r="AR64" s="100">
        <v>3.0755159000000001</v>
      </c>
      <c r="AS64" s="127"/>
      <c r="AT64" s="119">
        <v>1957</v>
      </c>
      <c r="AU64" s="100">
        <v>0</v>
      </c>
      <c r="AV64" s="100">
        <v>0</v>
      </c>
      <c r="AW64" s="100">
        <v>0</v>
      </c>
      <c r="AX64" s="100">
        <v>0.75289870000000003</v>
      </c>
      <c r="AY64" s="100">
        <v>3.6024234000000002</v>
      </c>
      <c r="AZ64" s="100">
        <v>4.6410441999999996</v>
      </c>
      <c r="BA64" s="100">
        <v>4.5729657000000001</v>
      </c>
      <c r="BB64" s="100">
        <v>4.6410441999999996</v>
      </c>
      <c r="BC64" s="100">
        <v>1.9601930000000001</v>
      </c>
      <c r="BD64" s="100">
        <v>0</v>
      </c>
      <c r="BE64" s="100">
        <v>0</v>
      </c>
      <c r="BF64" s="100">
        <v>0</v>
      </c>
      <c r="BG64" s="100">
        <v>0</v>
      </c>
      <c r="BH64" s="100">
        <v>0</v>
      </c>
      <c r="BI64" s="100">
        <v>0</v>
      </c>
      <c r="BJ64" s="100">
        <v>0</v>
      </c>
      <c r="BK64" s="100">
        <v>0</v>
      </c>
      <c r="BL64" s="100">
        <v>0</v>
      </c>
      <c r="BM64" s="100">
        <v>1.4315055999999999</v>
      </c>
      <c r="BN64" s="100">
        <v>1.4821039</v>
      </c>
      <c r="BO64" s="127"/>
      <c r="BP64" s="119">
        <v>1957</v>
      </c>
    </row>
    <row r="65" spans="1:68">
      <c r="A65" s="127"/>
      <c r="B65" s="120">
        <v>1958</v>
      </c>
      <c r="C65" s="100" t="s">
        <v>208</v>
      </c>
      <c r="D65" s="100" t="s">
        <v>208</v>
      </c>
      <c r="E65" s="100" t="s">
        <v>208</v>
      </c>
      <c r="F65" s="100" t="s">
        <v>208</v>
      </c>
      <c r="G65" s="100" t="s">
        <v>208</v>
      </c>
      <c r="H65" s="100" t="s">
        <v>208</v>
      </c>
      <c r="I65" s="100" t="s">
        <v>208</v>
      </c>
      <c r="J65" s="100" t="s">
        <v>208</v>
      </c>
      <c r="K65" s="100" t="s">
        <v>208</v>
      </c>
      <c r="L65" s="100" t="s">
        <v>208</v>
      </c>
      <c r="M65" s="100" t="s">
        <v>208</v>
      </c>
      <c r="N65" s="100" t="s">
        <v>208</v>
      </c>
      <c r="O65" s="100" t="s">
        <v>208</v>
      </c>
      <c r="P65" s="100" t="s">
        <v>208</v>
      </c>
      <c r="Q65" s="100" t="s">
        <v>208</v>
      </c>
      <c r="R65" s="100" t="s">
        <v>208</v>
      </c>
      <c r="S65" s="100" t="s">
        <v>208</v>
      </c>
      <c r="T65" s="100" t="s">
        <v>208</v>
      </c>
      <c r="U65" s="100" t="s">
        <v>208</v>
      </c>
      <c r="V65" s="100" t="s">
        <v>208</v>
      </c>
      <c r="W65" s="127"/>
      <c r="X65" s="120">
        <v>1958</v>
      </c>
      <c r="Y65" s="100">
        <v>0</v>
      </c>
      <c r="Z65" s="100">
        <v>0</v>
      </c>
      <c r="AA65" s="100">
        <v>0</v>
      </c>
      <c r="AB65" s="100">
        <v>1.1961721999999999</v>
      </c>
      <c r="AC65" s="100">
        <v>5.6216930999999999</v>
      </c>
      <c r="AD65" s="100">
        <v>8.1224617000000006</v>
      </c>
      <c r="AE65" s="100">
        <v>8.9535534000000006</v>
      </c>
      <c r="AF65" s="100">
        <v>5.1428570999999996</v>
      </c>
      <c r="AG65" s="100">
        <v>3.6798527999999999</v>
      </c>
      <c r="AH65" s="100">
        <v>0.67934779999999995</v>
      </c>
      <c r="AI65" s="100">
        <v>0</v>
      </c>
      <c r="AJ65" s="100">
        <v>0</v>
      </c>
      <c r="AK65" s="100">
        <v>0</v>
      </c>
      <c r="AL65" s="100">
        <v>0</v>
      </c>
      <c r="AM65" s="100">
        <v>0</v>
      </c>
      <c r="AN65" s="100">
        <v>0</v>
      </c>
      <c r="AO65" s="100">
        <v>0</v>
      </c>
      <c r="AP65" s="100">
        <v>0</v>
      </c>
      <c r="AQ65" s="100">
        <v>2.2812282000000002</v>
      </c>
      <c r="AR65" s="100">
        <v>2.4488881</v>
      </c>
      <c r="AS65" s="127"/>
      <c r="AT65" s="120">
        <v>1958</v>
      </c>
      <c r="AU65" s="100">
        <v>0</v>
      </c>
      <c r="AV65" s="100">
        <v>0</v>
      </c>
      <c r="AW65" s="100">
        <v>0</v>
      </c>
      <c r="AX65" s="100">
        <v>0.58402690000000002</v>
      </c>
      <c r="AY65" s="100">
        <v>2.72</v>
      </c>
      <c r="AZ65" s="100">
        <v>3.8644471</v>
      </c>
      <c r="BA65" s="100">
        <v>4.2912698999999996</v>
      </c>
      <c r="BB65" s="100">
        <v>2.5111607</v>
      </c>
      <c r="BC65" s="100">
        <v>1.8187329000000001</v>
      </c>
      <c r="BD65" s="100">
        <v>0.32717160000000001</v>
      </c>
      <c r="BE65" s="100">
        <v>0</v>
      </c>
      <c r="BF65" s="100">
        <v>0</v>
      </c>
      <c r="BG65" s="100">
        <v>0</v>
      </c>
      <c r="BH65" s="100">
        <v>0</v>
      </c>
      <c r="BI65" s="100">
        <v>0</v>
      </c>
      <c r="BJ65" s="100">
        <v>0</v>
      </c>
      <c r="BK65" s="100">
        <v>0</v>
      </c>
      <c r="BL65" s="100">
        <v>0</v>
      </c>
      <c r="BM65" s="100">
        <v>1.1277737000000001</v>
      </c>
      <c r="BN65" s="100">
        <v>1.1819697</v>
      </c>
      <c r="BO65" s="127"/>
      <c r="BP65" s="120">
        <v>1958</v>
      </c>
    </row>
    <row r="66" spans="1:68">
      <c r="A66" s="127"/>
      <c r="B66" s="120">
        <v>1959</v>
      </c>
      <c r="C66" s="100" t="s">
        <v>208</v>
      </c>
      <c r="D66" s="100" t="s">
        <v>208</v>
      </c>
      <c r="E66" s="100" t="s">
        <v>208</v>
      </c>
      <c r="F66" s="100" t="s">
        <v>208</v>
      </c>
      <c r="G66" s="100" t="s">
        <v>208</v>
      </c>
      <c r="H66" s="100" t="s">
        <v>208</v>
      </c>
      <c r="I66" s="100" t="s">
        <v>208</v>
      </c>
      <c r="J66" s="100" t="s">
        <v>208</v>
      </c>
      <c r="K66" s="100" t="s">
        <v>208</v>
      </c>
      <c r="L66" s="100" t="s">
        <v>208</v>
      </c>
      <c r="M66" s="100" t="s">
        <v>208</v>
      </c>
      <c r="N66" s="100" t="s">
        <v>208</v>
      </c>
      <c r="O66" s="100" t="s">
        <v>208</v>
      </c>
      <c r="P66" s="100" t="s">
        <v>208</v>
      </c>
      <c r="Q66" s="100" t="s">
        <v>208</v>
      </c>
      <c r="R66" s="100" t="s">
        <v>208</v>
      </c>
      <c r="S66" s="100" t="s">
        <v>208</v>
      </c>
      <c r="T66" s="100" t="s">
        <v>208</v>
      </c>
      <c r="U66" s="100" t="s">
        <v>208</v>
      </c>
      <c r="V66" s="100" t="s">
        <v>208</v>
      </c>
      <c r="W66" s="127"/>
      <c r="X66" s="120">
        <v>1959</v>
      </c>
      <c r="Y66" s="100">
        <v>0</v>
      </c>
      <c r="Z66" s="100">
        <v>0</v>
      </c>
      <c r="AA66" s="100">
        <v>0</v>
      </c>
      <c r="AB66" s="100">
        <v>0.84817640000000005</v>
      </c>
      <c r="AC66" s="100">
        <v>5.4002540999999997</v>
      </c>
      <c r="AD66" s="100">
        <v>6.9708492</v>
      </c>
      <c r="AE66" s="100">
        <v>6.7151651000000001</v>
      </c>
      <c r="AF66" s="100">
        <v>7.4688796999999996</v>
      </c>
      <c r="AG66" s="100">
        <v>3.4066274000000001</v>
      </c>
      <c r="AH66" s="100">
        <v>0</v>
      </c>
      <c r="AI66" s="100">
        <v>0</v>
      </c>
      <c r="AJ66" s="100">
        <v>0</v>
      </c>
      <c r="AK66" s="100">
        <v>0</v>
      </c>
      <c r="AL66" s="100">
        <v>0</v>
      </c>
      <c r="AM66" s="100">
        <v>0</v>
      </c>
      <c r="AN66" s="100">
        <v>0</v>
      </c>
      <c r="AO66" s="100">
        <v>0</v>
      </c>
      <c r="AP66" s="100">
        <v>0</v>
      </c>
      <c r="AQ66" s="100">
        <v>2.0899481999999998</v>
      </c>
      <c r="AR66" s="100">
        <v>2.2676381000000001</v>
      </c>
      <c r="AS66" s="127"/>
      <c r="AT66" s="120">
        <v>1959</v>
      </c>
      <c r="AU66" s="100">
        <v>0</v>
      </c>
      <c r="AV66" s="100">
        <v>0</v>
      </c>
      <c r="AW66" s="100">
        <v>0</v>
      </c>
      <c r="AX66" s="100">
        <v>0.41436460000000003</v>
      </c>
      <c r="AY66" s="100">
        <v>2.6291370000000001</v>
      </c>
      <c r="AZ66" s="100">
        <v>3.3277869999999998</v>
      </c>
      <c r="BA66" s="100">
        <v>3.2111318999999998</v>
      </c>
      <c r="BB66" s="100">
        <v>3.6393045000000002</v>
      </c>
      <c r="BC66" s="100">
        <v>1.6853072</v>
      </c>
      <c r="BD66" s="100">
        <v>0</v>
      </c>
      <c r="BE66" s="100">
        <v>0</v>
      </c>
      <c r="BF66" s="100">
        <v>0</v>
      </c>
      <c r="BG66" s="100">
        <v>0</v>
      </c>
      <c r="BH66" s="100">
        <v>0</v>
      </c>
      <c r="BI66" s="100">
        <v>0</v>
      </c>
      <c r="BJ66" s="100">
        <v>0</v>
      </c>
      <c r="BK66" s="100">
        <v>0</v>
      </c>
      <c r="BL66" s="100">
        <v>0</v>
      </c>
      <c r="BM66" s="100">
        <v>1.0341673</v>
      </c>
      <c r="BN66" s="100">
        <v>1.0972046</v>
      </c>
      <c r="BO66" s="127"/>
      <c r="BP66" s="120">
        <v>1959</v>
      </c>
    </row>
    <row r="67" spans="1:68">
      <c r="A67" s="127"/>
      <c r="B67" s="120">
        <v>1960</v>
      </c>
      <c r="C67" s="100" t="s">
        <v>208</v>
      </c>
      <c r="D67" s="100" t="s">
        <v>208</v>
      </c>
      <c r="E67" s="100" t="s">
        <v>208</v>
      </c>
      <c r="F67" s="100" t="s">
        <v>208</v>
      </c>
      <c r="G67" s="100" t="s">
        <v>208</v>
      </c>
      <c r="H67" s="100" t="s">
        <v>208</v>
      </c>
      <c r="I67" s="100" t="s">
        <v>208</v>
      </c>
      <c r="J67" s="100" t="s">
        <v>208</v>
      </c>
      <c r="K67" s="100" t="s">
        <v>208</v>
      </c>
      <c r="L67" s="100" t="s">
        <v>208</v>
      </c>
      <c r="M67" s="100" t="s">
        <v>208</v>
      </c>
      <c r="N67" s="100" t="s">
        <v>208</v>
      </c>
      <c r="O67" s="100" t="s">
        <v>208</v>
      </c>
      <c r="P67" s="100" t="s">
        <v>208</v>
      </c>
      <c r="Q67" s="100" t="s">
        <v>208</v>
      </c>
      <c r="R67" s="100" t="s">
        <v>208</v>
      </c>
      <c r="S67" s="100" t="s">
        <v>208</v>
      </c>
      <c r="T67" s="100" t="s">
        <v>208</v>
      </c>
      <c r="U67" s="100" t="s">
        <v>208</v>
      </c>
      <c r="V67" s="100" t="s">
        <v>208</v>
      </c>
      <c r="W67" s="127"/>
      <c r="X67" s="120">
        <v>1960</v>
      </c>
      <c r="Y67" s="100">
        <v>0</v>
      </c>
      <c r="Z67" s="100">
        <v>0</v>
      </c>
      <c r="AA67" s="100">
        <v>0</v>
      </c>
      <c r="AB67" s="100">
        <v>1.3319125999999999</v>
      </c>
      <c r="AC67" s="100">
        <v>4.9321824999999997</v>
      </c>
      <c r="AD67" s="100">
        <v>7.6726343000000004</v>
      </c>
      <c r="AE67" s="100">
        <v>7.3384137999999997</v>
      </c>
      <c r="AF67" s="100">
        <v>8.1037277000000003</v>
      </c>
      <c r="AG67" s="100">
        <v>5.2550232000000001</v>
      </c>
      <c r="AH67" s="100">
        <v>0.94488190000000005</v>
      </c>
      <c r="AI67" s="100">
        <v>0</v>
      </c>
      <c r="AJ67" s="100">
        <v>0</v>
      </c>
      <c r="AK67" s="100">
        <v>0</v>
      </c>
      <c r="AL67" s="100">
        <v>0</v>
      </c>
      <c r="AM67" s="100">
        <v>0</v>
      </c>
      <c r="AN67" s="100">
        <v>0</v>
      </c>
      <c r="AO67" s="100">
        <v>0</v>
      </c>
      <c r="AP67" s="100">
        <v>0</v>
      </c>
      <c r="AQ67" s="100">
        <v>2.3806245000000001</v>
      </c>
      <c r="AR67" s="100">
        <v>2.6236616000000001</v>
      </c>
      <c r="AS67" s="127"/>
      <c r="AT67" s="120">
        <v>1960</v>
      </c>
      <c r="AU67" s="100">
        <v>0</v>
      </c>
      <c r="AV67" s="100">
        <v>0</v>
      </c>
      <c r="AW67" s="100">
        <v>0</v>
      </c>
      <c r="AX67" s="100">
        <v>0.65019510000000003</v>
      </c>
      <c r="AY67" s="100">
        <v>2.3887727999999999</v>
      </c>
      <c r="AZ67" s="100">
        <v>3.6680421999999999</v>
      </c>
      <c r="BA67" s="100">
        <v>3.4974441999999999</v>
      </c>
      <c r="BB67" s="100">
        <v>3.9484075000000001</v>
      </c>
      <c r="BC67" s="100">
        <v>2.5926491</v>
      </c>
      <c r="BD67" s="100">
        <v>0.46153850000000002</v>
      </c>
      <c r="BE67" s="100">
        <v>0</v>
      </c>
      <c r="BF67" s="100">
        <v>0</v>
      </c>
      <c r="BG67" s="100">
        <v>0</v>
      </c>
      <c r="BH67" s="100">
        <v>0</v>
      </c>
      <c r="BI67" s="100">
        <v>0</v>
      </c>
      <c r="BJ67" s="100">
        <v>0</v>
      </c>
      <c r="BK67" s="100">
        <v>0</v>
      </c>
      <c r="BL67" s="100">
        <v>0</v>
      </c>
      <c r="BM67" s="100">
        <v>1.1776156</v>
      </c>
      <c r="BN67" s="100">
        <v>1.2690009</v>
      </c>
      <c r="BO67" s="127"/>
      <c r="BP67" s="120">
        <v>1960</v>
      </c>
    </row>
    <row r="68" spans="1:68">
      <c r="A68" s="127"/>
      <c r="B68" s="120">
        <v>1961</v>
      </c>
      <c r="C68" s="100" t="s">
        <v>208</v>
      </c>
      <c r="D68" s="100" t="s">
        <v>208</v>
      </c>
      <c r="E68" s="100" t="s">
        <v>208</v>
      </c>
      <c r="F68" s="100" t="s">
        <v>208</v>
      </c>
      <c r="G68" s="100" t="s">
        <v>208</v>
      </c>
      <c r="H68" s="100" t="s">
        <v>208</v>
      </c>
      <c r="I68" s="100" t="s">
        <v>208</v>
      </c>
      <c r="J68" s="100" t="s">
        <v>208</v>
      </c>
      <c r="K68" s="100" t="s">
        <v>208</v>
      </c>
      <c r="L68" s="100" t="s">
        <v>208</v>
      </c>
      <c r="M68" s="100" t="s">
        <v>208</v>
      </c>
      <c r="N68" s="100" t="s">
        <v>208</v>
      </c>
      <c r="O68" s="100" t="s">
        <v>208</v>
      </c>
      <c r="P68" s="100" t="s">
        <v>208</v>
      </c>
      <c r="Q68" s="100" t="s">
        <v>208</v>
      </c>
      <c r="R68" s="100" t="s">
        <v>208</v>
      </c>
      <c r="S68" s="100" t="s">
        <v>208</v>
      </c>
      <c r="T68" s="100" t="s">
        <v>208</v>
      </c>
      <c r="U68" s="100" t="s">
        <v>208</v>
      </c>
      <c r="V68" s="100" t="s">
        <v>208</v>
      </c>
      <c r="W68" s="127"/>
      <c r="X68" s="120">
        <v>1961</v>
      </c>
      <c r="Y68" s="100">
        <v>0</v>
      </c>
      <c r="Z68" s="100">
        <v>0</v>
      </c>
      <c r="AA68" s="100">
        <v>0</v>
      </c>
      <c r="AB68" s="100">
        <v>1.775298</v>
      </c>
      <c r="AC68" s="100">
        <v>6.2686567000000002</v>
      </c>
      <c r="AD68" s="100">
        <v>7.6898429999999998</v>
      </c>
      <c r="AE68" s="100">
        <v>8.2316208</v>
      </c>
      <c r="AF68" s="100">
        <v>5.1116491999999996</v>
      </c>
      <c r="AG68" s="100">
        <v>2.3923445000000001</v>
      </c>
      <c r="AH68" s="100">
        <v>0</v>
      </c>
      <c r="AI68" s="100">
        <v>0</v>
      </c>
      <c r="AJ68" s="100">
        <v>0</v>
      </c>
      <c r="AK68" s="100">
        <v>0</v>
      </c>
      <c r="AL68" s="100">
        <v>0</v>
      </c>
      <c r="AM68" s="100">
        <v>0</v>
      </c>
      <c r="AN68" s="100">
        <v>0</v>
      </c>
      <c r="AO68" s="100">
        <v>0</v>
      </c>
      <c r="AP68" s="100">
        <v>0</v>
      </c>
      <c r="AQ68" s="100">
        <v>2.0785619</v>
      </c>
      <c r="AR68" s="100">
        <v>2.2987025999999999</v>
      </c>
      <c r="AS68" s="127"/>
      <c r="AT68" s="120">
        <v>1961</v>
      </c>
      <c r="AU68" s="100">
        <v>0</v>
      </c>
      <c r="AV68" s="100">
        <v>0</v>
      </c>
      <c r="AW68" s="100">
        <v>0</v>
      </c>
      <c r="AX68" s="100">
        <v>0.86387760000000002</v>
      </c>
      <c r="AY68" s="100">
        <v>3.0211480000000002</v>
      </c>
      <c r="AZ68" s="100">
        <v>3.6742192</v>
      </c>
      <c r="BA68" s="100">
        <v>3.9231601999999999</v>
      </c>
      <c r="BB68" s="100">
        <v>2.4810656</v>
      </c>
      <c r="BC68" s="100">
        <v>1.1795929999999999</v>
      </c>
      <c r="BD68" s="100">
        <v>0</v>
      </c>
      <c r="BE68" s="100">
        <v>0</v>
      </c>
      <c r="BF68" s="100">
        <v>0</v>
      </c>
      <c r="BG68" s="100">
        <v>0</v>
      </c>
      <c r="BH68" s="100">
        <v>0</v>
      </c>
      <c r="BI68" s="100">
        <v>0</v>
      </c>
      <c r="BJ68" s="100">
        <v>0</v>
      </c>
      <c r="BK68" s="100">
        <v>0</v>
      </c>
      <c r="BL68" s="100">
        <v>0</v>
      </c>
      <c r="BM68" s="100">
        <v>1.0277688</v>
      </c>
      <c r="BN68" s="100">
        <v>1.1061653</v>
      </c>
      <c r="BO68" s="127"/>
      <c r="BP68" s="120">
        <v>1961</v>
      </c>
    </row>
    <row r="69" spans="1:68">
      <c r="A69" s="127"/>
      <c r="B69" s="120">
        <v>1962</v>
      </c>
      <c r="C69" s="100" t="s">
        <v>208</v>
      </c>
      <c r="D69" s="100" t="s">
        <v>208</v>
      </c>
      <c r="E69" s="100" t="s">
        <v>208</v>
      </c>
      <c r="F69" s="100" t="s">
        <v>208</v>
      </c>
      <c r="G69" s="100" t="s">
        <v>208</v>
      </c>
      <c r="H69" s="100" t="s">
        <v>208</v>
      </c>
      <c r="I69" s="100" t="s">
        <v>208</v>
      </c>
      <c r="J69" s="100" t="s">
        <v>208</v>
      </c>
      <c r="K69" s="100" t="s">
        <v>208</v>
      </c>
      <c r="L69" s="100" t="s">
        <v>208</v>
      </c>
      <c r="M69" s="100" t="s">
        <v>208</v>
      </c>
      <c r="N69" s="100" t="s">
        <v>208</v>
      </c>
      <c r="O69" s="100" t="s">
        <v>208</v>
      </c>
      <c r="P69" s="100" t="s">
        <v>208</v>
      </c>
      <c r="Q69" s="100" t="s">
        <v>208</v>
      </c>
      <c r="R69" s="100" t="s">
        <v>208</v>
      </c>
      <c r="S69" s="100" t="s">
        <v>208</v>
      </c>
      <c r="T69" s="100" t="s">
        <v>208</v>
      </c>
      <c r="U69" s="100" t="s">
        <v>208</v>
      </c>
      <c r="V69" s="100" t="s">
        <v>208</v>
      </c>
      <c r="W69" s="127"/>
      <c r="X69" s="120">
        <v>1962</v>
      </c>
      <c r="Y69" s="100">
        <v>0</v>
      </c>
      <c r="Z69" s="100">
        <v>0</v>
      </c>
      <c r="AA69" s="100">
        <v>0</v>
      </c>
      <c r="AB69" s="100">
        <v>2.0988806000000002</v>
      </c>
      <c r="AC69" s="100">
        <v>6.044905</v>
      </c>
      <c r="AD69" s="100">
        <v>2.81602</v>
      </c>
      <c r="AE69" s="100">
        <v>3.7615740999999998</v>
      </c>
      <c r="AF69" s="100">
        <v>4.3184885</v>
      </c>
      <c r="AG69" s="100">
        <v>4.3554006999999997</v>
      </c>
      <c r="AH69" s="100">
        <v>0.61274510000000004</v>
      </c>
      <c r="AI69" s="100">
        <v>0</v>
      </c>
      <c r="AJ69" s="100">
        <v>0</v>
      </c>
      <c r="AK69" s="100">
        <v>0</v>
      </c>
      <c r="AL69" s="100">
        <v>0</v>
      </c>
      <c r="AM69" s="100">
        <v>0</v>
      </c>
      <c r="AN69" s="100">
        <v>0</v>
      </c>
      <c r="AO69" s="100">
        <v>0</v>
      </c>
      <c r="AP69" s="100">
        <v>0</v>
      </c>
      <c r="AQ69" s="100">
        <v>1.6033803</v>
      </c>
      <c r="AR69" s="100">
        <v>1.7467796</v>
      </c>
      <c r="AS69" s="127"/>
      <c r="AT69" s="120">
        <v>1962</v>
      </c>
      <c r="AU69" s="100">
        <v>0</v>
      </c>
      <c r="AV69" s="100">
        <v>0</v>
      </c>
      <c r="AW69" s="100">
        <v>0</v>
      </c>
      <c r="AX69" s="100">
        <v>1.0236578999999999</v>
      </c>
      <c r="AY69" s="100">
        <v>2.9321419</v>
      </c>
      <c r="AZ69" s="100">
        <v>1.3582855</v>
      </c>
      <c r="BA69" s="100">
        <v>1.7965727</v>
      </c>
      <c r="BB69" s="100">
        <v>2.0939668</v>
      </c>
      <c r="BC69" s="100">
        <v>2.1422450999999998</v>
      </c>
      <c r="BD69" s="100">
        <v>0.30252610000000002</v>
      </c>
      <c r="BE69" s="100">
        <v>0</v>
      </c>
      <c r="BF69" s="100">
        <v>0</v>
      </c>
      <c r="BG69" s="100">
        <v>0</v>
      </c>
      <c r="BH69" s="100">
        <v>0</v>
      </c>
      <c r="BI69" s="100">
        <v>0</v>
      </c>
      <c r="BJ69" s="100">
        <v>0</v>
      </c>
      <c r="BK69" s="100">
        <v>0</v>
      </c>
      <c r="BL69" s="100">
        <v>0</v>
      </c>
      <c r="BM69" s="100">
        <v>0.79435540000000004</v>
      </c>
      <c r="BN69" s="100">
        <v>0.84757979999999999</v>
      </c>
      <c r="BO69" s="127"/>
      <c r="BP69" s="120">
        <v>1962</v>
      </c>
    </row>
    <row r="70" spans="1:68">
      <c r="A70" s="127"/>
      <c r="B70" s="120">
        <v>1963</v>
      </c>
      <c r="C70" s="100" t="s">
        <v>208</v>
      </c>
      <c r="D70" s="100" t="s">
        <v>208</v>
      </c>
      <c r="E70" s="100" t="s">
        <v>208</v>
      </c>
      <c r="F70" s="100" t="s">
        <v>208</v>
      </c>
      <c r="G70" s="100" t="s">
        <v>208</v>
      </c>
      <c r="H70" s="100" t="s">
        <v>208</v>
      </c>
      <c r="I70" s="100" t="s">
        <v>208</v>
      </c>
      <c r="J70" s="100" t="s">
        <v>208</v>
      </c>
      <c r="K70" s="100" t="s">
        <v>208</v>
      </c>
      <c r="L70" s="100" t="s">
        <v>208</v>
      </c>
      <c r="M70" s="100" t="s">
        <v>208</v>
      </c>
      <c r="N70" s="100" t="s">
        <v>208</v>
      </c>
      <c r="O70" s="100" t="s">
        <v>208</v>
      </c>
      <c r="P70" s="100" t="s">
        <v>208</v>
      </c>
      <c r="Q70" s="100" t="s">
        <v>208</v>
      </c>
      <c r="R70" s="100" t="s">
        <v>208</v>
      </c>
      <c r="S70" s="100" t="s">
        <v>208</v>
      </c>
      <c r="T70" s="100" t="s">
        <v>208</v>
      </c>
      <c r="U70" s="100" t="s">
        <v>208</v>
      </c>
      <c r="V70" s="100" t="s">
        <v>208</v>
      </c>
      <c r="W70" s="127"/>
      <c r="X70" s="120">
        <v>1963</v>
      </c>
      <c r="Y70" s="100">
        <v>0</v>
      </c>
      <c r="Z70" s="100">
        <v>0</v>
      </c>
      <c r="AA70" s="100">
        <v>0</v>
      </c>
      <c r="AB70" s="100">
        <v>1.9689346000000001</v>
      </c>
      <c r="AC70" s="100">
        <v>2.7979854999999998</v>
      </c>
      <c r="AD70" s="100">
        <v>3.3546813000000002</v>
      </c>
      <c r="AE70" s="100">
        <v>4.1322314000000002</v>
      </c>
      <c r="AF70" s="100">
        <v>3.2449973000000001</v>
      </c>
      <c r="AG70" s="100">
        <v>1.9624334000000001</v>
      </c>
      <c r="AH70" s="100">
        <v>0.30693680000000001</v>
      </c>
      <c r="AI70" s="100">
        <v>0</v>
      </c>
      <c r="AJ70" s="100">
        <v>0</v>
      </c>
      <c r="AK70" s="100">
        <v>0</v>
      </c>
      <c r="AL70" s="100">
        <v>0</v>
      </c>
      <c r="AM70" s="100">
        <v>0</v>
      </c>
      <c r="AN70" s="100">
        <v>0</v>
      </c>
      <c r="AO70" s="100">
        <v>0</v>
      </c>
      <c r="AP70" s="100">
        <v>0</v>
      </c>
      <c r="AQ70" s="100">
        <v>1.1836507999999999</v>
      </c>
      <c r="AR70" s="100">
        <v>1.3006814</v>
      </c>
      <c r="AS70" s="127"/>
      <c r="AT70" s="120">
        <v>1963</v>
      </c>
      <c r="AU70" s="100">
        <v>0</v>
      </c>
      <c r="AV70" s="100">
        <v>0</v>
      </c>
      <c r="AW70" s="100">
        <v>0</v>
      </c>
      <c r="AX70" s="100">
        <v>0.95989760000000002</v>
      </c>
      <c r="AY70" s="100">
        <v>1.3599891</v>
      </c>
      <c r="AZ70" s="100">
        <v>1.6233766000000001</v>
      </c>
      <c r="BA70" s="100">
        <v>1.9768427</v>
      </c>
      <c r="BB70" s="100">
        <v>1.5665796000000001</v>
      </c>
      <c r="BC70" s="100">
        <v>0.96259629999999996</v>
      </c>
      <c r="BD70" s="100">
        <v>0.15232290000000001</v>
      </c>
      <c r="BE70" s="100">
        <v>0</v>
      </c>
      <c r="BF70" s="100">
        <v>0</v>
      </c>
      <c r="BG70" s="100">
        <v>0</v>
      </c>
      <c r="BH70" s="100">
        <v>0</v>
      </c>
      <c r="BI70" s="100">
        <v>0</v>
      </c>
      <c r="BJ70" s="100">
        <v>0</v>
      </c>
      <c r="BK70" s="100">
        <v>0</v>
      </c>
      <c r="BL70" s="100">
        <v>0</v>
      </c>
      <c r="BM70" s="100">
        <v>0.58678450000000004</v>
      </c>
      <c r="BN70" s="100">
        <v>0.62955910000000004</v>
      </c>
      <c r="BO70" s="127"/>
      <c r="BP70" s="120">
        <v>1963</v>
      </c>
    </row>
    <row r="71" spans="1:68">
      <c r="A71" s="127"/>
      <c r="B71" s="120">
        <v>1964</v>
      </c>
      <c r="C71" s="100" t="s">
        <v>208</v>
      </c>
      <c r="D71" s="100" t="s">
        <v>208</v>
      </c>
      <c r="E71" s="100" t="s">
        <v>208</v>
      </c>
      <c r="F71" s="100" t="s">
        <v>208</v>
      </c>
      <c r="G71" s="100" t="s">
        <v>208</v>
      </c>
      <c r="H71" s="100" t="s">
        <v>208</v>
      </c>
      <c r="I71" s="100" t="s">
        <v>208</v>
      </c>
      <c r="J71" s="100" t="s">
        <v>208</v>
      </c>
      <c r="K71" s="100" t="s">
        <v>208</v>
      </c>
      <c r="L71" s="100" t="s">
        <v>208</v>
      </c>
      <c r="M71" s="100" t="s">
        <v>208</v>
      </c>
      <c r="N71" s="100" t="s">
        <v>208</v>
      </c>
      <c r="O71" s="100" t="s">
        <v>208</v>
      </c>
      <c r="P71" s="100" t="s">
        <v>208</v>
      </c>
      <c r="Q71" s="100" t="s">
        <v>208</v>
      </c>
      <c r="R71" s="100" t="s">
        <v>208</v>
      </c>
      <c r="S71" s="100" t="s">
        <v>208</v>
      </c>
      <c r="T71" s="100" t="s">
        <v>208</v>
      </c>
      <c r="U71" s="100" t="s">
        <v>208</v>
      </c>
      <c r="V71" s="100" t="s">
        <v>208</v>
      </c>
      <c r="W71" s="127"/>
      <c r="X71" s="120">
        <v>1964</v>
      </c>
      <c r="Y71" s="100">
        <v>0</v>
      </c>
      <c r="Z71" s="100">
        <v>0</v>
      </c>
      <c r="AA71" s="100">
        <v>0</v>
      </c>
      <c r="AB71" s="100">
        <v>1.0546298000000001</v>
      </c>
      <c r="AC71" s="100">
        <v>1.8602179000000001</v>
      </c>
      <c r="AD71" s="100">
        <v>4.1164363000000002</v>
      </c>
      <c r="AE71" s="100">
        <v>4.4896738000000003</v>
      </c>
      <c r="AF71" s="100">
        <v>7.0384406999999998</v>
      </c>
      <c r="AG71" s="100">
        <v>2.1745038999999999</v>
      </c>
      <c r="AH71" s="100">
        <v>0</v>
      </c>
      <c r="AI71" s="100">
        <v>0</v>
      </c>
      <c r="AJ71" s="100">
        <v>0</v>
      </c>
      <c r="AK71" s="100">
        <v>0</v>
      </c>
      <c r="AL71" s="100">
        <v>0</v>
      </c>
      <c r="AM71" s="100">
        <v>0</v>
      </c>
      <c r="AN71" s="100">
        <v>0</v>
      </c>
      <c r="AO71" s="100">
        <v>0</v>
      </c>
      <c r="AP71" s="100">
        <v>0</v>
      </c>
      <c r="AQ71" s="100">
        <v>1.3595823</v>
      </c>
      <c r="AR71" s="100">
        <v>1.5425367999999999</v>
      </c>
      <c r="AS71" s="127"/>
      <c r="AT71" s="120">
        <v>1964</v>
      </c>
      <c r="AU71" s="100">
        <v>0</v>
      </c>
      <c r="AV71" s="100">
        <v>0</v>
      </c>
      <c r="AW71" s="100">
        <v>0</v>
      </c>
      <c r="AX71" s="100">
        <v>0.51366339999999999</v>
      </c>
      <c r="AY71" s="100">
        <v>0.9046265</v>
      </c>
      <c r="AZ71" s="100">
        <v>2.0005715999999998</v>
      </c>
      <c r="BA71" s="100">
        <v>2.1533161000000001</v>
      </c>
      <c r="BB71" s="100">
        <v>3.3867395999999999</v>
      </c>
      <c r="BC71" s="100">
        <v>1.0642544</v>
      </c>
      <c r="BD71" s="100">
        <v>0</v>
      </c>
      <c r="BE71" s="100">
        <v>0</v>
      </c>
      <c r="BF71" s="100">
        <v>0</v>
      </c>
      <c r="BG71" s="100">
        <v>0</v>
      </c>
      <c r="BH71" s="100">
        <v>0</v>
      </c>
      <c r="BI71" s="100">
        <v>0</v>
      </c>
      <c r="BJ71" s="100">
        <v>0</v>
      </c>
      <c r="BK71" s="100">
        <v>0</v>
      </c>
      <c r="BL71" s="100">
        <v>0</v>
      </c>
      <c r="BM71" s="100">
        <v>0.67436339999999995</v>
      </c>
      <c r="BN71" s="100">
        <v>0.74557960000000001</v>
      </c>
      <c r="BO71" s="127"/>
      <c r="BP71" s="120">
        <v>1964</v>
      </c>
    </row>
    <row r="72" spans="1:68">
      <c r="A72" s="127"/>
      <c r="B72" s="120">
        <v>1965</v>
      </c>
      <c r="C72" s="100" t="s">
        <v>208</v>
      </c>
      <c r="D72" s="100" t="s">
        <v>208</v>
      </c>
      <c r="E72" s="100" t="s">
        <v>208</v>
      </c>
      <c r="F72" s="100" t="s">
        <v>208</v>
      </c>
      <c r="G72" s="100" t="s">
        <v>208</v>
      </c>
      <c r="H72" s="100" t="s">
        <v>208</v>
      </c>
      <c r="I72" s="100" t="s">
        <v>208</v>
      </c>
      <c r="J72" s="100" t="s">
        <v>208</v>
      </c>
      <c r="K72" s="100" t="s">
        <v>208</v>
      </c>
      <c r="L72" s="100" t="s">
        <v>208</v>
      </c>
      <c r="M72" s="100" t="s">
        <v>208</v>
      </c>
      <c r="N72" s="100" t="s">
        <v>208</v>
      </c>
      <c r="O72" s="100" t="s">
        <v>208</v>
      </c>
      <c r="P72" s="100" t="s">
        <v>208</v>
      </c>
      <c r="Q72" s="100" t="s">
        <v>208</v>
      </c>
      <c r="R72" s="100" t="s">
        <v>208</v>
      </c>
      <c r="S72" s="100" t="s">
        <v>208</v>
      </c>
      <c r="T72" s="100" t="s">
        <v>208</v>
      </c>
      <c r="U72" s="100" t="s">
        <v>208</v>
      </c>
      <c r="V72" s="100" t="s">
        <v>208</v>
      </c>
      <c r="W72" s="127"/>
      <c r="X72" s="120">
        <v>1965</v>
      </c>
      <c r="Y72" s="100">
        <v>0</v>
      </c>
      <c r="Z72" s="100">
        <v>0</v>
      </c>
      <c r="AA72" s="100">
        <v>0</v>
      </c>
      <c r="AB72" s="100">
        <v>1.8251876</v>
      </c>
      <c r="AC72" s="100">
        <v>4.5248869000000003</v>
      </c>
      <c r="AD72" s="100">
        <v>4.2832667000000004</v>
      </c>
      <c r="AE72" s="100">
        <v>3.0102348000000001</v>
      </c>
      <c r="AF72" s="100">
        <v>3.8126362</v>
      </c>
      <c r="AG72" s="100">
        <v>1.5936254999999999</v>
      </c>
      <c r="AH72" s="100">
        <v>0.61804700000000001</v>
      </c>
      <c r="AI72" s="100">
        <v>0</v>
      </c>
      <c r="AJ72" s="100">
        <v>0</v>
      </c>
      <c r="AK72" s="100">
        <v>0</v>
      </c>
      <c r="AL72" s="100">
        <v>0</v>
      </c>
      <c r="AM72" s="100">
        <v>0</v>
      </c>
      <c r="AN72" s="100">
        <v>0</v>
      </c>
      <c r="AO72" s="100">
        <v>0</v>
      </c>
      <c r="AP72" s="100">
        <v>0</v>
      </c>
      <c r="AQ72" s="100">
        <v>1.3152282</v>
      </c>
      <c r="AR72" s="100">
        <v>1.426363</v>
      </c>
      <c r="AS72" s="127"/>
      <c r="AT72" s="120">
        <v>1965</v>
      </c>
      <c r="AU72" s="100">
        <v>0</v>
      </c>
      <c r="AV72" s="100">
        <v>0</v>
      </c>
      <c r="AW72" s="100">
        <v>0</v>
      </c>
      <c r="AX72" s="100">
        <v>0.88845010000000002</v>
      </c>
      <c r="AY72" s="100">
        <v>2.2010271000000001</v>
      </c>
      <c r="AZ72" s="100">
        <v>2.0784259</v>
      </c>
      <c r="BA72" s="100">
        <v>1.450116</v>
      </c>
      <c r="BB72" s="100">
        <v>1.8291090000000001</v>
      </c>
      <c r="BC72" s="100">
        <v>0.77962580000000004</v>
      </c>
      <c r="BD72" s="100">
        <v>0.30646640000000003</v>
      </c>
      <c r="BE72" s="100">
        <v>0</v>
      </c>
      <c r="BF72" s="100">
        <v>0</v>
      </c>
      <c r="BG72" s="100">
        <v>0</v>
      </c>
      <c r="BH72" s="100">
        <v>0</v>
      </c>
      <c r="BI72" s="100">
        <v>0</v>
      </c>
      <c r="BJ72" s="100">
        <v>0</v>
      </c>
      <c r="BK72" s="100">
        <v>0</v>
      </c>
      <c r="BL72" s="100">
        <v>0</v>
      </c>
      <c r="BM72" s="100">
        <v>0.65250549999999996</v>
      </c>
      <c r="BN72" s="100">
        <v>0.69121900000000003</v>
      </c>
      <c r="BO72" s="127"/>
      <c r="BP72" s="120">
        <v>1965</v>
      </c>
    </row>
    <row r="73" spans="1:68">
      <c r="A73" s="127"/>
      <c r="B73" s="120">
        <v>1966</v>
      </c>
      <c r="C73" s="100" t="s">
        <v>208</v>
      </c>
      <c r="D73" s="100" t="s">
        <v>208</v>
      </c>
      <c r="E73" s="100" t="s">
        <v>208</v>
      </c>
      <c r="F73" s="100" t="s">
        <v>208</v>
      </c>
      <c r="G73" s="100" t="s">
        <v>208</v>
      </c>
      <c r="H73" s="100" t="s">
        <v>208</v>
      </c>
      <c r="I73" s="100" t="s">
        <v>208</v>
      </c>
      <c r="J73" s="100" t="s">
        <v>208</v>
      </c>
      <c r="K73" s="100" t="s">
        <v>208</v>
      </c>
      <c r="L73" s="100" t="s">
        <v>208</v>
      </c>
      <c r="M73" s="100" t="s">
        <v>208</v>
      </c>
      <c r="N73" s="100" t="s">
        <v>208</v>
      </c>
      <c r="O73" s="100" t="s">
        <v>208</v>
      </c>
      <c r="P73" s="100" t="s">
        <v>208</v>
      </c>
      <c r="Q73" s="100" t="s">
        <v>208</v>
      </c>
      <c r="R73" s="100" t="s">
        <v>208</v>
      </c>
      <c r="S73" s="100" t="s">
        <v>208</v>
      </c>
      <c r="T73" s="100" t="s">
        <v>208</v>
      </c>
      <c r="U73" s="100" t="s">
        <v>208</v>
      </c>
      <c r="V73" s="100" t="s">
        <v>208</v>
      </c>
      <c r="W73" s="127"/>
      <c r="X73" s="120">
        <v>1966</v>
      </c>
      <c r="Y73" s="100">
        <v>0</v>
      </c>
      <c r="Z73" s="100">
        <v>0</v>
      </c>
      <c r="AA73" s="100">
        <v>0.18790950000000001</v>
      </c>
      <c r="AB73" s="100">
        <v>0.77732239999999997</v>
      </c>
      <c r="AC73" s="100">
        <v>2.6275810000000002</v>
      </c>
      <c r="AD73" s="100">
        <v>2.4840057999999998</v>
      </c>
      <c r="AE73" s="100">
        <v>6.3028047000000003</v>
      </c>
      <c r="AF73" s="100">
        <v>3.2657327</v>
      </c>
      <c r="AG73" s="100">
        <v>1.585188</v>
      </c>
      <c r="AH73" s="100">
        <v>0.29799059999999999</v>
      </c>
      <c r="AI73" s="100">
        <v>0.31291659999999999</v>
      </c>
      <c r="AJ73" s="100">
        <v>0</v>
      </c>
      <c r="AK73" s="100">
        <v>0</v>
      </c>
      <c r="AL73" s="100">
        <v>0</v>
      </c>
      <c r="AM73" s="100">
        <v>0</v>
      </c>
      <c r="AN73" s="100">
        <v>0</v>
      </c>
      <c r="AO73" s="100">
        <v>0</v>
      </c>
      <c r="AP73" s="100">
        <v>0</v>
      </c>
      <c r="AQ73" s="100">
        <v>1.1462492</v>
      </c>
      <c r="AR73" s="100">
        <v>1.3133766</v>
      </c>
      <c r="AS73" s="127"/>
      <c r="AT73" s="120">
        <v>1966</v>
      </c>
      <c r="AU73" s="100">
        <v>0</v>
      </c>
      <c r="AV73" s="100">
        <v>0</v>
      </c>
      <c r="AW73" s="100">
        <v>9.1767699999999994E-2</v>
      </c>
      <c r="AX73" s="100">
        <v>0.37898920000000003</v>
      </c>
      <c r="AY73" s="100">
        <v>1.2803218000000001</v>
      </c>
      <c r="AZ73" s="100">
        <v>1.2051757999999999</v>
      </c>
      <c r="BA73" s="100">
        <v>3.0425874999999998</v>
      </c>
      <c r="BB73" s="100">
        <v>1.5690786999999999</v>
      </c>
      <c r="BC73" s="100">
        <v>0.7727716</v>
      </c>
      <c r="BD73" s="100">
        <v>0.1475031</v>
      </c>
      <c r="BE73" s="100">
        <v>0.15517520000000001</v>
      </c>
      <c r="BF73" s="100">
        <v>0</v>
      </c>
      <c r="BG73" s="100">
        <v>0</v>
      </c>
      <c r="BH73" s="100">
        <v>0</v>
      </c>
      <c r="BI73" s="100">
        <v>0</v>
      </c>
      <c r="BJ73" s="100">
        <v>0</v>
      </c>
      <c r="BK73" s="100">
        <v>0</v>
      </c>
      <c r="BL73" s="100">
        <v>0</v>
      </c>
      <c r="BM73" s="100">
        <v>0.56899010000000005</v>
      </c>
      <c r="BN73" s="100">
        <v>0.63612270000000004</v>
      </c>
      <c r="BO73" s="127"/>
      <c r="BP73" s="120">
        <v>1966</v>
      </c>
    </row>
    <row r="74" spans="1:68">
      <c r="A74" s="127"/>
      <c r="B74" s="120">
        <v>1967</v>
      </c>
      <c r="C74" s="100" t="s">
        <v>208</v>
      </c>
      <c r="D74" s="100" t="s">
        <v>208</v>
      </c>
      <c r="E74" s="100" t="s">
        <v>208</v>
      </c>
      <c r="F74" s="100" t="s">
        <v>208</v>
      </c>
      <c r="G74" s="100" t="s">
        <v>208</v>
      </c>
      <c r="H74" s="100" t="s">
        <v>208</v>
      </c>
      <c r="I74" s="100" t="s">
        <v>208</v>
      </c>
      <c r="J74" s="100" t="s">
        <v>208</v>
      </c>
      <c r="K74" s="100" t="s">
        <v>208</v>
      </c>
      <c r="L74" s="100" t="s">
        <v>208</v>
      </c>
      <c r="M74" s="100" t="s">
        <v>208</v>
      </c>
      <c r="N74" s="100" t="s">
        <v>208</v>
      </c>
      <c r="O74" s="100" t="s">
        <v>208</v>
      </c>
      <c r="P74" s="100" t="s">
        <v>208</v>
      </c>
      <c r="Q74" s="100" t="s">
        <v>208</v>
      </c>
      <c r="R74" s="100" t="s">
        <v>208</v>
      </c>
      <c r="S74" s="100" t="s">
        <v>208</v>
      </c>
      <c r="T74" s="100" t="s">
        <v>208</v>
      </c>
      <c r="U74" s="100" t="s">
        <v>208</v>
      </c>
      <c r="V74" s="100" t="s">
        <v>208</v>
      </c>
      <c r="W74" s="127"/>
      <c r="X74" s="120">
        <v>1967</v>
      </c>
      <c r="Y74" s="100">
        <v>0</v>
      </c>
      <c r="Z74" s="100">
        <v>0</v>
      </c>
      <c r="AA74" s="100">
        <v>0</v>
      </c>
      <c r="AB74" s="100">
        <v>1.17038</v>
      </c>
      <c r="AC74" s="100">
        <v>1.3220984</v>
      </c>
      <c r="AD74" s="100">
        <v>2.9413573999999998</v>
      </c>
      <c r="AE74" s="100">
        <v>3.5045397999999999</v>
      </c>
      <c r="AF74" s="100">
        <v>2.7552004000000001</v>
      </c>
      <c r="AG74" s="100">
        <v>1.8487998999999999</v>
      </c>
      <c r="AH74" s="100">
        <v>0.289238</v>
      </c>
      <c r="AI74" s="100">
        <v>0</v>
      </c>
      <c r="AJ74" s="100">
        <v>0</v>
      </c>
      <c r="AK74" s="100">
        <v>0</v>
      </c>
      <c r="AL74" s="100">
        <v>0</v>
      </c>
      <c r="AM74" s="100">
        <v>0</v>
      </c>
      <c r="AN74" s="100">
        <v>0</v>
      </c>
      <c r="AO74" s="100">
        <v>0</v>
      </c>
      <c r="AP74" s="100">
        <v>0</v>
      </c>
      <c r="AQ74" s="100">
        <v>0.90447440000000001</v>
      </c>
      <c r="AR74" s="100">
        <v>1.0210973999999999</v>
      </c>
      <c r="AS74" s="127"/>
      <c r="AT74" s="120">
        <v>1967</v>
      </c>
      <c r="AU74" s="100">
        <v>0</v>
      </c>
      <c r="AV74" s="100">
        <v>0</v>
      </c>
      <c r="AW74" s="100">
        <v>0</v>
      </c>
      <c r="AX74" s="100">
        <v>0.57184900000000005</v>
      </c>
      <c r="AY74" s="100">
        <v>0.64528339999999995</v>
      </c>
      <c r="AZ74" s="100">
        <v>1.4231026</v>
      </c>
      <c r="BA74" s="100">
        <v>1.6982686</v>
      </c>
      <c r="BB74" s="100">
        <v>1.3233201999999999</v>
      </c>
      <c r="BC74" s="100">
        <v>0.89955099999999999</v>
      </c>
      <c r="BD74" s="100">
        <v>0.1426839</v>
      </c>
      <c r="BE74" s="100">
        <v>0</v>
      </c>
      <c r="BF74" s="100">
        <v>0</v>
      </c>
      <c r="BG74" s="100">
        <v>0</v>
      </c>
      <c r="BH74" s="100">
        <v>0</v>
      </c>
      <c r="BI74" s="100">
        <v>0</v>
      </c>
      <c r="BJ74" s="100">
        <v>0</v>
      </c>
      <c r="BK74" s="100">
        <v>0</v>
      </c>
      <c r="BL74" s="100">
        <v>0</v>
      </c>
      <c r="BM74" s="100">
        <v>0.44918760000000002</v>
      </c>
      <c r="BN74" s="100">
        <v>0.4948323</v>
      </c>
      <c r="BO74" s="127"/>
      <c r="BP74" s="120">
        <v>1967</v>
      </c>
    </row>
    <row r="75" spans="1:68">
      <c r="A75" s="127"/>
      <c r="B75" s="121">
        <v>1968</v>
      </c>
      <c r="C75" s="100" t="s">
        <v>208</v>
      </c>
      <c r="D75" s="100" t="s">
        <v>208</v>
      </c>
      <c r="E75" s="100" t="s">
        <v>208</v>
      </c>
      <c r="F75" s="100" t="s">
        <v>208</v>
      </c>
      <c r="G75" s="100" t="s">
        <v>208</v>
      </c>
      <c r="H75" s="100" t="s">
        <v>208</v>
      </c>
      <c r="I75" s="100" t="s">
        <v>208</v>
      </c>
      <c r="J75" s="100" t="s">
        <v>208</v>
      </c>
      <c r="K75" s="100" t="s">
        <v>208</v>
      </c>
      <c r="L75" s="100" t="s">
        <v>208</v>
      </c>
      <c r="M75" s="100" t="s">
        <v>208</v>
      </c>
      <c r="N75" s="100" t="s">
        <v>208</v>
      </c>
      <c r="O75" s="100" t="s">
        <v>208</v>
      </c>
      <c r="P75" s="100" t="s">
        <v>208</v>
      </c>
      <c r="Q75" s="100" t="s">
        <v>208</v>
      </c>
      <c r="R75" s="100" t="s">
        <v>208</v>
      </c>
      <c r="S75" s="100" t="s">
        <v>208</v>
      </c>
      <c r="T75" s="100" t="s">
        <v>208</v>
      </c>
      <c r="U75" s="100" t="s">
        <v>208</v>
      </c>
      <c r="V75" s="100" t="s">
        <v>208</v>
      </c>
      <c r="W75" s="127"/>
      <c r="X75" s="121">
        <v>1968</v>
      </c>
      <c r="Y75" s="100">
        <v>0</v>
      </c>
      <c r="Z75" s="100">
        <v>0</v>
      </c>
      <c r="AA75" s="100">
        <v>0</v>
      </c>
      <c r="AB75" s="100">
        <v>2.8736128000000001</v>
      </c>
      <c r="AC75" s="100">
        <v>3.0980854</v>
      </c>
      <c r="AD75" s="100">
        <v>3.1166160000000001</v>
      </c>
      <c r="AE75" s="100">
        <v>3.1285284999999998</v>
      </c>
      <c r="AF75" s="100">
        <v>2.5138752000000002</v>
      </c>
      <c r="AG75" s="100">
        <v>1.3186593</v>
      </c>
      <c r="AH75" s="100">
        <v>0.27898980000000001</v>
      </c>
      <c r="AI75" s="100">
        <v>0</v>
      </c>
      <c r="AJ75" s="100">
        <v>0</v>
      </c>
      <c r="AK75" s="100">
        <v>0</v>
      </c>
      <c r="AL75" s="100">
        <v>0</v>
      </c>
      <c r="AM75" s="100">
        <v>0</v>
      </c>
      <c r="AN75" s="100">
        <v>0</v>
      </c>
      <c r="AO75" s="100">
        <v>0</v>
      </c>
      <c r="AP75" s="100">
        <v>0</v>
      </c>
      <c r="AQ75" s="100">
        <v>1.1399068000000001</v>
      </c>
      <c r="AR75" s="100">
        <v>1.1835640000000001</v>
      </c>
      <c r="AS75" s="127"/>
      <c r="AT75" s="121">
        <v>1968</v>
      </c>
      <c r="AU75" s="100">
        <v>0</v>
      </c>
      <c r="AV75" s="100">
        <v>0</v>
      </c>
      <c r="AW75" s="100">
        <v>0</v>
      </c>
      <c r="AX75" s="100">
        <v>1.4070687</v>
      </c>
      <c r="AY75" s="100">
        <v>1.512359</v>
      </c>
      <c r="AZ75" s="100">
        <v>1.5054441000000001</v>
      </c>
      <c r="BA75" s="100">
        <v>1.5181397000000001</v>
      </c>
      <c r="BB75" s="100">
        <v>1.2099116000000001</v>
      </c>
      <c r="BC75" s="100">
        <v>0.63844970000000001</v>
      </c>
      <c r="BD75" s="100">
        <v>0.13730790000000001</v>
      </c>
      <c r="BE75" s="100">
        <v>0</v>
      </c>
      <c r="BF75" s="100">
        <v>0</v>
      </c>
      <c r="BG75" s="100">
        <v>0</v>
      </c>
      <c r="BH75" s="100">
        <v>0</v>
      </c>
      <c r="BI75" s="100">
        <v>0</v>
      </c>
      <c r="BJ75" s="100">
        <v>0</v>
      </c>
      <c r="BK75" s="100">
        <v>0</v>
      </c>
      <c r="BL75" s="100">
        <v>0</v>
      </c>
      <c r="BM75" s="100">
        <v>0.56625919999999996</v>
      </c>
      <c r="BN75" s="100">
        <v>0.57457380000000002</v>
      </c>
      <c r="BO75" s="127"/>
      <c r="BP75" s="121">
        <v>1968</v>
      </c>
    </row>
    <row r="76" spans="1:68">
      <c r="A76" s="127"/>
      <c r="B76" s="121">
        <v>1969</v>
      </c>
      <c r="C76" s="100" t="s">
        <v>208</v>
      </c>
      <c r="D76" s="100" t="s">
        <v>208</v>
      </c>
      <c r="E76" s="100" t="s">
        <v>208</v>
      </c>
      <c r="F76" s="100" t="s">
        <v>208</v>
      </c>
      <c r="G76" s="100" t="s">
        <v>208</v>
      </c>
      <c r="H76" s="100" t="s">
        <v>208</v>
      </c>
      <c r="I76" s="100" t="s">
        <v>208</v>
      </c>
      <c r="J76" s="100" t="s">
        <v>208</v>
      </c>
      <c r="K76" s="100" t="s">
        <v>208</v>
      </c>
      <c r="L76" s="100" t="s">
        <v>208</v>
      </c>
      <c r="M76" s="100" t="s">
        <v>208</v>
      </c>
      <c r="N76" s="100" t="s">
        <v>208</v>
      </c>
      <c r="O76" s="100" t="s">
        <v>208</v>
      </c>
      <c r="P76" s="100" t="s">
        <v>208</v>
      </c>
      <c r="Q76" s="100" t="s">
        <v>208</v>
      </c>
      <c r="R76" s="100" t="s">
        <v>208</v>
      </c>
      <c r="S76" s="100" t="s">
        <v>208</v>
      </c>
      <c r="T76" s="100" t="s">
        <v>208</v>
      </c>
      <c r="U76" s="100" t="s">
        <v>208</v>
      </c>
      <c r="V76" s="100" t="s">
        <v>208</v>
      </c>
      <c r="W76" s="127"/>
      <c r="X76" s="121">
        <v>1969</v>
      </c>
      <c r="Y76" s="100">
        <v>0</v>
      </c>
      <c r="Z76" s="100">
        <v>0</v>
      </c>
      <c r="AA76" s="100">
        <v>0</v>
      </c>
      <c r="AB76" s="100">
        <v>0.37550790000000001</v>
      </c>
      <c r="AC76" s="100">
        <v>1.9803823</v>
      </c>
      <c r="AD76" s="100">
        <v>2.4667238999999999</v>
      </c>
      <c r="AE76" s="100">
        <v>1.0943643000000001</v>
      </c>
      <c r="AF76" s="100">
        <v>2.5349685000000002</v>
      </c>
      <c r="AG76" s="100">
        <v>2.0978379</v>
      </c>
      <c r="AH76" s="100">
        <v>0.27042450000000001</v>
      </c>
      <c r="AI76" s="100">
        <v>0</v>
      </c>
      <c r="AJ76" s="100">
        <v>0</v>
      </c>
      <c r="AK76" s="100">
        <v>0</v>
      </c>
      <c r="AL76" s="100">
        <v>0</v>
      </c>
      <c r="AM76" s="100">
        <v>0</v>
      </c>
      <c r="AN76" s="100">
        <v>0</v>
      </c>
      <c r="AO76" s="100">
        <v>0</v>
      </c>
      <c r="AP76" s="100">
        <v>0</v>
      </c>
      <c r="AQ76" s="100">
        <v>0.7221611</v>
      </c>
      <c r="AR76" s="100">
        <v>0.79412090000000002</v>
      </c>
      <c r="AS76" s="127"/>
      <c r="AT76" s="121">
        <v>1969</v>
      </c>
      <c r="AU76" s="100">
        <v>0</v>
      </c>
      <c r="AV76" s="100">
        <v>0</v>
      </c>
      <c r="AW76" s="100">
        <v>0</v>
      </c>
      <c r="AX76" s="100">
        <v>0.1840849</v>
      </c>
      <c r="AY76" s="100">
        <v>0.96603519999999998</v>
      </c>
      <c r="AZ76" s="100">
        <v>1.1900271</v>
      </c>
      <c r="BA76" s="100">
        <v>0.53226949999999995</v>
      </c>
      <c r="BB76" s="100">
        <v>1.2219578</v>
      </c>
      <c r="BC76" s="100">
        <v>1.0126634000000001</v>
      </c>
      <c r="BD76" s="100">
        <v>0.132661</v>
      </c>
      <c r="BE76" s="100">
        <v>0</v>
      </c>
      <c r="BF76" s="100">
        <v>0</v>
      </c>
      <c r="BG76" s="100">
        <v>0</v>
      </c>
      <c r="BH76" s="100">
        <v>0</v>
      </c>
      <c r="BI76" s="100">
        <v>0</v>
      </c>
      <c r="BJ76" s="100">
        <v>0</v>
      </c>
      <c r="BK76" s="100">
        <v>0</v>
      </c>
      <c r="BL76" s="100">
        <v>0</v>
      </c>
      <c r="BM76" s="100">
        <v>0.35880250000000002</v>
      </c>
      <c r="BN76" s="100">
        <v>0.38447609999999999</v>
      </c>
      <c r="BO76" s="127"/>
      <c r="BP76" s="121">
        <v>1969</v>
      </c>
    </row>
    <row r="77" spans="1:68">
      <c r="A77" s="127"/>
      <c r="B77" s="121">
        <v>1970</v>
      </c>
      <c r="C77" s="100" t="s">
        <v>208</v>
      </c>
      <c r="D77" s="100" t="s">
        <v>208</v>
      </c>
      <c r="E77" s="100" t="s">
        <v>208</v>
      </c>
      <c r="F77" s="100" t="s">
        <v>208</v>
      </c>
      <c r="G77" s="100" t="s">
        <v>208</v>
      </c>
      <c r="H77" s="100" t="s">
        <v>208</v>
      </c>
      <c r="I77" s="100" t="s">
        <v>208</v>
      </c>
      <c r="J77" s="100" t="s">
        <v>208</v>
      </c>
      <c r="K77" s="100" t="s">
        <v>208</v>
      </c>
      <c r="L77" s="100" t="s">
        <v>208</v>
      </c>
      <c r="M77" s="100" t="s">
        <v>208</v>
      </c>
      <c r="N77" s="100" t="s">
        <v>208</v>
      </c>
      <c r="O77" s="100" t="s">
        <v>208</v>
      </c>
      <c r="P77" s="100" t="s">
        <v>208</v>
      </c>
      <c r="Q77" s="100" t="s">
        <v>208</v>
      </c>
      <c r="R77" s="100" t="s">
        <v>208</v>
      </c>
      <c r="S77" s="100" t="s">
        <v>208</v>
      </c>
      <c r="T77" s="100" t="s">
        <v>208</v>
      </c>
      <c r="U77" s="100" t="s">
        <v>208</v>
      </c>
      <c r="V77" s="100" t="s">
        <v>208</v>
      </c>
      <c r="W77" s="127"/>
      <c r="X77" s="121">
        <v>1970</v>
      </c>
      <c r="Y77" s="100">
        <v>0</v>
      </c>
      <c r="Z77" s="100">
        <v>0</v>
      </c>
      <c r="AA77" s="100">
        <v>0</v>
      </c>
      <c r="AB77" s="100">
        <v>1.4789044</v>
      </c>
      <c r="AC77" s="100">
        <v>1.907516</v>
      </c>
      <c r="AD77" s="100">
        <v>2.3296066999999998</v>
      </c>
      <c r="AE77" s="100">
        <v>5.8257311999999999</v>
      </c>
      <c r="AF77" s="100">
        <v>2.2526708000000002</v>
      </c>
      <c r="AG77" s="100">
        <v>1.5832596999999999</v>
      </c>
      <c r="AH77" s="100">
        <v>0.52863479999999996</v>
      </c>
      <c r="AI77" s="100">
        <v>0</v>
      </c>
      <c r="AJ77" s="100">
        <v>0</v>
      </c>
      <c r="AK77" s="100">
        <v>0</v>
      </c>
      <c r="AL77" s="100">
        <v>0</v>
      </c>
      <c r="AM77" s="100">
        <v>0</v>
      </c>
      <c r="AN77" s="100">
        <v>0</v>
      </c>
      <c r="AO77" s="100">
        <v>0</v>
      </c>
      <c r="AP77" s="100">
        <v>0</v>
      </c>
      <c r="AQ77" s="100">
        <v>1.0618833000000001</v>
      </c>
      <c r="AR77" s="100">
        <v>1.1707832</v>
      </c>
      <c r="AS77" s="127"/>
      <c r="AT77" s="121">
        <v>1970</v>
      </c>
      <c r="AU77" s="100">
        <v>0</v>
      </c>
      <c r="AV77" s="100">
        <v>0</v>
      </c>
      <c r="AW77" s="100">
        <v>0</v>
      </c>
      <c r="AX77" s="100">
        <v>0.725719</v>
      </c>
      <c r="AY77" s="100">
        <v>0.92967650000000002</v>
      </c>
      <c r="AZ77" s="100">
        <v>1.1264635999999999</v>
      </c>
      <c r="BA77" s="100">
        <v>2.8298513000000001</v>
      </c>
      <c r="BB77" s="100">
        <v>1.0910286</v>
      </c>
      <c r="BC77" s="100">
        <v>0.76189019999999996</v>
      </c>
      <c r="BD77" s="100">
        <v>0.25936199999999998</v>
      </c>
      <c r="BE77" s="100">
        <v>0</v>
      </c>
      <c r="BF77" s="100">
        <v>0</v>
      </c>
      <c r="BG77" s="100">
        <v>0</v>
      </c>
      <c r="BH77" s="100">
        <v>0</v>
      </c>
      <c r="BI77" s="100">
        <v>0</v>
      </c>
      <c r="BJ77" s="100">
        <v>0</v>
      </c>
      <c r="BK77" s="100">
        <v>0</v>
      </c>
      <c r="BL77" s="100">
        <v>0</v>
      </c>
      <c r="BM77" s="100">
        <v>0.52768979999999999</v>
      </c>
      <c r="BN77" s="100">
        <v>0.56844190000000006</v>
      </c>
      <c r="BO77" s="127"/>
      <c r="BP77" s="121">
        <v>1970</v>
      </c>
    </row>
    <row r="78" spans="1:68">
      <c r="A78" s="127"/>
      <c r="B78" s="121">
        <v>1971</v>
      </c>
      <c r="C78" s="100" t="s">
        <v>208</v>
      </c>
      <c r="D78" s="100" t="s">
        <v>208</v>
      </c>
      <c r="E78" s="100" t="s">
        <v>208</v>
      </c>
      <c r="F78" s="100" t="s">
        <v>208</v>
      </c>
      <c r="G78" s="100" t="s">
        <v>208</v>
      </c>
      <c r="H78" s="100" t="s">
        <v>208</v>
      </c>
      <c r="I78" s="100" t="s">
        <v>208</v>
      </c>
      <c r="J78" s="100" t="s">
        <v>208</v>
      </c>
      <c r="K78" s="100" t="s">
        <v>208</v>
      </c>
      <c r="L78" s="100" t="s">
        <v>208</v>
      </c>
      <c r="M78" s="100" t="s">
        <v>208</v>
      </c>
      <c r="N78" s="100" t="s">
        <v>208</v>
      </c>
      <c r="O78" s="100" t="s">
        <v>208</v>
      </c>
      <c r="P78" s="100" t="s">
        <v>208</v>
      </c>
      <c r="Q78" s="100" t="s">
        <v>208</v>
      </c>
      <c r="R78" s="100" t="s">
        <v>208</v>
      </c>
      <c r="S78" s="100" t="s">
        <v>208</v>
      </c>
      <c r="T78" s="100" t="s">
        <v>208</v>
      </c>
      <c r="U78" s="100" t="s">
        <v>208</v>
      </c>
      <c r="V78" s="100" t="s">
        <v>208</v>
      </c>
      <c r="W78" s="127"/>
      <c r="X78" s="121">
        <v>1971</v>
      </c>
      <c r="Y78" s="100">
        <v>0</v>
      </c>
      <c r="Z78" s="100">
        <v>0</v>
      </c>
      <c r="AA78" s="100">
        <v>0</v>
      </c>
      <c r="AB78" s="100">
        <v>0.89521510000000004</v>
      </c>
      <c r="AC78" s="100">
        <v>1.6098451</v>
      </c>
      <c r="AD78" s="100">
        <v>1.7209482</v>
      </c>
      <c r="AE78" s="100">
        <v>3.5162892000000001</v>
      </c>
      <c r="AF78" s="100">
        <v>2.7311211000000002</v>
      </c>
      <c r="AG78" s="100">
        <v>1.2904891000000001</v>
      </c>
      <c r="AH78" s="100">
        <v>0</v>
      </c>
      <c r="AI78" s="100">
        <v>0</v>
      </c>
      <c r="AJ78" s="100">
        <v>0</v>
      </c>
      <c r="AK78" s="100">
        <v>0</v>
      </c>
      <c r="AL78" s="100">
        <v>0</v>
      </c>
      <c r="AM78" s="100">
        <v>0</v>
      </c>
      <c r="AN78" s="100">
        <v>0</v>
      </c>
      <c r="AO78" s="100">
        <v>0</v>
      </c>
      <c r="AP78" s="100">
        <v>0</v>
      </c>
      <c r="AQ78" s="100">
        <v>0.78469639999999996</v>
      </c>
      <c r="AR78" s="100">
        <v>0.86902500000000005</v>
      </c>
      <c r="AS78" s="127"/>
      <c r="AT78" s="121">
        <v>1971</v>
      </c>
      <c r="AU78" s="100">
        <v>0</v>
      </c>
      <c r="AV78" s="100">
        <v>0</v>
      </c>
      <c r="AW78" s="100">
        <v>0</v>
      </c>
      <c r="AX78" s="100">
        <v>0.44002619999999998</v>
      </c>
      <c r="AY78" s="100">
        <v>0.78905349999999996</v>
      </c>
      <c r="AZ78" s="100">
        <v>0.83126040000000001</v>
      </c>
      <c r="BA78" s="100">
        <v>1.699093</v>
      </c>
      <c r="BB78" s="100">
        <v>1.324749</v>
      </c>
      <c r="BC78" s="100">
        <v>0.62233490000000002</v>
      </c>
      <c r="BD78" s="100">
        <v>0</v>
      </c>
      <c r="BE78" s="100">
        <v>0</v>
      </c>
      <c r="BF78" s="100">
        <v>0</v>
      </c>
      <c r="BG78" s="100">
        <v>0</v>
      </c>
      <c r="BH78" s="100">
        <v>0</v>
      </c>
      <c r="BI78" s="100">
        <v>0</v>
      </c>
      <c r="BJ78" s="100">
        <v>0</v>
      </c>
      <c r="BK78" s="100">
        <v>0</v>
      </c>
      <c r="BL78" s="100">
        <v>0</v>
      </c>
      <c r="BM78" s="100">
        <v>0.39028829999999998</v>
      </c>
      <c r="BN78" s="100">
        <v>0.42145830000000001</v>
      </c>
      <c r="BO78" s="127"/>
      <c r="BP78" s="121">
        <v>1971</v>
      </c>
    </row>
    <row r="79" spans="1:68">
      <c r="A79" s="127"/>
      <c r="B79" s="121">
        <v>1972</v>
      </c>
      <c r="C79" s="100" t="s">
        <v>208</v>
      </c>
      <c r="D79" s="100" t="s">
        <v>208</v>
      </c>
      <c r="E79" s="100" t="s">
        <v>208</v>
      </c>
      <c r="F79" s="100" t="s">
        <v>208</v>
      </c>
      <c r="G79" s="100" t="s">
        <v>208</v>
      </c>
      <c r="H79" s="100" t="s">
        <v>208</v>
      </c>
      <c r="I79" s="100" t="s">
        <v>208</v>
      </c>
      <c r="J79" s="100" t="s">
        <v>208</v>
      </c>
      <c r="K79" s="100" t="s">
        <v>208</v>
      </c>
      <c r="L79" s="100" t="s">
        <v>208</v>
      </c>
      <c r="M79" s="100" t="s">
        <v>208</v>
      </c>
      <c r="N79" s="100" t="s">
        <v>208</v>
      </c>
      <c r="O79" s="100" t="s">
        <v>208</v>
      </c>
      <c r="P79" s="100" t="s">
        <v>208</v>
      </c>
      <c r="Q79" s="100" t="s">
        <v>208</v>
      </c>
      <c r="R79" s="100" t="s">
        <v>208</v>
      </c>
      <c r="S79" s="100" t="s">
        <v>208</v>
      </c>
      <c r="T79" s="100" t="s">
        <v>208</v>
      </c>
      <c r="U79" s="100" t="s">
        <v>208</v>
      </c>
      <c r="V79" s="100" t="s">
        <v>208</v>
      </c>
      <c r="W79" s="127"/>
      <c r="X79" s="121">
        <v>1972</v>
      </c>
      <c r="Y79" s="100">
        <v>0</v>
      </c>
      <c r="Z79" s="100">
        <v>0</v>
      </c>
      <c r="AA79" s="100">
        <v>0</v>
      </c>
      <c r="AB79" s="100">
        <v>0</v>
      </c>
      <c r="AC79" s="100">
        <v>1.0836271</v>
      </c>
      <c r="AD79" s="100">
        <v>1.5974792</v>
      </c>
      <c r="AE79" s="100">
        <v>1.4604865</v>
      </c>
      <c r="AF79" s="100">
        <v>2.153235</v>
      </c>
      <c r="AG79" s="100">
        <v>1.3042129</v>
      </c>
      <c r="AH79" s="100">
        <v>0</v>
      </c>
      <c r="AI79" s="100">
        <v>0</v>
      </c>
      <c r="AJ79" s="100">
        <v>0</v>
      </c>
      <c r="AK79" s="100">
        <v>0</v>
      </c>
      <c r="AL79" s="100">
        <v>0</v>
      </c>
      <c r="AM79" s="100">
        <v>0</v>
      </c>
      <c r="AN79" s="100">
        <v>0</v>
      </c>
      <c r="AO79" s="100">
        <v>0</v>
      </c>
      <c r="AP79" s="100">
        <v>0</v>
      </c>
      <c r="AQ79" s="100">
        <v>0.49860159999999998</v>
      </c>
      <c r="AR79" s="100">
        <v>0.56370880000000001</v>
      </c>
      <c r="AS79" s="127"/>
      <c r="AT79" s="121">
        <v>1972</v>
      </c>
      <c r="AU79" s="100">
        <v>0</v>
      </c>
      <c r="AV79" s="100">
        <v>0</v>
      </c>
      <c r="AW79" s="100">
        <v>0</v>
      </c>
      <c r="AX79" s="100">
        <v>0</v>
      </c>
      <c r="AY79" s="100">
        <v>0.53167730000000002</v>
      </c>
      <c r="AZ79" s="100">
        <v>0.77359339999999999</v>
      </c>
      <c r="BA79" s="100">
        <v>0.70476629999999996</v>
      </c>
      <c r="BB79" s="100">
        <v>1.0461058000000001</v>
      </c>
      <c r="BC79" s="100">
        <v>0.62789379999999995</v>
      </c>
      <c r="BD79" s="100">
        <v>0</v>
      </c>
      <c r="BE79" s="100">
        <v>0</v>
      </c>
      <c r="BF79" s="100">
        <v>0</v>
      </c>
      <c r="BG79" s="100">
        <v>0</v>
      </c>
      <c r="BH79" s="100">
        <v>0</v>
      </c>
      <c r="BI79" s="100">
        <v>0</v>
      </c>
      <c r="BJ79" s="100">
        <v>0</v>
      </c>
      <c r="BK79" s="100">
        <v>0</v>
      </c>
      <c r="BL79" s="100">
        <v>0</v>
      </c>
      <c r="BM79" s="100">
        <v>0.24805199999999999</v>
      </c>
      <c r="BN79" s="100">
        <v>0.2732368</v>
      </c>
      <c r="BO79" s="127"/>
      <c r="BP79" s="121">
        <v>1972</v>
      </c>
    </row>
    <row r="80" spans="1:68">
      <c r="A80" s="127"/>
      <c r="B80" s="121">
        <v>1973</v>
      </c>
      <c r="C80" s="100" t="s">
        <v>208</v>
      </c>
      <c r="D80" s="100" t="s">
        <v>208</v>
      </c>
      <c r="E80" s="100" t="s">
        <v>208</v>
      </c>
      <c r="F80" s="100" t="s">
        <v>208</v>
      </c>
      <c r="G80" s="100" t="s">
        <v>208</v>
      </c>
      <c r="H80" s="100" t="s">
        <v>208</v>
      </c>
      <c r="I80" s="100" t="s">
        <v>208</v>
      </c>
      <c r="J80" s="100" t="s">
        <v>208</v>
      </c>
      <c r="K80" s="100" t="s">
        <v>208</v>
      </c>
      <c r="L80" s="100" t="s">
        <v>208</v>
      </c>
      <c r="M80" s="100" t="s">
        <v>208</v>
      </c>
      <c r="N80" s="100" t="s">
        <v>208</v>
      </c>
      <c r="O80" s="100" t="s">
        <v>208</v>
      </c>
      <c r="P80" s="100" t="s">
        <v>208</v>
      </c>
      <c r="Q80" s="100" t="s">
        <v>208</v>
      </c>
      <c r="R80" s="100" t="s">
        <v>208</v>
      </c>
      <c r="S80" s="100" t="s">
        <v>208</v>
      </c>
      <c r="T80" s="100" t="s">
        <v>208</v>
      </c>
      <c r="U80" s="100" t="s">
        <v>208</v>
      </c>
      <c r="V80" s="100" t="s">
        <v>208</v>
      </c>
      <c r="W80" s="127"/>
      <c r="X80" s="121">
        <v>1973</v>
      </c>
      <c r="Y80" s="100">
        <v>0</v>
      </c>
      <c r="Z80" s="100">
        <v>0</v>
      </c>
      <c r="AA80" s="100">
        <v>0</v>
      </c>
      <c r="AB80" s="100">
        <v>0.1719551</v>
      </c>
      <c r="AC80" s="100">
        <v>1.2514235</v>
      </c>
      <c r="AD80" s="100">
        <v>1.7031487000000001</v>
      </c>
      <c r="AE80" s="100">
        <v>0.7121577</v>
      </c>
      <c r="AF80" s="100">
        <v>1.3193900000000001</v>
      </c>
      <c r="AG80" s="100">
        <v>0.79836070000000003</v>
      </c>
      <c r="AH80" s="100">
        <v>0</v>
      </c>
      <c r="AI80" s="100">
        <v>0</v>
      </c>
      <c r="AJ80" s="100">
        <v>0</v>
      </c>
      <c r="AK80" s="100">
        <v>0</v>
      </c>
      <c r="AL80" s="100">
        <v>0</v>
      </c>
      <c r="AM80" s="100">
        <v>0</v>
      </c>
      <c r="AN80" s="100">
        <v>0</v>
      </c>
      <c r="AO80" s="100">
        <v>0</v>
      </c>
      <c r="AP80" s="100">
        <v>0</v>
      </c>
      <c r="AQ80" s="100">
        <v>0.41656189999999998</v>
      </c>
      <c r="AR80" s="100">
        <v>0.43543419999999999</v>
      </c>
      <c r="AS80" s="127"/>
      <c r="AT80" s="121">
        <v>1973</v>
      </c>
      <c r="AU80" s="100">
        <v>0</v>
      </c>
      <c r="AV80" s="100">
        <v>0</v>
      </c>
      <c r="AW80" s="100">
        <v>0</v>
      </c>
      <c r="AX80" s="100">
        <v>8.4424799999999994E-2</v>
      </c>
      <c r="AY80" s="100">
        <v>0.61496779999999995</v>
      </c>
      <c r="AZ80" s="100">
        <v>0.8274378</v>
      </c>
      <c r="BA80" s="100">
        <v>0.34358949999999999</v>
      </c>
      <c r="BB80" s="100">
        <v>0.64178760000000001</v>
      </c>
      <c r="BC80" s="100">
        <v>0.38489810000000002</v>
      </c>
      <c r="BD80" s="100">
        <v>0</v>
      </c>
      <c r="BE80" s="100">
        <v>0</v>
      </c>
      <c r="BF80" s="100">
        <v>0</v>
      </c>
      <c r="BG80" s="100">
        <v>0</v>
      </c>
      <c r="BH80" s="100">
        <v>0</v>
      </c>
      <c r="BI80" s="100">
        <v>0</v>
      </c>
      <c r="BJ80" s="100">
        <v>0</v>
      </c>
      <c r="BK80" s="100">
        <v>0</v>
      </c>
      <c r="BL80" s="100">
        <v>0</v>
      </c>
      <c r="BM80" s="100">
        <v>0.20733770000000001</v>
      </c>
      <c r="BN80" s="100">
        <v>0.21173040000000001</v>
      </c>
      <c r="BO80" s="127"/>
      <c r="BP80" s="121">
        <v>1973</v>
      </c>
    </row>
    <row r="81" spans="1:68">
      <c r="A81" s="127"/>
      <c r="B81" s="121">
        <v>1974</v>
      </c>
      <c r="C81" s="100" t="s">
        <v>208</v>
      </c>
      <c r="D81" s="100" t="s">
        <v>208</v>
      </c>
      <c r="E81" s="100" t="s">
        <v>208</v>
      </c>
      <c r="F81" s="100" t="s">
        <v>208</v>
      </c>
      <c r="G81" s="100" t="s">
        <v>208</v>
      </c>
      <c r="H81" s="100" t="s">
        <v>208</v>
      </c>
      <c r="I81" s="100" t="s">
        <v>208</v>
      </c>
      <c r="J81" s="100" t="s">
        <v>208</v>
      </c>
      <c r="K81" s="100" t="s">
        <v>208</v>
      </c>
      <c r="L81" s="100" t="s">
        <v>208</v>
      </c>
      <c r="M81" s="100" t="s">
        <v>208</v>
      </c>
      <c r="N81" s="100" t="s">
        <v>208</v>
      </c>
      <c r="O81" s="100" t="s">
        <v>208</v>
      </c>
      <c r="P81" s="100" t="s">
        <v>208</v>
      </c>
      <c r="Q81" s="100" t="s">
        <v>208</v>
      </c>
      <c r="R81" s="100" t="s">
        <v>208</v>
      </c>
      <c r="S81" s="100" t="s">
        <v>208</v>
      </c>
      <c r="T81" s="100" t="s">
        <v>208</v>
      </c>
      <c r="U81" s="100" t="s">
        <v>208</v>
      </c>
      <c r="V81" s="100" t="s">
        <v>208</v>
      </c>
      <c r="W81" s="127"/>
      <c r="X81" s="121">
        <v>1974</v>
      </c>
      <c r="Y81" s="100">
        <v>0</v>
      </c>
      <c r="Z81" s="100">
        <v>0</v>
      </c>
      <c r="AA81" s="100">
        <v>0.1584025</v>
      </c>
      <c r="AB81" s="100">
        <v>0.33620230000000001</v>
      </c>
      <c r="AC81" s="100">
        <v>1.2286220000000001</v>
      </c>
      <c r="AD81" s="100">
        <v>1.6429414</v>
      </c>
      <c r="AE81" s="100">
        <v>1.1360098999999999</v>
      </c>
      <c r="AF81" s="100">
        <v>0.5127351</v>
      </c>
      <c r="AG81" s="100">
        <v>0.54050109999999996</v>
      </c>
      <c r="AH81" s="100">
        <v>0</v>
      </c>
      <c r="AI81" s="100">
        <v>0</v>
      </c>
      <c r="AJ81" s="100">
        <v>0</v>
      </c>
      <c r="AK81" s="100">
        <v>0</v>
      </c>
      <c r="AL81" s="100">
        <v>0</v>
      </c>
      <c r="AM81" s="100">
        <v>0</v>
      </c>
      <c r="AN81" s="100">
        <v>0</v>
      </c>
      <c r="AO81" s="100">
        <v>0</v>
      </c>
      <c r="AP81" s="100">
        <v>0</v>
      </c>
      <c r="AQ81" s="100">
        <v>0.40978189999999998</v>
      </c>
      <c r="AR81" s="100">
        <v>0.40239550000000002</v>
      </c>
      <c r="AS81" s="127"/>
      <c r="AT81" s="121">
        <v>1974</v>
      </c>
      <c r="AU81" s="100">
        <v>0</v>
      </c>
      <c r="AV81" s="100">
        <v>0</v>
      </c>
      <c r="AW81" s="100">
        <v>7.7004699999999995E-2</v>
      </c>
      <c r="AX81" s="100">
        <v>0.16492519999999999</v>
      </c>
      <c r="AY81" s="100">
        <v>0.60517560000000004</v>
      </c>
      <c r="AZ81" s="100">
        <v>0.80008610000000002</v>
      </c>
      <c r="BA81" s="100">
        <v>0.54918979999999995</v>
      </c>
      <c r="BB81" s="100">
        <v>0.24946460000000001</v>
      </c>
      <c r="BC81" s="100">
        <v>0.26098890000000002</v>
      </c>
      <c r="BD81" s="100">
        <v>0</v>
      </c>
      <c r="BE81" s="100">
        <v>0</v>
      </c>
      <c r="BF81" s="100">
        <v>0</v>
      </c>
      <c r="BG81" s="100">
        <v>0</v>
      </c>
      <c r="BH81" s="100">
        <v>0</v>
      </c>
      <c r="BI81" s="100">
        <v>0</v>
      </c>
      <c r="BJ81" s="100">
        <v>0</v>
      </c>
      <c r="BK81" s="100">
        <v>0</v>
      </c>
      <c r="BL81" s="100">
        <v>0</v>
      </c>
      <c r="BM81" s="100">
        <v>0.20404340000000001</v>
      </c>
      <c r="BN81" s="100">
        <v>0.1960028</v>
      </c>
      <c r="BO81" s="127"/>
      <c r="BP81" s="121">
        <v>1974</v>
      </c>
    </row>
    <row r="82" spans="1:68">
      <c r="A82" s="127"/>
      <c r="B82" s="121">
        <v>1975</v>
      </c>
      <c r="C82" s="100" t="s">
        <v>208</v>
      </c>
      <c r="D82" s="100" t="s">
        <v>208</v>
      </c>
      <c r="E82" s="100" t="s">
        <v>208</v>
      </c>
      <c r="F82" s="100" t="s">
        <v>208</v>
      </c>
      <c r="G82" s="100" t="s">
        <v>208</v>
      </c>
      <c r="H82" s="100" t="s">
        <v>208</v>
      </c>
      <c r="I82" s="100" t="s">
        <v>208</v>
      </c>
      <c r="J82" s="100" t="s">
        <v>208</v>
      </c>
      <c r="K82" s="100" t="s">
        <v>208</v>
      </c>
      <c r="L82" s="100" t="s">
        <v>208</v>
      </c>
      <c r="M82" s="100" t="s">
        <v>208</v>
      </c>
      <c r="N82" s="100" t="s">
        <v>208</v>
      </c>
      <c r="O82" s="100" t="s">
        <v>208</v>
      </c>
      <c r="P82" s="100" t="s">
        <v>208</v>
      </c>
      <c r="Q82" s="100" t="s">
        <v>208</v>
      </c>
      <c r="R82" s="100" t="s">
        <v>208</v>
      </c>
      <c r="S82" s="100" t="s">
        <v>208</v>
      </c>
      <c r="T82" s="100" t="s">
        <v>208</v>
      </c>
      <c r="U82" s="100" t="s">
        <v>208</v>
      </c>
      <c r="V82" s="100" t="s">
        <v>208</v>
      </c>
      <c r="W82" s="127"/>
      <c r="X82" s="121">
        <v>1975</v>
      </c>
      <c r="Y82" s="100">
        <v>0</v>
      </c>
      <c r="Z82" s="100">
        <v>0</v>
      </c>
      <c r="AA82" s="100">
        <v>0</v>
      </c>
      <c r="AB82" s="100">
        <v>0</v>
      </c>
      <c r="AC82" s="100">
        <v>0.69392759999999998</v>
      </c>
      <c r="AD82" s="100">
        <v>0.88068639999999998</v>
      </c>
      <c r="AE82" s="100">
        <v>0.43754389999999999</v>
      </c>
      <c r="AF82" s="100">
        <v>0.49690679999999998</v>
      </c>
      <c r="AG82" s="100">
        <v>0</v>
      </c>
      <c r="AH82" s="100">
        <v>0</v>
      </c>
      <c r="AI82" s="100">
        <v>0</v>
      </c>
      <c r="AJ82" s="100">
        <v>0</v>
      </c>
      <c r="AK82" s="100">
        <v>0</v>
      </c>
      <c r="AL82" s="100">
        <v>0</v>
      </c>
      <c r="AM82" s="100">
        <v>0</v>
      </c>
      <c r="AN82" s="100">
        <v>0</v>
      </c>
      <c r="AO82" s="100">
        <v>0</v>
      </c>
      <c r="AP82" s="100">
        <v>0</v>
      </c>
      <c r="AQ82" s="100">
        <v>0.1877578</v>
      </c>
      <c r="AR82" s="100">
        <v>0.1816374</v>
      </c>
      <c r="AS82" s="127"/>
      <c r="AT82" s="121">
        <v>1975</v>
      </c>
      <c r="AU82" s="100">
        <v>0</v>
      </c>
      <c r="AV82" s="100">
        <v>0</v>
      </c>
      <c r="AW82" s="100">
        <v>0</v>
      </c>
      <c r="AX82" s="100">
        <v>0</v>
      </c>
      <c r="AY82" s="100">
        <v>0.34339130000000001</v>
      </c>
      <c r="AZ82" s="100">
        <v>0.43121219999999999</v>
      </c>
      <c r="BA82" s="100">
        <v>0.2118776</v>
      </c>
      <c r="BB82" s="100">
        <v>0.2416983</v>
      </c>
      <c r="BC82" s="100">
        <v>0</v>
      </c>
      <c r="BD82" s="100">
        <v>0</v>
      </c>
      <c r="BE82" s="100">
        <v>0</v>
      </c>
      <c r="BF82" s="100">
        <v>0</v>
      </c>
      <c r="BG82" s="100">
        <v>0</v>
      </c>
      <c r="BH82" s="100">
        <v>0</v>
      </c>
      <c r="BI82" s="100">
        <v>0</v>
      </c>
      <c r="BJ82" s="100">
        <v>0</v>
      </c>
      <c r="BK82" s="100">
        <v>0</v>
      </c>
      <c r="BL82" s="100">
        <v>0</v>
      </c>
      <c r="BM82" s="100">
        <v>9.3572299999999997E-2</v>
      </c>
      <c r="BN82" s="100">
        <v>8.8877100000000001E-2</v>
      </c>
      <c r="BO82" s="127"/>
      <c r="BP82" s="121">
        <v>1975</v>
      </c>
    </row>
    <row r="83" spans="1:68">
      <c r="A83" s="127"/>
      <c r="B83" s="121">
        <v>1976</v>
      </c>
      <c r="C83" s="100" t="s">
        <v>208</v>
      </c>
      <c r="D83" s="100" t="s">
        <v>208</v>
      </c>
      <c r="E83" s="100" t="s">
        <v>208</v>
      </c>
      <c r="F83" s="100" t="s">
        <v>208</v>
      </c>
      <c r="G83" s="100" t="s">
        <v>208</v>
      </c>
      <c r="H83" s="100" t="s">
        <v>208</v>
      </c>
      <c r="I83" s="100" t="s">
        <v>208</v>
      </c>
      <c r="J83" s="100" t="s">
        <v>208</v>
      </c>
      <c r="K83" s="100" t="s">
        <v>208</v>
      </c>
      <c r="L83" s="100" t="s">
        <v>208</v>
      </c>
      <c r="M83" s="100" t="s">
        <v>208</v>
      </c>
      <c r="N83" s="100" t="s">
        <v>208</v>
      </c>
      <c r="O83" s="100" t="s">
        <v>208</v>
      </c>
      <c r="P83" s="100" t="s">
        <v>208</v>
      </c>
      <c r="Q83" s="100" t="s">
        <v>208</v>
      </c>
      <c r="R83" s="100" t="s">
        <v>208</v>
      </c>
      <c r="S83" s="100" t="s">
        <v>208</v>
      </c>
      <c r="T83" s="100" t="s">
        <v>208</v>
      </c>
      <c r="U83" s="100" t="s">
        <v>208</v>
      </c>
      <c r="V83" s="100" t="s">
        <v>208</v>
      </c>
      <c r="W83" s="127"/>
      <c r="X83" s="121">
        <v>1976</v>
      </c>
      <c r="Y83" s="100">
        <v>0</v>
      </c>
      <c r="Z83" s="100">
        <v>0</v>
      </c>
      <c r="AA83" s="100">
        <v>0</v>
      </c>
      <c r="AB83" s="100">
        <v>0</v>
      </c>
      <c r="AC83" s="100">
        <v>0.86121669999999995</v>
      </c>
      <c r="AD83" s="100">
        <v>1.5417875999999999</v>
      </c>
      <c r="AE83" s="100">
        <v>1.904379</v>
      </c>
      <c r="AF83" s="100">
        <v>0.97656969999999998</v>
      </c>
      <c r="AG83" s="100">
        <v>0.8250961</v>
      </c>
      <c r="AH83" s="100">
        <v>0</v>
      </c>
      <c r="AI83" s="100">
        <v>0</v>
      </c>
      <c r="AJ83" s="100">
        <v>0</v>
      </c>
      <c r="AK83" s="100">
        <v>0</v>
      </c>
      <c r="AL83" s="100">
        <v>0</v>
      </c>
      <c r="AM83" s="100">
        <v>0</v>
      </c>
      <c r="AN83" s="100">
        <v>0</v>
      </c>
      <c r="AO83" s="100">
        <v>0</v>
      </c>
      <c r="AP83" s="100">
        <v>0</v>
      </c>
      <c r="AQ83" s="100">
        <v>0.42850719999999998</v>
      </c>
      <c r="AR83" s="100">
        <v>0.45133319999999999</v>
      </c>
      <c r="AS83" s="127"/>
      <c r="AT83" s="121">
        <v>1976</v>
      </c>
      <c r="AU83" s="100">
        <v>0</v>
      </c>
      <c r="AV83" s="100">
        <v>0</v>
      </c>
      <c r="AW83" s="100">
        <v>0</v>
      </c>
      <c r="AX83" s="100">
        <v>0</v>
      </c>
      <c r="AY83" s="100">
        <v>0.42612739999999999</v>
      </c>
      <c r="AZ83" s="100">
        <v>0.7605925</v>
      </c>
      <c r="BA83" s="100">
        <v>0.92271069999999999</v>
      </c>
      <c r="BB83" s="100">
        <v>0.4743754</v>
      </c>
      <c r="BC83" s="100">
        <v>0.40035340000000003</v>
      </c>
      <c r="BD83" s="100">
        <v>0</v>
      </c>
      <c r="BE83" s="100">
        <v>0</v>
      </c>
      <c r="BF83" s="100">
        <v>0</v>
      </c>
      <c r="BG83" s="100">
        <v>0</v>
      </c>
      <c r="BH83" s="100">
        <v>0</v>
      </c>
      <c r="BI83" s="100">
        <v>0</v>
      </c>
      <c r="BJ83" s="100">
        <v>0</v>
      </c>
      <c r="BK83" s="100">
        <v>0</v>
      </c>
      <c r="BL83" s="100">
        <v>0</v>
      </c>
      <c r="BM83" s="100">
        <v>0.21378050000000001</v>
      </c>
      <c r="BN83" s="100">
        <v>0.2203939</v>
      </c>
      <c r="BO83" s="127"/>
      <c r="BP83" s="121">
        <v>1976</v>
      </c>
    </row>
    <row r="84" spans="1:68">
      <c r="A84" s="127"/>
      <c r="B84" s="121">
        <v>1977</v>
      </c>
      <c r="C84" s="100" t="s">
        <v>208</v>
      </c>
      <c r="D84" s="100" t="s">
        <v>208</v>
      </c>
      <c r="E84" s="100" t="s">
        <v>208</v>
      </c>
      <c r="F84" s="100" t="s">
        <v>208</v>
      </c>
      <c r="G84" s="100" t="s">
        <v>208</v>
      </c>
      <c r="H84" s="100" t="s">
        <v>208</v>
      </c>
      <c r="I84" s="100" t="s">
        <v>208</v>
      </c>
      <c r="J84" s="100" t="s">
        <v>208</v>
      </c>
      <c r="K84" s="100" t="s">
        <v>208</v>
      </c>
      <c r="L84" s="100" t="s">
        <v>208</v>
      </c>
      <c r="M84" s="100" t="s">
        <v>208</v>
      </c>
      <c r="N84" s="100" t="s">
        <v>208</v>
      </c>
      <c r="O84" s="100" t="s">
        <v>208</v>
      </c>
      <c r="P84" s="100" t="s">
        <v>208</v>
      </c>
      <c r="Q84" s="100" t="s">
        <v>208</v>
      </c>
      <c r="R84" s="100" t="s">
        <v>208</v>
      </c>
      <c r="S84" s="100" t="s">
        <v>208</v>
      </c>
      <c r="T84" s="100" t="s">
        <v>208</v>
      </c>
      <c r="U84" s="100" t="s">
        <v>208</v>
      </c>
      <c r="V84" s="100" t="s">
        <v>208</v>
      </c>
      <c r="W84" s="127"/>
      <c r="X84" s="121">
        <v>1977</v>
      </c>
      <c r="Y84" s="100">
        <v>0</v>
      </c>
      <c r="Z84" s="100">
        <v>0</v>
      </c>
      <c r="AA84" s="100">
        <v>0</v>
      </c>
      <c r="AB84" s="100">
        <v>0.1585442</v>
      </c>
      <c r="AC84" s="100">
        <v>1.1912379</v>
      </c>
      <c r="AD84" s="100">
        <v>0.68976820000000005</v>
      </c>
      <c r="AE84" s="100">
        <v>0.58723009999999998</v>
      </c>
      <c r="AF84" s="100">
        <v>0.2388545</v>
      </c>
      <c r="AG84" s="100">
        <v>0.54022369999999997</v>
      </c>
      <c r="AH84" s="100">
        <v>0</v>
      </c>
      <c r="AI84" s="100">
        <v>0</v>
      </c>
      <c r="AJ84" s="100">
        <v>0</v>
      </c>
      <c r="AK84" s="100">
        <v>0</v>
      </c>
      <c r="AL84" s="100">
        <v>0</v>
      </c>
      <c r="AM84" s="100">
        <v>0</v>
      </c>
      <c r="AN84" s="100">
        <v>0</v>
      </c>
      <c r="AO84" s="100">
        <v>0</v>
      </c>
      <c r="AP84" s="100">
        <v>0</v>
      </c>
      <c r="AQ84" s="100">
        <v>0.2539671</v>
      </c>
      <c r="AR84" s="100">
        <v>0.2448485</v>
      </c>
      <c r="AS84" s="127"/>
      <c r="AT84" s="121">
        <v>1977</v>
      </c>
      <c r="AU84" s="100">
        <v>0</v>
      </c>
      <c r="AV84" s="100">
        <v>0</v>
      </c>
      <c r="AW84" s="100">
        <v>0</v>
      </c>
      <c r="AX84" s="100">
        <v>7.7548199999999998E-2</v>
      </c>
      <c r="AY84" s="100">
        <v>0.58862460000000005</v>
      </c>
      <c r="AZ84" s="100">
        <v>0.34133540000000001</v>
      </c>
      <c r="BA84" s="100">
        <v>0.28563539999999998</v>
      </c>
      <c r="BB84" s="100">
        <v>0.1162338</v>
      </c>
      <c r="BC84" s="100">
        <v>0.2626947</v>
      </c>
      <c r="BD84" s="100">
        <v>0</v>
      </c>
      <c r="BE84" s="100">
        <v>0</v>
      </c>
      <c r="BF84" s="100">
        <v>0</v>
      </c>
      <c r="BG84" s="100">
        <v>0</v>
      </c>
      <c r="BH84" s="100">
        <v>0</v>
      </c>
      <c r="BI84" s="100">
        <v>0</v>
      </c>
      <c r="BJ84" s="100">
        <v>0</v>
      </c>
      <c r="BK84" s="100">
        <v>0</v>
      </c>
      <c r="BL84" s="100">
        <v>0</v>
      </c>
      <c r="BM84" s="100">
        <v>0.1268299</v>
      </c>
      <c r="BN84" s="100">
        <v>0.1201642</v>
      </c>
      <c r="BO84" s="127"/>
      <c r="BP84" s="121">
        <v>1977</v>
      </c>
    </row>
    <row r="85" spans="1:68">
      <c r="A85" s="127"/>
      <c r="B85" s="121">
        <v>1978</v>
      </c>
      <c r="C85" s="100" t="s">
        <v>208</v>
      </c>
      <c r="D85" s="100" t="s">
        <v>208</v>
      </c>
      <c r="E85" s="100" t="s">
        <v>208</v>
      </c>
      <c r="F85" s="100" t="s">
        <v>208</v>
      </c>
      <c r="G85" s="100" t="s">
        <v>208</v>
      </c>
      <c r="H85" s="100" t="s">
        <v>208</v>
      </c>
      <c r="I85" s="100" t="s">
        <v>208</v>
      </c>
      <c r="J85" s="100" t="s">
        <v>208</v>
      </c>
      <c r="K85" s="100" t="s">
        <v>208</v>
      </c>
      <c r="L85" s="100" t="s">
        <v>208</v>
      </c>
      <c r="M85" s="100" t="s">
        <v>208</v>
      </c>
      <c r="N85" s="100" t="s">
        <v>208</v>
      </c>
      <c r="O85" s="100" t="s">
        <v>208</v>
      </c>
      <c r="P85" s="100" t="s">
        <v>208</v>
      </c>
      <c r="Q85" s="100" t="s">
        <v>208</v>
      </c>
      <c r="R85" s="100" t="s">
        <v>208</v>
      </c>
      <c r="S85" s="100" t="s">
        <v>208</v>
      </c>
      <c r="T85" s="100" t="s">
        <v>208</v>
      </c>
      <c r="U85" s="100" t="s">
        <v>208</v>
      </c>
      <c r="V85" s="100" t="s">
        <v>208</v>
      </c>
      <c r="W85" s="127"/>
      <c r="X85" s="121">
        <v>1978</v>
      </c>
      <c r="Y85" s="100">
        <v>0</v>
      </c>
      <c r="Z85" s="100">
        <v>0</v>
      </c>
      <c r="AA85" s="100">
        <v>0</v>
      </c>
      <c r="AB85" s="100">
        <v>0.46972320000000001</v>
      </c>
      <c r="AC85" s="100">
        <v>0.33487210000000001</v>
      </c>
      <c r="AD85" s="100">
        <v>0.34166659999999999</v>
      </c>
      <c r="AE85" s="100">
        <v>0.55352999999999997</v>
      </c>
      <c r="AF85" s="100">
        <v>0.93627700000000003</v>
      </c>
      <c r="AG85" s="100">
        <v>0.26463989999999998</v>
      </c>
      <c r="AH85" s="100">
        <v>0</v>
      </c>
      <c r="AI85" s="100">
        <v>0</v>
      </c>
      <c r="AJ85" s="100">
        <v>0</v>
      </c>
      <c r="AK85" s="100">
        <v>0</v>
      </c>
      <c r="AL85" s="100">
        <v>0</v>
      </c>
      <c r="AM85" s="100">
        <v>0</v>
      </c>
      <c r="AN85" s="100">
        <v>0</v>
      </c>
      <c r="AO85" s="100">
        <v>0</v>
      </c>
      <c r="AP85" s="100">
        <v>0</v>
      </c>
      <c r="AQ85" s="100">
        <v>0.20897299999999999</v>
      </c>
      <c r="AR85" s="100">
        <v>0.2139113</v>
      </c>
      <c r="AS85" s="127"/>
      <c r="AT85" s="121">
        <v>1978</v>
      </c>
      <c r="AU85" s="100">
        <v>0</v>
      </c>
      <c r="AV85" s="100">
        <v>0</v>
      </c>
      <c r="AW85" s="100">
        <v>0</v>
      </c>
      <c r="AX85" s="100">
        <v>0.2297477</v>
      </c>
      <c r="AY85" s="100">
        <v>0.16527349999999999</v>
      </c>
      <c r="AZ85" s="100">
        <v>0.1692371</v>
      </c>
      <c r="BA85" s="100">
        <v>0.27076420000000001</v>
      </c>
      <c r="BB85" s="100">
        <v>0.45538380000000001</v>
      </c>
      <c r="BC85" s="100">
        <v>0.12910340000000001</v>
      </c>
      <c r="BD85" s="100">
        <v>0</v>
      </c>
      <c r="BE85" s="100">
        <v>0</v>
      </c>
      <c r="BF85" s="100">
        <v>0</v>
      </c>
      <c r="BG85" s="100">
        <v>0</v>
      </c>
      <c r="BH85" s="100">
        <v>0</v>
      </c>
      <c r="BI85" s="100">
        <v>0</v>
      </c>
      <c r="BJ85" s="100">
        <v>0</v>
      </c>
      <c r="BK85" s="100">
        <v>0</v>
      </c>
      <c r="BL85" s="100">
        <v>0</v>
      </c>
      <c r="BM85" s="100">
        <v>0.10446220000000001</v>
      </c>
      <c r="BN85" s="100">
        <v>0.10465969999999999</v>
      </c>
      <c r="BO85" s="127"/>
      <c r="BP85" s="121">
        <v>1978</v>
      </c>
    </row>
    <row r="86" spans="1:68">
      <c r="A86" s="127"/>
      <c r="B86" s="122">
        <v>1979</v>
      </c>
      <c r="C86" s="100" t="s">
        <v>208</v>
      </c>
      <c r="D86" s="100" t="s">
        <v>208</v>
      </c>
      <c r="E86" s="100" t="s">
        <v>208</v>
      </c>
      <c r="F86" s="100" t="s">
        <v>208</v>
      </c>
      <c r="G86" s="100" t="s">
        <v>208</v>
      </c>
      <c r="H86" s="100" t="s">
        <v>208</v>
      </c>
      <c r="I86" s="100" t="s">
        <v>208</v>
      </c>
      <c r="J86" s="100" t="s">
        <v>208</v>
      </c>
      <c r="K86" s="100" t="s">
        <v>208</v>
      </c>
      <c r="L86" s="100" t="s">
        <v>208</v>
      </c>
      <c r="M86" s="100" t="s">
        <v>208</v>
      </c>
      <c r="N86" s="100" t="s">
        <v>208</v>
      </c>
      <c r="O86" s="100" t="s">
        <v>208</v>
      </c>
      <c r="P86" s="100" t="s">
        <v>208</v>
      </c>
      <c r="Q86" s="100" t="s">
        <v>208</v>
      </c>
      <c r="R86" s="100" t="s">
        <v>208</v>
      </c>
      <c r="S86" s="100" t="s">
        <v>208</v>
      </c>
      <c r="T86" s="100" t="s">
        <v>208</v>
      </c>
      <c r="U86" s="100" t="s">
        <v>208</v>
      </c>
      <c r="V86" s="100" t="s">
        <v>208</v>
      </c>
      <c r="W86" s="127"/>
      <c r="X86" s="122">
        <v>1979</v>
      </c>
      <c r="Y86" s="100">
        <v>0</v>
      </c>
      <c r="Z86" s="100">
        <v>0</v>
      </c>
      <c r="AA86" s="100">
        <v>0</v>
      </c>
      <c r="AB86" s="100">
        <v>0.1555087</v>
      </c>
      <c r="AC86" s="100">
        <v>0.81871919999999998</v>
      </c>
      <c r="AD86" s="100">
        <v>0.84536279999999997</v>
      </c>
      <c r="AE86" s="100">
        <v>0.71225959999999999</v>
      </c>
      <c r="AF86" s="100">
        <v>0</v>
      </c>
      <c r="AG86" s="100">
        <v>0.77620869999999997</v>
      </c>
      <c r="AH86" s="100">
        <v>0</v>
      </c>
      <c r="AI86" s="100">
        <v>0</v>
      </c>
      <c r="AJ86" s="100">
        <v>0</v>
      </c>
      <c r="AK86" s="100">
        <v>0</v>
      </c>
      <c r="AL86" s="100">
        <v>0</v>
      </c>
      <c r="AM86" s="100">
        <v>0</v>
      </c>
      <c r="AN86" s="100">
        <v>0</v>
      </c>
      <c r="AO86" s="100">
        <v>0</v>
      </c>
      <c r="AP86" s="100">
        <v>0</v>
      </c>
      <c r="AQ86" s="100">
        <v>0.2478667</v>
      </c>
      <c r="AR86" s="100">
        <v>0.23999029999999999</v>
      </c>
      <c r="AS86" s="127"/>
      <c r="AT86" s="122">
        <v>1979</v>
      </c>
      <c r="AU86" s="100">
        <v>0</v>
      </c>
      <c r="AV86" s="100">
        <v>0</v>
      </c>
      <c r="AW86" s="100">
        <v>0</v>
      </c>
      <c r="AX86" s="100">
        <v>7.6129100000000005E-2</v>
      </c>
      <c r="AY86" s="100">
        <v>0.40322520000000001</v>
      </c>
      <c r="AZ86" s="100">
        <v>0.41900720000000002</v>
      </c>
      <c r="BA86" s="100">
        <v>0.34952359999999999</v>
      </c>
      <c r="BB86" s="100">
        <v>0</v>
      </c>
      <c r="BC86" s="100">
        <v>0.3792778</v>
      </c>
      <c r="BD86" s="100">
        <v>0</v>
      </c>
      <c r="BE86" s="100">
        <v>0</v>
      </c>
      <c r="BF86" s="100">
        <v>0</v>
      </c>
      <c r="BG86" s="100">
        <v>0</v>
      </c>
      <c r="BH86" s="100">
        <v>0</v>
      </c>
      <c r="BI86" s="100">
        <v>0</v>
      </c>
      <c r="BJ86" s="100">
        <v>0</v>
      </c>
      <c r="BK86" s="100">
        <v>0</v>
      </c>
      <c r="BL86" s="100">
        <v>0</v>
      </c>
      <c r="BM86" s="100">
        <v>0.1240034</v>
      </c>
      <c r="BN86" s="100">
        <v>0.1180324</v>
      </c>
      <c r="BO86" s="127"/>
      <c r="BP86" s="122">
        <v>1979</v>
      </c>
    </row>
    <row r="87" spans="1:68">
      <c r="A87" s="127"/>
      <c r="B87" s="122">
        <v>1980</v>
      </c>
      <c r="C87" s="100" t="s">
        <v>208</v>
      </c>
      <c r="D87" s="100" t="s">
        <v>208</v>
      </c>
      <c r="E87" s="100" t="s">
        <v>208</v>
      </c>
      <c r="F87" s="100" t="s">
        <v>208</v>
      </c>
      <c r="G87" s="100" t="s">
        <v>208</v>
      </c>
      <c r="H87" s="100" t="s">
        <v>208</v>
      </c>
      <c r="I87" s="100" t="s">
        <v>208</v>
      </c>
      <c r="J87" s="100" t="s">
        <v>208</v>
      </c>
      <c r="K87" s="100" t="s">
        <v>208</v>
      </c>
      <c r="L87" s="100" t="s">
        <v>208</v>
      </c>
      <c r="M87" s="100" t="s">
        <v>208</v>
      </c>
      <c r="N87" s="100" t="s">
        <v>208</v>
      </c>
      <c r="O87" s="100" t="s">
        <v>208</v>
      </c>
      <c r="P87" s="100" t="s">
        <v>208</v>
      </c>
      <c r="Q87" s="100" t="s">
        <v>208</v>
      </c>
      <c r="R87" s="100" t="s">
        <v>208</v>
      </c>
      <c r="S87" s="100" t="s">
        <v>208</v>
      </c>
      <c r="T87" s="100" t="s">
        <v>208</v>
      </c>
      <c r="U87" s="100" t="s">
        <v>208</v>
      </c>
      <c r="V87" s="100" t="s">
        <v>208</v>
      </c>
      <c r="W87" s="127"/>
      <c r="X87" s="122">
        <v>1980</v>
      </c>
      <c r="Y87" s="100">
        <v>0</v>
      </c>
      <c r="Z87" s="100">
        <v>0</v>
      </c>
      <c r="AA87" s="100">
        <v>0</v>
      </c>
      <c r="AB87" s="100">
        <v>0.31199690000000002</v>
      </c>
      <c r="AC87" s="100">
        <v>0.6398935</v>
      </c>
      <c r="AD87" s="100">
        <v>0.66738299999999995</v>
      </c>
      <c r="AE87" s="100">
        <v>1.2055454999999999</v>
      </c>
      <c r="AF87" s="100">
        <v>0.42991800000000002</v>
      </c>
      <c r="AG87" s="100">
        <v>0.75915730000000003</v>
      </c>
      <c r="AH87" s="100">
        <v>0</v>
      </c>
      <c r="AI87" s="100">
        <v>0</v>
      </c>
      <c r="AJ87" s="100">
        <v>0</v>
      </c>
      <c r="AK87" s="100">
        <v>0</v>
      </c>
      <c r="AL87" s="100">
        <v>0</v>
      </c>
      <c r="AM87" s="100">
        <v>0</v>
      </c>
      <c r="AN87" s="100">
        <v>0</v>
      </c>
      <c r="AO87" s="100">
        <v>0</v>
      </c>
      <c r="AP87" s="100">
        <v>0</v>
      </c>
      <c r="AQ87" s="100">
        <v>0.29902289999999998</v>
      </c>
      <c r="AR87" s="100">
        <v>0.2950102</v>
      </c>
      <c r="AS87" s="127"/>
      <c r="AT87" s="122">
        <v>1980</v>
      </c>
      <c r="AU87" s="100">
        <v>0</v>
      </c>
      <c r="AV87" s="100">
        <v>0</v>
      </c>
      <c r="AW87" s="100">
        <v>0</v>
      </c>
      <c r="AX87" s="100">
        <v>0.15295700000000001</v>
      </c>
      <c r="AY87" s="100">
        <v>0.31517210000000001</v>
      </c>
      <c r="AZ87" s="100">
        <v>0.33060339999999999</v>
      </c>
      <c r="BA87" s="100">
        <v>0.59297659999999996</v>
      </c>
      <c r="BB87" s="100">
        <v>0.2104087</v>
      </c>
      <c r="BC87" s="100">
        <v>0.37044539999999998</v>
      </c>
      <c r="BD87" s="100">
        <v>0</v>
      </c>
      <c r="BE87" s="100">
        <v>0</v>
      </c>
      <c r="BF87" s="100">
        <v>0</v>
      </c>
      <c r="BG87" s="100">
        <v>0</v>
      </c>
      <c r="BH87" s="100">
        <v>0</v>
      </c>
      <c r="BI87" s="100">
        <v>0</v>
      </c>
      <c r="BJ87" s="100">
        <v>0</v>
      </c>
      <c r="BK87" s="100">
        <v>0</v>
      </c>
      <c r="BL87" s="100">
        <v>0</v>
      </c>
      <c r="BM87" s="100">
        <v>0.14970720000000001</v>
      </c>
      <c r="BN87" s="100">
        <v>0.14496329999999999</v>
      </c>
      <c r="BO87" s="127"/>
      <c r="BP87" s="122">
        <v>1980</v>
      </c>
    </row>
    <row r="88" spans="1:68">
      <c r="A88" s="127"/>
      <c r="B88" s="122">
        <v>1981</v>
      </c>
      <c r="C88" s="100" t="s">
        <v>208</v>
      </c>
      <c r="D88" s="100" t="s">
        <v>208</v>
      </c>
      <c r="E88" s="100" t="s">
        <v>208</v>
      </c>
      <c r="F88" s="100" t="s">
        <v>208</v>
      </c>
      <c r="G88" s="100" t="s">
        <v>208</v>
      </c>
      <c r="H88" s="100" t="s">
        <v>208</v>
      </c>
      <c r="I88" s="100" t="s">
        <v>208</v>
      </c>
      <c r="J88" s="100" t="s">
        <v>208</v>
      </c>
      <c r="K88" s="100" t="s">
        <v>208</v>
      </c>
      <c r="L88" s="100" t="s">
        <v>208</v>
      </c>
      <c r="M88" s="100" t="s">
        <v>208</v>
      </c>
      <c r="N88" s="100" t="s">
        <v>208</v>
      </c>
      <c r="O88" s="100" t="s">
        <v>208</v>
      </c>
      <c r="P88" s="100" t="s">
        <v>208</v>
      </c>
      <c r="Q88" s="100" t="s">
        <v>208</v>
      </c>
      <c r="R88" s="100" t="s">
        <v>208</v>
      </c>
      <c r="S88" s="100" t="s">
        <v>208</v>
      </c>
      <c r="T88" s="100" t="s">
        <v>208</v>
      </c>
      <c r="U88" s="100" t="s">
        <v>208</v>
      </c>
      <c r="V88" s="100" t="s">
        <v>208</v>
      </c>
      <c r="W88" s="127"/>
      <c r="X88" s="122">
        <v>1981</v>
      </c>
      <c r="Y88" s="100">
        <v>0</v>
      </c>
      <c r="Z88" s="100">
        <v>0</v>
      </c>
      <c r="AA88" s="100">
        <v>0</v>
      </c>
      <c r="AB88" s="100">
        <v>0.157167</v>
      </c>
      <c r="AC88" s="100">
        <v>1.5575669000000001</v>
      </c>
      <c r="AD88" s="100">
        <v>0.82294769999999995</v>
      </c>
      <c r="AE88" s="100">
        <v>0.82687129999999998</v>
      </c>
      <c r="AF88" s="100">
        <v>0.41246129999999998</v>
      </c>
      <c r="AG88" s="100">
        <v>0.49185610000000002</v>
      </c>
      <c r="AH88" s="100">
        <v>0</v>
      </c>
      <c r="AI88" s="100">
        <v>0</v>
      </c>
      <c r="AJ88" s="100">
        <v>0</v>
      </c>
      <c r="AK88" s="100">
        <v>0</v>
      </c>
      <c r="AL88" s="100">
        <v>0</v>
      </c>
      <c r="AM88" s="100">
        <v>0</v>
      </c>
      <c r="AN88" s="100">
        <v>0</v>
      </c>
      <c r="AO88" s="100">
        <v>0</v>
      </c>
      <c r="AP88" s="100">
        <v>0</v>
      </c>
      <c r="AQ88" s="100">
        <v>0.33444849999999998</v>
      </c>
      <c r="AR88" s="100">
        <v>0.30674499999999999</v>
      </c>
      <c r="AS88" s="127"/>
      <c r="AT88" s="122">
        <v>1981</v>
      </c>
      <c r="AU88" s="100">
        <v>0</v>
      </c>
      <c r="AV88" s="100">
        <v>0</v>
      </c>
      <c r="AW88" s="100">
        <v>0</v>
      </c>
      <c r="AX88" s="100">
        <v>7.7098299999999995E-2</v>
      </c>
      <c r="AY88" s="100">
        <v>0.76812820000000004</v>
      </c>
      <c r="AZ88" s="100">
        <v>0.40650999999999998</v>
      </c>
      <c r="BA88" s="100">
        <v>0.40751720000000002</v>
      </c>
      <c r="BB88" s="100">
        <v>0.20220969999999999</v>
      </c>
      <c r="BC88" s="100">
        <v>0.2398642</v>
      </c>
      <c r="BD88" s="100">
        <v>0</v>
      </c>
      <c r="BE88" s="100">
        <v>0</v>
      </c>
      <c r="BF88" s="100">
        <v>0</v>
      </c>
      <c r="BG88" s="100">
        <v>0</v>
      </c>
      <c r="BH88" s="100">
        <v>0</v>
      </c>
      <c r="BI88" s="100">
        <v>0</v>
      </c>
      <c r="BJ88" s="100">
        <v>0</v>
      </c>
      <c r="BK88" s="100">
        <v>0</v>
      </c>
      <c r="BL88" s="100">
        <v>0</v>
      </c>
      <c r="BM88" s="100">
        <v>0.1675237</v>
      </c>
      <c r="BN88" s="100">
        <v>0.1509761</v>
      </c>
      <c r="BO88" s="127"/>
      <c r="BP88" s="122">
        <v>1981</v>
      </c>
    </row>
    <row r="89" spans="1:68">
      <c r="A89" s="127"/>
      <c r="B89" s="122">
        <v>1982</v>
      </c>
      <c r="C89" s="100" t="s">
        <v>208</v>
      </c>
      <c r="D89" s="100" t="s">
        <v>208</v>
      </c>
      <c r="E89" s="100" t="s">
        <v>208</v>
      </c>
      <c r="F89" s="100" t="s">
        <v>208</v>
      </c>
      <c r="G89" s="100" t="s">
        <v>208</v>
      </c>
      <c r="H89" s="100" t="s">
        <v>208</v>
      </c>
      <c r="I89" s="100" t="s">
        <v>208</v>
      </c>
      <c r="J89" s="100" t="s">
        <v>208</v>
      </c>
      <c r="K89" s="100" t="s">
        <v>208</v>
      </c>
      <c r="L89" s="100" t="s">
        <v>208</v>
      </c>
      <c r="M89" s="100" t="s">
        <v>208</v>
      </c>
      <c r="N89" s="100" t="s">
        <v>208</v>
      </c>
      <c r="O89" s="100" t="s">
        <v>208</v>
      </c>
      <c r="P89" s="100" t="s">
        <v>208</v>
      </c>
      <c r="Q89" s="100" t="s">
        <v>208</v>
      </c>
      <c r="R89" s="100" t="s">
        <v>208</v>
      </c>
      <c r="S89" s="100" t="s">
        <v>208</v>
      </c>
      <c r="T89" s="100" t="s">
        <v>208</v>
      </c>
      <c r="U89" s="100" t="s">
        <v>208</v>
      </c>
      <c r="V89" s="100" t="s">
        <v>208</v>
      </c>
      <c r="W89" s="127"/>
      <c r="X89" s="122">
        <v>1982</v>
      </c>
      <c r="Y89" s="100">
        <v>0</v>
      </c>
      <c r="Z89" s="100">
        <v>0</v>
      </c>
      <c r="AA89" s="100">
        <v>0</v>
      </c>
      <c r="AB89" s="100">
        <v>0</v>
      </c>
      <c r="AC89" s="100">
        <v>1.5210513999999999</v>
      </c>
      <c r="AD89" s="100">
        <v>1.6117360000000001</v>
      </c>
      <c r="AE89" s="100">
        <v>0.32982349999999999</v>
      </c>
      <c r="AF89" s="100">
        <v>0.5703433</v>
      </c>
      <c r="AG89" s="100">
        <v>0</v>
      </c>
      <c r="AH89" s="100">
        <v>0</v>
      </c>
      <c r="AI89" s="100">
        <v>0</v>
      </c>
      <c r="AJ89" s="100">
        <v>0</v>
      </c>
      <c r="AK89" s="100">
        <v>0</v>
      </c>
      <c r="AL89" s="100">
        <v>0</v>
      </c>
      <c r="AM89" s="100">
        <v>0</v>
      </c>
      <c r="AN89" s="100">
        <v>0</v>
      </c>
      <c r="AO89" s="100">
        <v>0</v>
      </c>
      <c r="AP89" s="100">
        <v>0</v>
      </c>
      <c r="AQ89" s="100">
        <v>0.32880320000000002</v>
      </c>
      <c r="AR89" s="100">
        <v>0.28762179999999998</v>
      </c>
      <c r="AS89" s="127"/>
      <c r="AT89" s="122">
        <v>1982</v>
      </c>
      <c r="AU89" s="100">
        <v>0</v>
      </c>
      <c r="AV89" s="100">
        <v>0</v>
      </c>
      <c r="AW89" s="100">
        <v>0</v>
      </c>
      <c r="AX89" s="100">
        <v>0</v>
      </c>
      <c r="AY89" s="100">
        <v>0.74996189999999996</v>
      </c>
      <c r="AZ89" s="100">
        <v>0.79768030000000001</v>
      </c>
      <c r="BA89" s="100">
        <v>0.1627904</v>
      </c>
      <c r="BB89" s="100">
        <v>0.27952660000000001</v>
      </c>
      <c r="BC89" s="100">
        <v>0</v>
      </c>
      <c r="BD89" s="100">
        <v>0</v>
      </c>
      <c r="BE89" s="100">
        <v>0</v>
      </c>
      <c r="BF89" s="100">
        <v>0</v>
      </c>
      <c r="BG89" s="100">
        <v>0</v>
      </c>
      <c r="BH89" s="100">
        <v>0</v>
      </c>
      <c r="BI89" s="100">
        <v>0</v>
      </c>
      <c r="BJ89" s="100">
        <v>0</v>
      </c>
      <c r="BK89" s="100">
        <v>0</v>
      </c>
      <c r="BL89" s="100">
        <v>0</v>
      </c>
      <c r="BM89" s="100">
        <v>0.16464429999999999</v>
      </c>
      <c r="BN89" s="100">
        <v>0.1419146</v>
      </c>
      <c r="BO89" s="127"/>
      <c r="BP89" s="122">
        <v>1982</v>
      </c>
    </row>
    <row r="90" spans="1:68">
      <c r="A90" s="127"/>
      <c r="B90" s="122">
        <v>1983</v>
      </c>
      <c r="C90" s="100" t="s">
        <v>208</v>
      </c>
      <c r="D90" s="100" t="s">
        <v>208</v>
      </c>
      <c r="E90" s="100" t="s">
        <v>208</v>
      </c>
      <c r="F90" s="100" t="s">
        <v>208</v>
      </c>
      <c r="G90" s="100" t="s">
        <v>208</v>
      </c>
      <c r="H90" s="100" t="s">
        <v>208</v>
      </c>
      <c r="I90" s="100" t="s">
        <v>208</v>
      </c>
      <c r="J90" s="100" t="s">
        <v>208</v>
      </c>
      <c r="K90" s="100" t="s">
        <v>208</v>
      </c>
      <c r="L90" s="100" t="s">
        <v>208</v>
      </c>
      <c r="M90" s="100" t="s">
        <v>208</v>
      </c>
      <c r="N90" s="100" t="s">
        <v>208</v>
      </c>
      <c r="O90" s="100" t="s">
        <v>208</v>
      </c>
      <c r="P90" s="100" t="s">
        <v>208</v>
      </c>
      <c r="Q90" s="100" t="s">
        <v>208</v>
      </c>
      <c r="R90" s="100" t="s">
        <v>208</v>
      </c>
      <c r="S90" s="100" t="s">
        <v>208</v>
      </c>
      <c r="T90" s="100" t="s">
        <v>208</v>
      </c>
      <c r="U90" s="100" t="s">
        <v>208</v>
      </c>
      <c r="V90" s="100" t="s">
        <v>208</v>
      </c>
      <c r="W90" s="127"/>
      <c r="X90" s="122">
        <v>1983</v>
      </c>
      <c r="Y90" s="100">
        <v>0</v>
      </c>
      <c r="Z90" s="100">
        <v>0</v>
      </c>
      <c r="AA90" s="100">
        <v>0</v>
      </c>
      <c r="AB90" s="100">
        <v>0.3193011</v>
      </c>
      <c r="AC90" s="100">
        <v>0.1505215</v>
      </c>
      <c r="AD90" s="100">
        <v>0.79494039999999999</v>
      </c>
      <c r="AE90" s="100">
        <v>0.65149440000000003</v>
      </c>
      <c r="AF90" s="100">
        <v>0.35772350000000003</v>
      </c>
      <c r="AG90" s="100">
        <v>0.2307273</v>
      </c>
      <c r="AH90" s="100">
        <v>0</v>
      </c>
      <c r="AI90" s="100">
        <v>0</v>
      </c>
      <c r="AJ90" s="100">
        <v>0</v>
      </c>
      <c r="AK90" s="100">
        <v>0</v>
      </c>
      <c r="AL90" s="100">
        <v>0</v>
      </c>
      <c r="AM90" s="100">
        <v>0</v>
      </c>
      <c r="AN90" s="100">
        <v>0</v>
      </c>
      <c r="AO90" s="100">
        <v>0</v>
      </c>
      <c r="AP90" s="100">
        <v>0</v>
      </c>
      <c r="AQ90" s="100">
        <v>0.1946251</v>
      </c>
      <c r="AR90" s="100">
        <v>0.18426149999999999</v>
      </c>
      <c r="AS90" s="127"/>
      <c r="AT90" s="122">
        <v>1983</v>
      </c>
      <c r="AU90" s="100">
        <v>0</v>
      </c>
      <c r="AV90" s="100">
        <v>0</v>
      </c>
      <c r="AW90" s="100">
        <v>0</v>
      </c>
      <c r="AX90" s="100">
        <v>0.15614249999999999</v>
      </c>
      <c r="AY90" s="100">
        <v>7.4159900000000001E-2</v>
      </c>
      <c r="AZ90" s="100">
        <v>0.39357429999999999</v>
      </c>
      <c r="BA90" s="100">
        <v>0.32284750000000001</v>
      </c>
      <c r="BB90" s="100">
        <v>0.17526839999999999</v>
      </c>
      <c r="BC90" s="100">
        <v>0.11229409999999999</v>
      </c>
      <c r="BD90" s="100">
        <v>0</v>
      </c>
      <c r="BE90" s="100">
        <v>0</v>
      </c>
      <c r="BF90" s="100">
        <v>0</v>
      </c>
      <c r="BG90" s="100">
        <v>0</v>
      </c>
      <c r="BH90" s="100">
        <v>0</v>
      </c>
      <c r="BI90" s="100">
        <v>0</v>
      </c>
      <c r="BJ90" s="100">
        <v>0</v>
      </c>
      <c r="BK90" s="100">
        <v>0</v>
      </c>
      <c r="BL90" s="100">
        <v>0</v>
      </c>
      <c r="BM90" s="100">
        <v>9.74439E-2</v>
      </c>
      <c r="BN90" s="100">
        <v>9.0800900000000004E-2</v>
      </c>
      <c r="BO90" s="127"/>
      <c r="BP90" s="122">
        <v>1983</v>
      </c>
    </row>
    <row r="91" spans="1:68">
      <c r="A91" s="127"/>
      <c r="B91" s="122">
        <v>1984</v>
      </c>
      <c r="C91" s="100" t="s">
        <v>208</v>
      </c>
      <c r="D91" s="100" t="s">
        <v>208</v>
      </c>
      <c r="E91" s="100" t="s">
        <v>208</v>
      </c>
      <c r="F91" s="100" t="s">
        <v>208</v>
      </c>
      <c r="G91" s="100" t="s">
        <v>208</v>
      </c>
      <c r="H91" s="100" t="s">
        <v>208</v>
      </c>
      <c r="I91" s="100" t="s">
        <v>208</v>
      </c>
      <c r="J91" s="100" t="s">
        <v>208</v>
      </c>
      <c r="K91" s="100" t="s">
        <v>208</v>
      </c>
      <c r="L91" s="100" t="s">
        <v>208</v>
      </c>
      <c r="M91" s="100" t="s">
        <v>208</v>
      </c>
      <c r="N91" s="100" t="s">
        <v>208</v>
      </c>
      <c r="O91" s="100" t="s">
        <v>208</v>
      </c>
      <c r="P91" s="100" t="s">
        <v>208</v>
      </c>
      <c r="Q91" s="100" t="s">
        <v>208</v>
      </c>
      <c r="R91" s="100" t="s">
        <v>208</v>
      </c>
      <c r="S91" s="100" t="s">
        <v>208</v>
      </c>
      <c r="T91" s="100" t="s">
        <v>208</v>
      </c>
      <c r="U91" s="100" t="s">
        <v>208</v>
      </c>
      <c r="V91" s="100" t="s">
        <v>208</v>
      </c>
      <c r="W91" s="127"/>
      <c r="X91" s="122">
        <v>1984</v>
      </c>
      <c r="Y91" s="100">
        <v>0</v>
      </c>
      <c r="Z91" s="100">
        <v>0</v>
      </c>
      <c r="AA91" s="100">
        <v>0</v>
      </c>
      <c r="AB91" s="100">
        <v>0</v>
      </c>
      <c r="AC91" s="100">
        <v>0.75176670000000001</v>
      </c>
      <c r="AD91" s="100">
        <v>0.78233549999999996</v>
      </c>
      <c r="AE91" s="100">
        <v>0.64525390000000005</v>
      </c>
      <c r="AF91" s="100">
        <v>0.51726550000000004</v>
      </c>
      <c r="AG91" s="100">
        <v>0.2211523</v>
      </c>
      <c r="AH91" s="100">
        <v>0</v>
      </c>
      <c r="AI91" s="100">
        <v>0</v>
      </c>
      <c r="AJ91" s="100">
        <v>0</v>
      </c>
      <c r="AK91" s="100">
        <v>0</v>
      </c>
      <c r="AL91" s="100">
        <v>0</v>
      </c>
      <c r="AM91" s="100">
        <v>0</v>
      </c>
      <c r="AN91" s="100">
        <v>0</v>
      </c>
      <c r="AO91" s="100">
        <v>0</v>
      </c>
      <c r="AP91" s="100">
        <v>0</v>
      </c>
      <c r="AQ91" s="100">
        <v>0.23073440000000001</v>
      </c>
      <c r="AR91" s="100">
        <v>0.21249750000000001</v>
      </c>
      <c r="AS91" s="127"/>
      <c r="AT91" s="122">
        <v>1984</v>
      </c>
      <c r="AU91" s="100">
        <v>0</v>
      </c>
      <c r="AV91" s="100">
        <v>0</v>
      </c>
      <c r="AW91" s="100">
        <v>0</v>
      </c>
      <c r="AX91" s="100">
        <v>0</v>
      </c>
      <c r="AY91" s="100">
        <v>0.36984139999999999</v>
      </c>
      <c r="AZ91" s="100">
        <v>0.38735550000000002</v>
      </c>
      <c r="BA91" s="100">
        <v>0.3208319</v>
      </c>
      <c r="BB91" s="100">
        <v>0.25364789999999998</v>
      </c>
      <c r="BC91" s="100">
        <v>0.1077345</v>
      </c>
      <c r="BD91" s="100">
        <v>0</v>
      </c>
      <c r="BE91" s="100">
        <v>0</v>
      </c>
      <c r="BF91" s="100">
        <v>0</v>
      </c>
      <c r="BG91" s="100">
        <v>0</v>
      </c>
      <c r="BH91" s="100">
        <v>0</v>
      </c>
      <c r="BI91" s="100">
        <v>0</v>
      </c>
      <c r="BJ91" s="100">
        <v>0</v>
      </c>
      <c r="BK91" s="100">
        <v>0</v>
      </c>
      <c r="BL91" s="100">
        <v>0</v>
      </c>
      <c r="BM91" s="100">
        <v>0.1155373</v>
      </c>
      <c r="BN91" s="100">
        <v>0.1048318</v>
      </c>
      <c r="BO91" s="127"/>
      <c r="BP91" s="122">
        <v>1984</v>
      </c>
    </row>
    <row r="92" spans="1:68">
      <c r="A92" s="127"/>
      <c r="B92" s="122">
        <v>1985</v>
      </c>
      <c r="C92" s="100" t="s">
        <v>208</v>
      </c>
      <c r="D92" s="100" t="s">
        <v>208</v>
      </c>
      <c r="E92" s="100" t="s">
        <v>208</v>
      </c>
      <c r="F92" s="100" t="s">
        <v>208</v>
      </c>
      <c r="G92" s="100" t="s">
        <v>208</v>
      </c>
      <c r="H92" s="100" t="s">
        <v>208</v>
      </c>
      <c r="I92" s="100" t="s">
        <v>208</v>
      </c>
      <c r="J92" s="100" t="s">
        <v>208</v>
      </c>
      <c r="K92" s="100" t="s">
        <v>208</v>
      </c>
      <c r="L92" s="100" t="s">
        <v>208</v>
      </c>
      <c r="M92" s="100" t="s">
        <v>208</v>
      </c>
      <c r="N92" s="100" t="s">
        <v>208</v>
      </c>
      <c r="O92" s="100" t="s">
        <v>208</v>
      </c>
      <c r="P92" s="100" t="s">
        <v>208</v>
      </c>
      <c r="Q92" s="100" t="s">
        <v>208</v>
      </c>
      <c r="R92" s="100" t="s">
        <v>208</v>
      </c>
      <c r="S92" s="100" t="s">
        <v>208</v>
      </c>
      <c r="T92" s="100" t="s">
        <v>208</v>
      </c>
      <c r="U92" s="100" t="s">
        <v>208</v>
      </c>
      <c r="V92" s="100" t="s">
        <v>208</v>
      </c>
      <c r="W92" s="127"/>
      <c r="X92" s="122">
        <v>1985</v>
      </c>
      <c r="Y92" s="100">
        <v>0</v>
      </c>
      <c r="Z92" s="100">
        <v>0</v>
      </c>
      <c r="AA92" s="100">
        <v>0</v>
      </c>
      <c r="AB92" s="100">
        <v>0.15680640000000001</v>
      </c>
      <c r="AC92" s="100">
        <v>0.60340740000000004</v>
      </c>
      <c r="AD92" s="100">
        <v>0.6130757</v>
      </c>
      <c r="AE92" s="100">
        <v>0.15994729999999999</v>
      </c>
      <c r="AF92" s="100">
        <v>0.16583310000000001</v>
      </c>
      <c r="AG92" s="100">
        <v>0</v>
      </c>
      <c r="AH92" s="100">
        <v>0</v>
      </c>
      <c r="AI92" s="100">
        <v>0</v>
      </c>
      <c r="AJ92" s="100">
        <v>0</v>
      </c>
      <c r="AK92" s="100">
        <v>0</v>
      </c>
      <c r="AL92" s="100">
        <v>0</v>
      </c>
      <c r="AM92" s="100">
        <v>0</v>
      </c>
      <c r="AN92" s="100">
        <v>0</v>
      </c>
      <c r="AO92" s="100">
        <v>0</v>
      </c>
      <c r="AP92" s="100">
        <v>0</v>
      </c>
      <c r="AQ92" s="100">
        <v>0.13914219999999999</v>
      </c>
      <c r="AR92" s="100">
        <v>0.1206748</v>
      </c>
      <c r="AS92" s="127"/>
      <c r="AT92" s="122">
        <v>1985</v>
      </c>
      <c r="AU92" s="100">
        <v>0</v>
      </c>
      <c r="AV92" s="100">
        <v>0</v>
      </c>
      <c r="AW92" s="100">
        <v>0</v>
      </c>
      <c r="AX92" s="100">
        <v>7.6645599999999994E-2</v>
      </c>
      <c r="AY92" s="100">
        <v>0.29641679999999998</v>
      </c>
      <c r="AZ92" s="100">
        <v>0.30314350000000001</v>
      </c>
      <c r="BA92" s="100">
        <v>7.9830399999999996E-2</v>
      </c>
      <c r="BB92" s="100">
        <v>8.1457399999999999E-2</v>
      </c>
      <c r="BC92" s="100">
        <v>0</v>
      </c>
      <c r="BD92" s="100">
        <v>0</v>
      </c>
      <c r="BE92" s="100">
        <v>0</v>
      </c>
      <c r="BF92" s="100">
        <v>0</v>
      </c>
      <c r="BG92" s="100">
        <v>0</v>
      </c>
      <c r="BH92" s="100">
        <v>0</v>
      </c>
      <c r="BI92" s="100">
        <v>0</v>
      </c>
      <c r="BJ92" s="100">
        <v>0</v>
      </c>
      <c r="BK92" s="100">
        <v>0</v>
      </c>
      <c r="BL92" s="100">
        <v>0</v>
      </c>
      <c r="BM92" s="100">
        <v>6.9671800000000006E-2</v>
      </c>
      <c r="BN92" s="100">
        <v>5.9491200000000001E-2</v>
      </c>
      <c r="BO92" s="127"/>
      <c r="BP92" s="122">
        <v>1985</v>
      </c>
    </row>
    <row r="93" spans="1:68">
      <c r="A93" s="127"/>
      <c r="B93" s="122">
        <v>1986</v>
      </c>
      <c r="C93" s="100" t="s">
        <v>208</v>
      </c>
      <c r="D93" s="100" t="s">
        <v>208</v>
      </c>
      <c r="E93" s="100" t="s">
        <v>208</v>
      </c>
      <c r="F93" s="100" t="s">
        <v>208</v>
      </c>
      <c r="G93" s="100" t="s">
        <v>208</v>
      </c>
      <c r="H93" s="100" t="s">
        <v>208</v>
      </c>
      <c r="I93" s="100" t="s">
        <v>208</v>
      </c>
      <c r="J93" s="100" t="s">
        <v>208</v>
      </c>
      <c r="K93" s="100" t="s">
        <v>208</v>
      </c>
      <c r="L93" s="100" t="s">
        <v>208</v>
      </c>
      <c r="M93" s="100" t="s">
        <v>208</v>
      </c>
      <c r="N93" s="100" t="s">
        <v>208</v>
      </c>
      <c r="O93" s="100" t="s">
        <v>208</v>
      </c>
      <c r="P93" s="100" t="s">
        <v>208</v>
      </c>
      <c r="Q93" s="100" t="s">
        <v>208</v>
      </c>
      <c r="R93" s="100" t="s">
        <v>208</v>
      </c>
      <c r="S93" s="100" t="s">
        <v>208</v>
      </c>
      <c r="T93" s="100" t="s">
        <v>208</v>
      </c>
      <c r="U93" s="100" t="s">
        <v>208</v>
      </c>
      <c r="V93" s="100" t="s">
        <v>208</v>
      </c>
      <c r="W93" s="127"/>
      <c r="X93" s="122">
        <v>1986</v>
      </c>
      <c r="Y93" s="100">
        <v>0</v>
      </c>
      <c r="Z93" s="100">
        <v>0</v>
      </c>
      <c r="AA93" s="100">
        <v>0</v>
      </c>
      <c r="AB93" s="100">
        <v>0.30364170000000001</v>
      </c>
      <c r="AC93" s="100">
        <v>0</v>
      </c>
      <c r="AD93" s="100">
        <v>0.29998049999999998</v>
      </c>
      <c r="AE93" s="100">
        <v>1.4206519</v>
      </c>
      <c r="AF93" s="100">
        <v>0.32002770000000003</v>
      </c>
      <c r="AG93" s="100">
        <v>0</v>
      </c>
      <c r="AH93" s="100">
        <v>0</v>
      </c>
      <c r="AI93" s="100">
        <v>0</v>
      </c>
      <c r="AJ93" s="100">
        <v>0</v>
      </c>
      <c r="AK93" s="100">
        <v>0</v>
      </c>
      <c r="AL93" s="100">
        <v>0</v>
      </c>
      <c r="AM93" s="100">
        <v>0</v>
      </c>
      <c r="AN93" s="100">
        <v>0</v>
      </c>
      <c r="AO93" s="100">
        <v>0</v>
      </c>
      <c r="AP93" s="100">
        <v>0</v>
      </c>
      <c r="AQ93" s="100">
        <v>0.1870753</v>
      </c>
      <c r="AR93" s="100">
        <v>0.17482619999999999</v>
      </c>
      <c r="AS93" s="127"/>
      <c r="AT93" s="122">
        <v>1986</v>
      </c>
      <c r="AU93" s="100">
        <v>0</v>
      </c>
      <c r="AV93" s="100">
        <v>0</v>
      </c>
      <c r="AW93" s="100">
        <v>0</v>
      </c>
      <c r="AX93" s="100">
        <v>0.14845359999999999</v>
      </c>
      <c r="AY93" s="100">
        <v>0</v>
      </c>
      <c r="AZ93" s="100">
        <v>0.14831659999999999</v>
      </c>
      <c r="BA93" s="100">
        <v>0.70910419999999996</v>
      </c>
      <c r="BB93" s="100">
        <v>0.15789159999999999</v>
      </c>
      <c r="BC93" s="100">
        <v>0</v>
      </c>
      <c r="BD93" s="100">
        <v>0</v>
      </c>
      <c r="BE93" s="100">
        <v>0</v>
      </c>
      <c r="BF93" s="100">
        <v>0</v>
      </c>
      <c r="BG93" s="100">
        <v>0</v>
      </c>
      <c r="BH93" s="100">
        <v>0</v>
      </c>
      <c r="BI93" s="100">
        <v>0</v>
      </c>
      <c r="BJ93" s="100">
        <v>0</v>
      </c>
      <c r="BK93" s="100">
        <v>0</v>
      </c>
      <c r="BL93" s="100">
        <v>0</v>
      </c>
      <c r="BM93" s="100">
        <v>9.3642600000000006E-2</v>
      </c>
      <c r="BN93" s="100">
        <v>8.6801699999999996E-2</v>
      </c>
      <c r="BO93" s="127"/>
      <c r="BP93" s="122">
        <v>1986</v>
      </c>
    </row>
    <row r="94" spans="1:68">
      <c r="A94" s="127"/>
      <c r="B94" s="122">
        <v>1987</v>
      </c>
      <c r="C94" s="100" t="s">
        <v>208</v>
      </c>
      <c r="D94" s="100" t="s">
        <v>208</v>
      </c>
      <c r="E94" s="100" t="s">
        <v>208</v>
      </c>
      <c r="F94" s="100" t="s">
        <v>208</v>
      </c>
      <c r="G94" s="100" t="s">
        <v>208</v>
      </c>
      <c r="H94" s="100" t="s">
        <v>208</v>
      </c>
      <c r="I94" s="100" t="s">
        <v>208</v>
      </c>
      <c r="J94" s="100" t="s">
        <v>208</v>
      </c>
      <c r="K94" s="100" t="s">
        <v>208</v>
      </c>
      <c r="L94" s="100" t="s">
        <v>208</v>
      </c>
      <c r="M94" s="100" t="s">
        <v>208</v>
      </c>
      <c r="N94" s="100" t="s">
        <v>208</v>
      </c>
      <c r="O94" s="100" t="s">
        <v>208</v>
      </c>
      <c r="P94" s="100" t="s">
        <v>208</v>
      </c>
      <c r="Q94" s="100" t="s">
        <v>208</v>
      </c>
      <c r="R94" s="100" t="s">
        <v>208</v>
      </c>
      <c r="S94" s="100" t="s">
        <v>208</v>
      </c>
      <c r="T94" s="100" t="s">
        <v>208</v>
      </c>
      <c r="U94" s="100" t="s">
        <v>208</v>
      </c>
      <c r="V94" s="100" t="s">
        <v>208</v>
      </c>
      <c r="W94" s="127"/>
      <c r="X94" s="122">
        <v>1987</v>
      </c>
      <c r="Y94" s="100">
        <v>0</v>
      </c>
      <c r="Z94" s="100">
        <v>0</v>
      </c>
      <c r="AA94" s="100">
        <v>0</v>
      </c>
      <c r="AB94" s="100">
        <v>0.44214720000000002</v>
      </c>
      <c r="AC94" s="100">
        <v>0.1531978</v>
      </c>
      <c r="AD94" s="100">
        <v>0.58615790000000001</v>
      </c>
      <c r="AE94" s="100">
        <v>0.30937910000000002</v>
      </c>
      <c r="AF94" s="100">
        <v>0.3203742</v>
      </c>
      <c r="AG94" s="100">
        <v>0.1866121</v>
      </c>
      <c r="AH94" s="100">
        <v>0</v>
      </c>
      <c r="AI94" s="100">
        <v>0</v>
      </c>
      <c r="AJ94" s="100">
        <v>0</v>
      </c>
      <c r="AK94" s="100">
        <v>0</v>
      </c>
      <c r="AL94" s="100">
        <v>0</v>
      </c>
      <c r="AM94" s="100">
        <v>0</v>
      </c>
      <c r="AN94" s="100">
        <v>0</v>
      </c>
      <c r="AO94" s="100">
        <v>0</v>
      </c>
      <c r="AP94" s="100">
        <v>0</v>
      </c>
      <c r="AQ94" s="100">
        <v>0.15959499999999999</v>
      </c>
      <c r="AR94" s="100">
        <v>0.14579030000000001</v>
      </c>
      <c r="AS94" s="127"/>
      <c r="AT94" s="122">
        <v>1987</v>
      </c>
      <c r="AU94" s="100">
        <v>0</v>
      </c>
      <c r="AV94" s="100">
        <v>0</v>
      </c>
      <c r="AW94" s="100">
        <v>0</v>
      </c>
      <c r="AX94" s="100">
        <v>0.2164085</v>
      </c>
      <c r="AY94" s="100">
        <v>7.5346399999999994E-2</v>
      </c>
      <c r="AZ94" s="100">
        <v>0.29019089999999997</v>
      </c>
      <c r="BA94" s="100">
        <v>0.15441379999999999</v>
      </c>
      <c r="BB94" s="100">
        <v>0.15878519999999999</v>
      </c>
      <c r="BC94" s="100">
        <v>9.1058200000000006E-2</v>
      </c>
      <c r="BD94" s="100">
        <v>0</v>
      </c>
      <c r="BE94" s="100">
        <v>0</v>
      </c>
      <c r="BF94" s="100">
        <v>0</v>
      </c>
      <c r="BG94" s="100">
        <v>0</v>
      </c>
      <c r="BH94" s="100">
        <v>0</v>
      </c>
      <c r="BI94" s="100">
        <v>0</v>
      </c>
      <c r="BJ94" s="100">
        <v>0</v>
      </c>
      <c r="BK94" s="100">
        <v>0</v>
      </c>
      <c r="BL94" s="100">
        <v>0</v>
      </c>
      <c r="BM94" s="100">
        <v>7.9931799999999997E-2</v>
      </c>
      <c r="BN94" s="100">
        <v>7.1976799999999994E-2</v>
      </c>
      <c r="BO94" s="127"/>
      <c r="BP94" s="122">
        <v>1987</v>
      </c>
    </row>
    <row r="95" spans="1:68">
      <c r="A95" s="127"/>
      <c r="B95" s="122">
        <v>1988</v>
      </c>
      <c r="C95" s="100" t="s">
        <v>208</v>
      </c>
      <c r="D95" s="100" t="s">
        <v>208</v>
      </c>
      <c r="E95" s="100" t="s">
        <v>208</v>
      </c>
      <c r="F95" s="100" t="s">
        <v>208</v>
      </c>
      <c r="G95" s="100" t="s">
        <v>208</v>
      </c>
      <c r="H95" s="100" t="s">
        <v>208</v>
      </c>
      <c r="I95" s="100" t="s">
        <v>208</v>
      </c>
      <c r="J95" s="100" t="s">
        <v>208</v>
      </c>
      <c r="K95" s="100" t="s">
        <v>208</v>
      </c>
      <c r="L95" s="100" t="s">
        <v>208</v>
      </c>
      <c r="M95" s="100" t="s">
        <v>208</v>
      </c>
      <c r="N95" s="100" t="s">
        <v>208</v>
      </c>
      <c r="O95" s="100" t="s">
        <v>208</v>
      </c>
      <c r="P95" s="100" t="s">
        <v>208</v>
      </c>
      <c r="Q95" s="100" t="s">
        <v>208</v>
      </c>
      <c r="R95" s="100" t="s">
        <v>208</v>
      </c>
      <c r="S95" s="100" t="s">
        <v>208</v>
      </c>
      <c r="T95" s="100" t="s">
        <v>208</v>
      </c>
      <c r="U95" s="100" t="s">
        <v>208</v>
      </c>
      <c r="V95" s="100" t="s">
        <v>208</v>
      </c>
      <c r="W95" s="127"/>
      <c r="X95" s="122">
        <v>1988</v>
      </c>
      <c r="Y95" s="100">
        <v>0</v>
      </c>
      <c r="Z95" s="100">
        <v>0</v>
      </c>
      <c r="AA95" s="100">
        <v>0</v>
      </c>
      <c r="AB95" s="100">
        <v>0.29015780000000002</v>
      </c>
      <c r="AC95" s="100">
        <v>0</v>
      </c>
      <c r="AD95" s="100">
        <v>0.43096200000000001</v>
      </c>
      <c r="AE95" s="100">
        <v>0.45399719999999999</v>
      </c>
      <c r="AF95" s="100">
        <v>0.4728311</v>
      </c>
      <c r="AG95" s="100">
        <v>0.17543400000000001</v>
      </c>
      <c r="AH95" s="100">
        <v>0</v>
      </c>
      <c r="AI95" s="100">
        <v>0</v>
      </c>
      <c r="AJ95" s="100">
        <v>0</v>
      </c>
      <c r="AK95" s="100">
        <v>0</v>
      </c>
      <c r="AL95" s="100">
        <v>0</v>
      </c>
      <c r="AM95" s="100">
        <v>0</v>
      </c>
      <c r="AN95" s="100">
        <v>0</v>
      </c>
      <c r="AO95" s="100">
        <v>0</v>
      </c>
      <c r="AP95" s="100">
        <v>0</v>
      </c>
      <c r="AQ95" s="100">
        <v>0.14487120000000001</v>
      </c>
      <c r="AR95" s="100">
        <v>0.13546530000000001</v>
      </c>
      <c r="AS95" s="127"/>
      <c r="AT95" s="122">
        <v>1988</v>
      </c>
      <c r="AU95" s="100">
        <v>0</v>
      </c>
      <c r="AV95" s="100">
        <v>0</v>
      </c>
      <c r="AW95" s="100">
        <v>0</v>
      </c>
      <c r="AX95" s="100">
        <v>0.14207839999999999</v>
      </c>
      <c r="AY95" s="100">
        <v>0</v>
      </c>
      <c r="AZ95" s="100">
        <v>0.213583</v>
      </c>
      <c r="BA95" s="100">
        <v>0.22649900000000001</v>
      </c>
      <c r="BB95" s="100">
        <v>0.2352109</v>
      </c>
      <c r="BC95" s="100">
        <v>8.5751499999999994E-2</v>
      </c>
      <c r="BD95" s="100">
        <v>0</v>
      </c>
      <c r="BE95" s="100">
        <v>0</v>
      </c>
      <c r="BF95" s="100">
        <v>0</v>
      </c>
      <c r="BG95" s="100">
        <v>0</v>
      </c>
      <c r="BH95" s="100">
        <v>0</v>
      </c>
      <c r="BI95" s="100">
        <v>0</v>
      </c>
      <c r="BJ95" s="100">
        <v>0</v>
      </c>
      <c r="BK95" s="100">
        <v>0</v>
      </c>
      <c r="BL95" s="100">
        <v>0</v>
      </c>
      <c r="BM95" s="100">
        <v>7.2585800000000006E-2</v>
      </c>
      <c r="BN95" s="100">
        <v>6.7105899999999996E-2</v>
      </c>
      <c r="BO95" s="127"/>
      <c r="BP95" s="122">
        <v>1988</v>
      </c>
    </row>
    <row r="96" spans="1:68">
      <c r="A96" s="127"/>
      <c r="B96" s="122">
        <v>1989</v>
      </c>
      <c r="C96" s="100" t="s">
        <v>208</v>
      </c>
      <c r="D96" s="100" t="s">
        <v>208</v>
      </c>
      <c r="E96" s="100" t="s">
        <v>208</v>
      </c>
      <c r="F96" s="100" t="s">
        <v>208</v>
      </c>
      <c r="G96" s="100" t="s">
        <v>208</v>
      </c>
      <c r="H96" s="100" t="s">
        <v>208</v>
      </c>
      <c r="I96" s="100" t="s">
        <v>208</v>
      </c>
      <c r="J96" s="100" t="s">
        <v>208</v>
      </c>
      <c r="K96" s="100" t="s">
        <v>208</v>
      </c>
      <c r="L96" s="100" t="s">
        <v>208</v>
      </c>
      <c r="M96" s="100" t="s">
        <v>208</v>
      </c>
      <c r="N96" s="100" t="s">
        <v>208</v>
      </c>
      <c r="O96" s="100" t="s">
        <v>208</v>
      </c>
      <c r="P96" s="100" t="s">
        <v>208</v>
      </c>
      <c r="Q96" s="100" t="s">
        <v>208</v>
      </c>
      <c r="R96" s="100" t="s">
        <v>208</v>
      </c>
      <c r="S96" s="100" t="s">
        <v>208</v>
      </c>
      <c r="T96" s="100" t="s">
        <v>208</v>
      </c>
      <c r="U96" s="100" t="s">
        <v>208</v>
      </c>
      <c r="V96" s="100" t="s">
        <v>208</v>
      </c>
      <c r="W96" s="127"/>
      <c r="X96" s="122">
        <v>1989</v>
      </c>
      <c r="Y96" s="100">
        <v>0</v>
      </c>
      <c r="Z96" s="100">
        <v>0</v>
      </c>
      <c r="AA96" s="100">
        <v>0</v>
      </c>
      <c r="AB96" s="100">
        <v>0.1447128</v>
      </c>
      <c r="AC96" s="100">
        <v>0.30363440000000003</v>
      </c>
      <c r="AD96" s="100">
        <v>0.84940839999999995</v>
      </c>
      <c r="AE96" s="100">
        <v>0.14762810000000001</v>
      </c>
      <c r="AF96" s="100">
        <v>0.30973469999999997</v>
      </c>
      <c r="AG96" s="100">
        <v>0.16780829999999999</v>
      </c>
      <c r="AH96" s="100">
        <v>0</v>
      </c>
      <c r="AI96" s="100">
        <v>0</v>
      </c>
      <c r="AJ96" s="100">
        <v>0</v>
      </c>
      <c r="AK96" s="100">
        <v>0</v>
      </c>
      <c r="AL96" s="100">
        <v>0</v>
      </c>
      <c r="AM96" s="100">
        <v>0</v>
      </c>
      <c r="AN96" s="100">
        <v>0</v>
      </c>
      <c r="AO96" s="100">
        <v>0</v>
      </c>
      <c r="AP96" s="100">
        <v>0</v>
      </c>
      <c r="AQ96" s="100">
        <v>0.1542692</v>
      </c>
      <c r="AR96" s="100">
        <v>0.13976730000000001</v>
      </c>
      <c r="AS96" s="127"/>
      <c r="AT96" s="122">
        <v>1989</v>
      </c>
      <c r="AU96" s="100">
        <v>0</v>
      </c>
      <c r="AV96" s="100">
        <v>0</v>
      </c>
      <c r="AW96" s="100">
        <v>0</v>
      </c>
      <c r="AX96" s="100">
        <v>7.0762800000000001E-2</v>
      </c>
      <c r="AY96" s="100">
        <v>0.14971229999999999</v>
      </c>
      <c r="AZ96" s="100">
        <v>0.42131429999999997</v>
      </c>
      <c r="BA96" s="100">
        <v>7.3602299999999996E-2</v>
      </c>
      <c r="BB96" s="100">
        <v>0.15447</v>
      </c>
      <c r="BC96" s="100">
        <v>8.2262399999999999E-2</v>
      </c>
      <c r="BD96" s="100">
        <v>0</v>
      </c>
      <c r="BE96" s="100">
        <v>0</v>
      </c>
      <c r="BF96" s="100">
        <v>0</v>
      </c>
      <c r="BG96" s="100">
        <v>0</v>
      </c>
      <c r="BH96" s="100">
        <v>0</v>
      </c>
      <c r="BI96" s="100">
        <v>0</v>
      </c>
      <c r="BJ96" s="100">
        <v>0</v>
      </c>
      <c r="BK96" s="100">
        <v>0</v>
      </c>
      <c r="BL96" s="100">
        <v>0</v>
      </c>
      <c r="BM96" s="100">
        <v>7.7314599999999997E-2</v>
      </c>
      <c r="BN96" s="100">
        <v>6.9213999999999998E-2</v>
      </c>
      <c r="BO96" s="127"/>
      <c r="BP96" s="122">
        <v>1989</v>
      </c>
    </row>
    <row r="97" spans="1:68">
      <c r="A97" s="127"/>
      <c r="B97" s="122">
        <v>1990</v>
      </c>
      <c r="C97" s="100" t="s">
        <v>208</v>
      </c>
      <c r="D97" s="100" t="s">
        <v>208</v>
      </c>
      <c r="E97" s="100" t="s">
        <v>208</v>
      </c>
      <c r="F97" s="100" t="s">
        <v>208</v>
      </c>
      <c r="G97" s="100" t="s">
        <v>208</v>
      </c>
      <c r="H97" s="100" t="s">
        <v>208</v>
      </c>
      <c r="I97" s="100" t="s">
        <v>208</v>
      </c>
      <c r="J97" s="100" t="s">
        <v>208</v>
      </c>
      <c r="K97" s="100" t="s">
        <v>208</v>
      </c>
      <c r="L97" s="100" t="s">
        <v>208</v>
      </c>
      <c r="M97" s="100" t="s">
        <v>208</v>
      </c>
      <c r="N97" s="100" t="s">
        <v>208</v>
      </c>
      <c r="O97" s="100" t="s">
        <v>208</v>
      </c>
      <c r="P97" s="100" t="s">
        <v>208</v>
      </c>
      <c r="Q97" s="100" t="s">
        <v>208</v>
      </c>
      <c r="R97" s="100" t="s">
        <v>208</v>
      </c>
      <c r="S97" s="100" t="s">
        <v>208</v>
      </c>
      <c r="T97" s="100" t="s">
        <v>208</v>
      </c>
      <c r="U97" s="100" t="s">
        <v>208</v>
      </c>
      <c r="V97" s="100" t="s">
        <v>208</v>
      </c>
      <c r="W97" s="127"/>
      <c r="X97" s="122">
        <v>1990</v>
      </c>
      <c r="Y97" s="100">
        <v>0</v>
      </c>
      <c r="Z97" s="100">
        <v>0</v>
      </c>
      <c r="AA97" s="100">
        <v>0</v>
      </c>
      <c r="AB97" s="100">
        <v>0</v>
      </c>
      <c r="AC97" s="100">
        <v>0.59716020000000003</v>
      </c>
      <c r="AD97" s="100">
        <v>0.70743670000000003</v>
      </c>
      <c r="AE97" s="100">
        <v>0.7199953</v>
      </c>
      <c r="AF97" s="100">
        <v>0.30465609999999999</v>
      </c>
      <c r="AG97" s="100">
        <v>0</v>
      </c>
      <c r="AH97" s="100">
        <v>0</v>
      </c>
      <c r="AI97" s="100">
        <v>0</v>
      </c>
      <c r="AJ97" s="100">
        <v>0</v>
      </c>
      <c r="AK97" s="100">
        <v>0</v>
      </c>
      <c r="AL97" s="100">
        <v>0</v>
      </c>
      <c r="AM97" s="100">
        <v>0</v>
      </c>
      <c r="AN97" s="100">
        <v>0</v>
      </c>
      <c r="AO97" s="100">
        <v>0</v>
      </c>
      <c r="AP97" s="100">
        <v>0</v>
      </c>
      <c r="AQ97" s="100">
        <v>0.1870501</v>
      </c>
      <c r="AR97" s="100">
        <v>0.1691492</v>
      </c>
      <c r="AS97" s="127"/>
      <c r="AT97" s="122">
        <v>1990</v>
      </c>
      <c r="AU97" s="100">
        <v>0</v>
      </c>
      <c r="AV97" s="100">
        <v>0</v>
      </c>
      <c r="AW97" s="100">
        <v>0</v>
      </c>
      <c r="AX97" s="100">
        <v>0</v>
      </c>
      <c r="AY97" s="100">
        <v>0.29447269999999998</v>
      </c>
      <c r="AZ97" s="100">
        <v>0.35146739999999999</v>
      </c>
      <c r="BA97" s="100">
        <v>0.3587825</v>
      </c>
      <c r="BB97" s="100">
        <v>0.1523496</v>
      </c>
      <c r="BC97" s="100">
        <v>0</v>
      </c>
      <c r="BD97" s="100">
        <v>0</v>
      </c>
      <c r="BE97" s="100">
        <v>0</v>
      </c>
      <c r="BF97" s="100">
        <v>0</v>
      </c>
      <c r="BG97" s="100">
        <v>0</v>
      </c>
      <c r="BH97" s="100">
        <v>0</v>
      </c>
      <c r="BI97" s="100">
        <v>0</v>
      </c>
      <c r="BJ97" s="100">
        <v>0</v>
      </c>
      <c r="BK97" s="100">
        <v>0</v>
      </c>
      <c r="BL97" s="100">
        <v>0</v>
      </c>
      <c r="BM97" s="100">
        <v>9.3758499999999995E-2</v>
      </c>
      <c r="BN97" s="100">
        <v>8.4045800000000004E-2</v>
      </c>
      <c r="BO97" s="127"/>
      <c r="BP97" s="122">
        <v>1990</v>
      </c>
    </row>
    <row r="98" spans="1:68">
      <c r="A98" s="127"/>
      <c r="B98" s="122">
        <v>1991</v>
      </c>
      <c r="C98" s="100" t="s">
        <v>208</v>
      </c>
      <c r="D98" s="100" t="s">
        <v>208</v>
      </c>
      <c r="E98" s="100" t="s">
        <v>208</v>
      </c>
      <c r="F98" s="100" t="s">
        <v>208</v>
      </c>
      <c r="G98" s="100" t="s">
        <v>208</v>
      </c>
      <c r="H98" s="100" t="s">
        <v>208</v>
      </c>
      <c r="I98" s="100" t="s">
        <v>208</v>
      </c>
      <c r="J98" s="100" t="s">
        <v>208</v>
      </c>
      <c r="K98" s="100" t="s">
        <v>208</v>
      </c>
      <c r="L98" s="100" t="s">
        <v>208</v>
      </c>
      <c r="M98" s="100" t="s">
        <v>208</v>
      </c>
      <c r="N98" s="100" t="s">
        <v>208</v>
      </c>
      <c r="O98" s="100" t="s">
        <v>208</v>
      </c>
      <c r="P98" s="100" t="s">
        <v>208</v>
      </c>
      <c r="Q98" s="100" t="s">
        <v>208</v>
      </c>
      <c r="R98" s="100" t="s">
        <v>208</v>
      </c>
      <c r="S98" s="100" t="s">
        <v>208</v>
      </c>
      <c r="T98" s="100" t="s">
        <v>208</v>
      </c>
      <c r="U98" s="100" t="s">
        <v>208</v>
      </c>
      <c r="V98" s="100" t="s">
        <v>208</v>
      </c>
      <c r="W98" s="127"/>
      <c r="X98" s="122">
        <v>1991</v>
      </c>
      <c r="Y98" s="100">
        <v>0</v>
      </c>
      <c r="Z98" s="100">
        <v>0</v>
      </c>
      <c r="AA98" s="100">
        <v>0</v>
      </c>
      <c r="AB98" s="100">
        <v>0.30061579999999999</v>
      </c>
      <c r="AC98" s="100">
        <v>0</v>
      </c>
      <c r="AD98" s="100">
        <v>1.0043978</v>
      </c>
      <c r="AE98" s="100">
        <v>0.42137730000000001</v>
      </c>
      <c r="AF98" s="100">
        <v>0</v>
      </c>
      <c r="AG98" s="100">
        <v>0.15646199999999999</v>
      </c>
      <c r="AH98" s="100">
        <v>0</v>
      </c>
      <c r="AI98" s="100">
        <v>0</v>
      </c>
      <c r="AJ98" s="100">
        <v>0</v>
      </c>
      <c r="AK98" s="100">
        <v>0</v>
      </c>
      <c r="AL98" s="100">
        <v>0</v>
      </c>
      <c r="AM98" s="100">
        <v>0</v>
      </c>
      <c r="AN98" s="100">
        <v>0</v>
      </c>
      <c r="AO98" s="100">
        <v>0</v>
      </c>
      <c r="AP98" s="100">
        <v>0</v>
      </c>
      <c r="AQ98" s="100">
        <v>0.14996609999999999</v>
      </c>
      <c r="AR98" s="100">
        <v>0.1375026</v>
      </c>
      <c r="AS98" s="127"/>
      <c r="AT98" s="122">
        <v>1991</v>
      </c>
      <c r="AU98" s="100">
        <v>0</v>
      </c>
      <c r="AV98" s="100">
        <v>0</v>
      </c>
      <c r="AW98" s="100">
        <v>0</v>
      </c>
      <c r="AX98" s="100">
        <v>0.14661959999999999</v>
      </c>
      <c r="AY98" s="100">
        <v>0</v>
      </c>
      <c r="AZ98" s="100">
        <v>0.50012040000000002</v>
      </c>
      <c r="BA98" s="100">
        <v>0.21041779999999999</v>
      </c>
      <c r="BB98" s="100">
        <v>0</v>
      </c>
      <c r="BC98" s="100">
        <v>7.7263600000000002E-2</v>
      </c>
      <c r="BD98" s="100">
        <v>0</v>
      </c>
      <c r="BE98" s="100">
        <v>0</v>
      </c>
      <c r="BF98" s="100">
        <v>0</v>
      </c>
      <c r="BG98" s="100">
        <v>0</v>
      </c>
      <c r="BH98" s="100">
        <v>0</v>
      </c>
      <c r="BI98" s="100">
        <v>0</v>
      </c>
      <c r="BJ98" s="100">
        <v>0</v>
      </c>
      <c r="BK98" s="100">
        <v>0</v>
      </c>
      <c r="BL98" s="100">
        <v>0</v>
      </c>
      <c r="BM98" s="100">
        <v>7.52139E-2</v>
      </c>
      <c r="BN98" s="100">
        <v>6.8249500000000005E-2</v>
      </c>
      <c r="BO98" s="127"/>
      <c r="BP98" s="122">
        <v>1991</v>
      </c>
    </row>
    <row r="99" spans="1:68">
      <c r="A99" s="127"/>
      <c r="B99" s="122">
        <v>1992</v>
      </c>
      <c r="C99" s="100" t="s">
        <v>208</v>
      </c>
      <c r="D99" s="100" t="s">
        <v>208</v>
      </c>
      <c r="E99" s="100" t="s">
        <v>208</v>
      </c>
      <c r="F99" s="100" t="s">
        <v>208</v>
      </c>
      <c r="G99" s="100" t="s">
        <v>208</v>
      </c>
      <c r="H99" s="100" t="s">
        <v>208</v>
      </c>
      <c r="I99" s="100" t="s">
        <v>208</v>
      </c>
      <c r="J99" s="100" t="s">
        <v>208</v>
      </c>
      <c r="K99" s="100" t="s">
        <v>208</v>
      </c>
      <c r="L99" s="100" t="s">
        <v>208</v>
      </c>
      <c r="M99" s="100" t="s">
        <v>208</v>
      </c>
      <c r="N99" s="100" t="s">
        <v>208</v>
      </c>
      <c r="O99" s="100" t="s">
        <v>208</v>
      </c>
      <c r="P99" s="100" t="s">
        <v>208</v>
      </c>
      <c r="Q99" s="100" t="s">
        <v>208</v>
      </c>
      <c r="R99" s="100" t="s">
        <v>208</v>
      </c>
      <c r="S99" s="100" t="s">
        <v>208</v>
      </c>
      <c r="T99" s="100" t="s">
        <v>208</v>
      </c>
      <c r="U99" s="100" t="s">
        <v>208</v>
      </c>
      <c r="V99" s="100" t="s">
        <v>208</v>
      </c>
      <c r="W99" s="127"/>
      <c r="X99" s="122">
        <v>1992</v>
      </c>
      <c r="Y99" s="100">
        <v>0</v>
      </c>
      <c r="Z99" s="100">
        <v>0</v>
      </c>
      <c r="AA99" s="100">
        <v>0</v>
      </c>
      <c r="AB99" s="100">
        <v>0</v>
      </c>
      <c r="AC99" s="100">
        <v>0</v>
      </c>
      <c r="AD99" s="100">
        <v>0.58075719999999997</v>
      </c>
      <c r="AE99" s="100">
        <v>0.276065</v>
      </c>
      <c r="AF99" s="100">
        <v>0.2954908</v>
      </c>
      <c r="AG99" s="100">
        <v>0.15595880000000001</v>
      </c>
      <c r="AH99" s="100">
        <v>0</v>
      </c>
      <c r="AI99" s="100">
        <v>0</v>
      </c>
      <c r="AJ99" s="100">
        <v>0</v>
      </c>
      <c r="AK99" s="100">
        <v>0</v>
      </c>
      <c r="AL99" s="100">
        <v>0</v>
      </c>
      <c r="AM99" s="100">
        <v>0</v>
      </c>
      <c r="AN99" s="100">
        <v>0</v>
      </c>
      <c r="AO99" s="100">
        <v>0</v>
      </c>
      <c r="AP99" s="100">
        <v>0</v>
      </c>
      <c r="AQ99" s="100">
        <v>0.1026181</v>
      </c>
      <c r="AR99" s="100">
        <v>9.7546300000000002E-2</v>
      </c>
      <c r="AS99" s="127"/>
      <c r="AT99" s="122">
        <v>1992</v>
      </c>
      <c r="AU99" s="100">
        <v>0</v>
      </c>
      <c r="AV99" s="100">
        <v>0</v>
      </c>
      <c r="AW99" s="100">
        <v>0</v>
      </c>
      <c r="AX99" s="100">
        <v>0</v>
      </c>
      <c r="AY99" s="100">
        <v>0</v>
      </c>
      <c r="AZ99" s="100">
        <v>0.28952899999999998</v>
      </c>
      <c r="BA99" s="100">
        <v>0.13793</v>
      </c>
      <c r="BB99" s="100">
        <v>0.14793010000000001</v>
      </c>
      <c r="BC99" s="100">
        <v>7.7273099999999997E-2</v>
      </c>
      <c r="BD99" s="100">
        <v>0</v>
      </c>
      <c r="BE99" s="100">
        <v>0</v>
      </c>
      <c r="BF99" s="100">
        <v>0</v>
      </c>
      <c r="BG99" s="100">
        <v>0</v>
      </c>
      <c r="BH99" s="100">
        <v>0</v>
      </c>
      <c r="BI99" s="100">
        <v>0</v>
      </c>
      <c r="BJ99" s="100">
        <v>0</v>
      </c>
      <c r="BK99" s="100">
        <v>0</v>
      </c>
      <c r="BL99" s="100">
        <v>0</v>
      </c>
      <c r="BM99" s="100">
        <v>5.14914E-2</v>
      </c>
      <c r="BN99" s="100">
        <v>4.8664199999999998E-2</v>
      </c>
      <c r="BO99" s="127"/>
      <c r="BP99" s="122">
        <v>1992</v>
      </c>
    </row>
    <row r="100" spans="1:68">
      <c r="A100" s="127"/>
      <c r="B100" s="122">
        <v>1993</v>
      </c>
      <c r="C100" s="100" t="s">
        <v>208</v>
      </c>
      <c r="D100" s="100" t="s">
        <v>208</v>
      </c>
      <c r="E100" s="100" t="s">
        <v>208</v>
      </c>
      <c r="F100" s="100" t="s">
        <v>208</v>
      </c>
      <c r="G100" s="100" t="s">
        <v>208</v>
      </c>
      <c r="H100" s="100" t="s">
        <v>208</v>
      </c>
      <c r="I100" s="100" t="s">
        <v>208</v>
      </c>
      <c r="J100" s="100" t="s">
        <v>208</v>
      </c>
      <c r="K100" s="100" t="s">
        <v>208</v>
      </c>
      <c r="L100" s="100" t="s">
        <v>208</v>
      </c>
      <c r="M100" s="100" t="s">
        <v>208</v>
      </c>
      <c r="N100" s="100" t="s">
        <v>208</v>
      </c>
      <c r="O100" s="100" t="s">
        <v>208</v>
      </c>
      <c r="P100" s="100" t="s">
        <v>208</v>
      </c>
      <c r="Q100" s="100" t="s">
        <v>208</v>
      </c>
      <c r="R100" s="100" t="s">
        <v>208</v>
      </c>
      <c r="S100" s="100" t="s">
        <v>208</v>
      </c>
      <c r="T100" s="100" t="s">
        <v>208</v>
      </c>
      <c r="U100" s="100" t="s">
        <v>208</v>
      </c>
      <c r="V100" s="100" t="s">
        <v>208</v>
      </c>
      <c r="W100" s="127"/>
      <c r="X100" s="122">
        <v>1993</v>
      </c>
      <c r="Y100" s="100">
        <v>0</v>
      </c>
      <c r="Z100" s="100">
        <v>0</v>
      </c>
      <c r="AA100" s="100">
        <v>0</v>
      </c>
      <c r="AB100" s="100">
        <v>0.15896730000000001</v>
      </c>
      <c r="AC100" s="100">
        <v>0</v>
      </c>
      <c r="AD100" s="100">
        <v>0.44166559999999999</v>
      </c>
      <c r="AE100" s="100">
        <v>0.5482667</v>
      </c>
      <c r="AF100" s="100">
        <v>0.72782639999999998</v>
      </c>
      <c r="AG100" s="100">
        <v>0.30953380000000003</v>
      </c>
      <c r="AH100" s="100">
        <v>0</v>
      </c>
      <c r="AI100" s="100">
        <v>0</v>
      </c>
      <c r="AJ100" s="100">
        <v>0</v>
      </c>
      <c r="AK100" s="100">
        <v>0</v>
      </c>
      <c r="AL100" s="100">
        <v>0</v>
      </c>
      <c r="AM100" s="100">
        <v>0</v>
      </c>
      <c r="AN100" s="100">
        <v>0</v>
      </c>
      <c r="AO100" s="100">
        <v>0</v>
      </c>
      <c r="AP100" s="100">
        <v>0</v>
      </c>
      <c r="AQ100" s="100">
        <v>0.16943739999999999</v>
      </c>
      <c r="AR100" s="100">
        <v>0.16403980000000001</v>
      </c>
      <c r="AS100" s="127"/>
      <c r="AT100" s="122">
        <v>1993</v>
      </c>
      <c r="AU100" s="100">
        <v>0</v>
      </c>
      <c r="AV100" s="100">
        <v>0</v>
      </c>
      <c r="AW100" s="100">
        <v>0</v>
      </c>
      <c r="AX100" s="100">
        <v>7.7484200000000003E-2</v>
      </c>
      <c r="AY100" s="100">
        <v>0</v>
      </c>
      <c r="AZ100" s="100">
        <v>0.22014909999999999</v>
      </c>
      <c r="BA100" s="100">
        <v>0.27407490000000001</v>
      </c>
      <c r="BB100" s="100">
        <v>0.36459439999999999</v>
      </c>
      <c r="BC100" s="100">
        <v>0.15402959999999999</v>
      </c>
      <c r="BD100" s="100">
        <v>0</v>
      </c>
      <c r="BE100" s="100">
        <v>0</v>
      </c>
      <c r="BF100" s="100">
        <v>0</v>
      </c>
      <c r="BG100" s="100">
        <v>0</v>
      </c>
      <c r="BH100" s="100">
        <v>0</v>
      </c>
      <c r="BI100" s="100">
        <v>0</v>
      </c>
      <c r="BJ100" s="100">
        <v>0</v>
      </c>
      <c r="BK100" s="100">
        <v>0</v>
      </c>
      <c r="BL100" s="100">
        <v>0</v>
      </c>
      <c r="BM100" s="100">
        <v>8.5058999999999996E-2</v>
      </c>
      <c r="BN100" s="100">
        <v>8.1822800000000001E-2</v>
      </c>
      <c r="BO100" s="127"/>
      <c r="BP100" s="122">
        <v>1993</v>
      </c>
    </row>
    <row r="101" spans="1:68">
      <c r="A101" s="127"/>
      <c r="B101" s="122">
        <v>1994</v>
      </c>
      <c r="C101" s="100" t="s">
        <v>208</v>
      </c>
      <c r="D101" s="100" t="s">
        <v>208</v>
      </c>
      <c r="E101" s="100" t="s">
        <v>208</v>
      </c>
      <c r="F101" s="100" t="s">
        <v>208</v>
      </c>
      <c r="G101" s="100" t="s">
        <v>208</v>
      </c>
      <c r="H101" s="100" t="s">
        <v>208</v>
      </c>
      <c r="I101" s="100" t="s">
        <v>208</v>
      </c>
      <c r="J101" s="100" t="s">
        <v>208</v>
      </c>
      <c r="K101" s="100" t="s">
        <v>208</v>
      </c>
      <c r="L101" s="100" t="s">
        <v>208</v>
      </c>
      <c r="M101" s="100" t="s">
        <v>208</v>
      </c>
      <c r="N101" s="100" t="s">
        <v>208</v>
      </c>
      <c r="O101" s="100" t="s">
        <v>208</v>
      </c>
      <c r="P101" s="100" t="s">
        <v>208</v>
      </c>
      <c r="Q101" s="100" t="s">
        <v>208</v>
      </c>
      <c r="R101" s="100" t="s">
        <v>208</v>
      </c>
      <c r="S101" s="100" t="s">
        <v>208</v>
      </c>
      <c r="T101" s="100" t="s">
        <v>208</v>
      </c>
      <c r="U101" s="100" t="s">
        <v>208</v>
      </c>
      <c r="V101" s="100" t="s">
        <v>208</v>
      </c>
      <c r="W101" s="127"/>
      <c r="X101" s="122">
        <v>1994</v>
      </c>
      <c r="Y101" s="100">
        <v>0</v>
      </c>
      <c r="Z101" s="100">
        <v>0</v>
      </c>
      <c r="AA101" s="100">
        <v>0</v>
      </c>
      <c r="AB101" s="100">
        <v>0</v>
      </c>
      <c r="AC101" s="100">
        <v>0.42437920000000001</v>
      </c>
      <c r="AD101" s="100">
        <v>0.88606529999999994</v>
      </c>
      <c r="AE101" s="100">
        <v>0.5458769</v>
      </c>
      <c r="AF101" s="100">
        <v>0.28729280000000001</v>
      </c>
      <c r="AG101" s="100">
        <v>0.15256230000000001</v>
      </c>
      <c r="AH101" s="100">
        <v>0</v>
      </c>
      <c r="AI101" s="100">
        <v>0</v>
      </c>
      <c r="AJ101" s="100">
        <v>0</v>
      </c>
      <c r="AK101" s="100">
        <v>0</v>
      </c>
      <c r="AL101" s="100">
        <v>0</v>
      </c>
      <c r="AM101" s="100">
        <v>0</v>
      </c>
      <c r="AN101" s="100">
        <v>0</v>
      </c>
      <c r="AO101" s="100">
        <v>0</v>
      </c>
      <c r="AP101" s="100">
        <v>0</v>
      </c>
      <c r="AQ101" s="100">
        <v>0.17893510000000001</v>
      </c>
      <c r="AR101" s="100">
        <v>0.16764080000000001</v>
      </c>
      <c r="AS101" s="127"/>
      <c r="AT101" s="122">
        <v>1994</v>
      </c>
      <c r="AU101" s="100">
        <v>0</v>
      </c>
      <c r="AV101" s="100">
        <v>0</v>
      </c>
      <c r="AW101" s="100">
        <v>0</v>
      </c>
      <c r="AX101" s="100">
        <v>0</v>
      </c>
      <c r="AY101" s="100">
        <v>0.20909639999999999</v>
      </c>
      <c r="AZ101" s="100">
        <v>0.4419535</v>
      </c>
      <c r="BA101" s="100">
        <v>0.27288069999999998</v>
      </c>
      <c r="BB101" s="100">
        <v>0.14390269999999999</v>
      </c>
      <c r="BC101" s="100">
        <v>7.6172000000000004E-2</v>
      </c>
      <c r="BD101" s="100">
        <v>0</v>
      </c>
      <c r="BE101" s="100">
        <v>0</v>
      </c>
      <c r="BF101" s="100">
        <v>0</v>
      </c>
      <c r="BG101" s="100">
        <v>0</v>
      </c>
      <c r="BH101" s="100">
        <v>0</v>
      </c>
      <c r="BI101" s="100">
        <v>0</v>
      </c>
      <c r="BJ101" s="100">
        <v>0</v>
      </c>
      <c r="BK101" s="100">
        <v>0</v>
      </c>
      <c r="BL101" s="100">
        <v>0</v>
      </c>
      <c r="BM101" s="100">
        <v>8.9859999999999995E-2</v>
      </c>
      <c r="BN101" s="100">
        <v>8.3541699999999997E-2</v>
      </c>
      <c r="BO101" s="127"/>
      <c r="BP101" s="122">
        <v>1994</v>
      </c>
    </row>
    <row r="102" spans="1:68">
      <c r="A102" s="127"/>
      <c r="B102" s="122">
        <v>1995</v>
      </c>
      <c r="C102" s="100" t="s">
        <v>208</v>
      </c>
      <c r="D102" s="100" t="s">
        <v>208</v>
      </c>
      <c r="E102" s="100" t="s">
        <v>208</v>
      </c>
      <c r="F102" s="100" t="s">
        <v>208</v>
      </c>
      <c r="G102" s="100" t="s">
        <v>208</v>
      </c>
      <c r="H102" s="100" t="s">
        <v>208</v>
      </c>
      <c r="I102" s="100" t="s">
        <v>208</v>
      </c>
      <c r="J102" s="100" t="s">
        <v>208</v>
      </c>
      <c r="K102" s="100" t="s">
        <v>208</v>
      </c>
      <c r="L102" s="100" t="s">
        <v>208</v>
      </c>
      <c r="M102" s="100" t="s">
        <v>208</v>
      </c>
      <c r="N102" s="100" t="s">
        <v>208</v>
      </c>
      <c r="O102" s="100" t="s">
        <v>208</v>
      </c>
      <c r="P102" s="100" t="s">
        <v>208</v>
      </c>
      <c r="Q102" s="100" t="s">
        <v>208</v>
      </c>
      <c r="R102" s="100" t="s">
        <v>208</v>
      </c>
      <c r="S102" s="100" t="s">
        <v>208</v>
      </c>
      <c r="T102" s="100" t="s">
        <v>208</v>
      </c>
      <c r="U102" s="100" t="s">
        <v>208</v>
      </c>
      <c r="V102" s="100" t="s">
        <v>208</v>
      </c>
      <c r="W102" s="127"/>
      <c r="X102" s="122">
        <v>1995</v>
      </c>
      <c r="Y102" s="100">
        <v>0</v>
      </c>
      <c r="Z102" s="100">
        <v>0</v>
      </c>
      <c r="AA102" s="100">
        <v>0</v>
      </c>
      <c r="AB102" s="100">
        <v>0.16248170000000001</v>
      </c>
      <c r="AC102" s="100">
        <v>0.57052139999999996</v>
      </c>
      <c r="AD102" s="100">
        <v>0.43840230000000002</v>
      </c>
      <c r="AE102" s="100">
        <v>1.2350474</v>
      </c>
      <c r="AF102" s="100">
        <v>0.84496930000000003</v>
      </c>
      <c r="AG102" s="100">
        <v>0.15025959999999999</v>
      </c>
      <c r="AH102" s="100">
        <v>0</v>
      </c>
      <c r="AI102" s="100">
        <v>0</v>
      </c>
      <c r="AJ102" s="100">
        <v>0</v>
      </c>
      <c r="AK102" s="100">
        <v>0</v>
      </c>
      <c r="AL102" s="100">
        <v>0</v>
      </c>
      <c r="AM102" s="100">
        <v>0</v>
      </c>
      <c r="AN102" s="100">
        <v>0</v>
      </c>
      <c r="AO102" s="100">
        <v>0</v>
      </c>
      <c r="AP102" s="100">
        <v>0</v>
      </c>
      <c r="AQ102" s="100">
        <v>0.26535599999999998</v>
      </c>
      <c r="AR102" s="100">
        <v>0.25107590000000002</v>
      </c>
      <c r="AS102" s="127"/>
      <c r="AT102" s="122">
        <v>1995</v>
      </c>
      <c r="AU102" s="100">
        <v>0</v>
      </c>
      <c r="AV102" s="100">
        <v>0</v>
      </c>
      <c r="AW102" s="100">
        <v>0</v>
      </c>
      <c r="AX102" s="100">
        <v>7.9159400000000005E-2</v>
      </c>
      <c r="AY102" s="100">
        <v>0.28112589999999998</v>
      </c>
      <c r="AZ102" s="100">
        <v>0.2185482</v>
      </c>
      <c r="BA102" s="100">
        <v>0.617753</v>
      </c>
      <c r="BB102" s="100">
        <v>0.42293999999999998</v>
      </c>
      <c r="BC102" s="100">
        <v>7.5245500000000007E-2</v>
      </c>
      <c r="BD102" s="100">
        <v>0</v>
      </c>
      <c r="BE102" s="100">
        <v>0</v>
      </c>
      <c r="BF102" s="100">
        <v>0</v>
      </c>
      <c r="BG102" s="100">
        <v>0</v>
      </c>
      <c r="BH102" s="100">
        <v>0</v>
      </c>
      <c r="BI102" s="100">
        <v>0</v>
      </c>
      <c r="BJ102" s="100">
        <v>0</v>
      </c>
      <c r="BK102" s="100">
        <v>0</v>
      </c>
      <c r="BL102" s="100">
        <v>0</v>
      </c>
      <c r="BM102" s="100">
        <v>0.1332972</v>
      </c>
      <c r="BN102" s="100">
        <v>0.1251293</v>
      </c>
      <c r="BO102" s="127"/>
      <c r="BP102" s="122">
        <v>1995</v>
      </c>
    </row>
    <row r="103" spans="1:68">
      <c r="A103" s="127"/>
      <c r="B103" s="122">
        <v>1996</v>
      </c>
      <c r="C103" s="100" t="s">
        <v>208</v>
      </c>
      <c r="D103" s="100" t="s">
        <v>208</v>
      </c>
      <c r="E103" s="100" t="s">
        <v>208</v>
      </c>
      <c r="F103" s="100" t="s">
        <v>208</v>
      </c>
      <c r="G103" s="100" t="s">
        <v>208</v>
      </c>
      <c r="H103" s="100" t="s">
        <v>208</v>
      </c>
      <c r="I103" s="100" t="s">
        <v>208</v>
      </c>
      <c r="J103" s="100" t="s">
        <v>208</v>
      </c>
      <c r="K103" s="100" t="s">
        <v>208</v>
      </c>
      <c r="L103" s="100" t="s">
        <v>208</v>
      </c>
      <c r="M103" s="100" t="s">
        <v>208</v>
      </c>
      <c r="N103" s="100" t="s">
        <v>208</v>
      </c>
      <c r="O103" s="100" t="s">
        <v>208</v>
      </c>
      <c r="P103" s="100" t="s">
        <v>208</v>
      </c>
      <c r="Q103" s="100" t="s">
        <v>208</v>
      </c>
      <c r="R103" s="100" t="s">
        <v>208</v>
      </c>
      <c r="S103" s="100" t="s">
        <v>208</v>
      </c>
      <c r="T103" s="100" t="s">
        <v>208</v>
      </c>
      <c r="U103" s="100" t="s">
        <v>208</v>
      </c>
      <c r="V103" s="100" t="s">
        <v>208</v>
      </c>
      <c r="W103" s="127"/>
      <c r="X103" s="122">
        <v>1996</v>
      </c>
      <c r="Y103" s="100">
        <v>0</v>
      </c>
      <c r="Z103" s="100">
        <v>0</v>
      </c>
      <c r="AA103" s="100">
        <v>0</v>
      </c>
      <c r="AB103" s="100">
        <v>0.1612508</v>
      </c>
      <c r="AC103" s="100">
        <v>0</v>
      </c>
      <c r="AD103" s="100">
        <v>0.1421559</v>
      </c>
      <c r="AE103" s="100">
        <v>0.69356499999999999</v>
      </c>
      <c r="AF103" s="100">
        <v>0.55064409999999997</v>
      </c>
      <c r="AG103" s="100">
        <v>0.14787629999999999</v>
      </c>
      <c r="AH103" s="100">
        <v>0</v>
      </c>
      <c r="AI103" s="100">
        <v>0</v>
      </c>
      <c r="AJ103" s="100">
        <v>0</v>
      </c>
      <c r="AK103" s="100">
        <v>0</v>
      </c>
      <c r="AL103" s="100">
        <v>0</v>
      </c>
      <c r="AM103" s="100">
        <v>0</v>
      </c>
      <c r="AN103" s="100">
        <v>0</v>
      </c>
      <c r="AO103" s="100">
        <v>0</v>
      </c>
      <c r="AP103" s="100">
        <v>0</v>
      </c>
      <c r="AQ103" s="100">
        <v>0.1310123</v>
      </c>
      <c r="AR103" s="100">
        <v>0.1275299</v>
      </c>
      <c r="AS103" s="127"/>
      <c r="AT103" s="122">
        <v>1996</v>
      </c>
      <c r="AU103" s="100">
        <v>0</v>
      </c>
      <c r="AV103" s="100">
        <v>0</v>
      </c>
      <c r="AW103" s="100">
        <v>0</v>
      </c>
      <c r="AX103" s="100">
        <v>7.8635399999999994E-2</v>
      </c>
      <c r="AY103" s="100">
        <v>0</v>
      </c>
      <c r="AZ103" s="100">
        <v>7.0932999999999996E-2</v>
      </c>
      <c r="BA103" s="100">
        <v>0.34751949999999998</v>
      </c>
      <c r="BB103" s="100">
        <v>0.27582610000000002</v>
      </c>
      <c r="BC103" s="100">
        <v>7.4091299999999999E-2</v>
      </c>
      <c r="BD103" s="100">
        <v>0</v>
      </c>
      <c r="BE103" s="100">
        <v>0</v>
      </c>
      <c r="BF103" s="100">
        <v>0</v>
      </c>
      <c r="BG103" s="100">
        <v>0</v>
      </c>
      <c r="BH103" s="100">
        <v>0</v>
      </c>
      <c r="BI103" s="100">
        <v>0</v>
      </c>
      <c r="BJ103" s="100">
        <v>0</v>
      </c>
      <c r="BK103" s="100">
        <v>0</v>
      </c>
      <c r="BL103" s="100">
        <v>0</v>
      </c>
      <c r="BM103" s="100">
        <v>6.58445E-2</v>
      </c>
      <c r="BN103" s="100">
        <v>6.3721899999999998E-2</v>
      </c>
      <c r="BO103" s="127"/>
      <c r="BP103" s="122">
        <v>1996</v>
      </c>
    </row>
    <row r="104" spans="1:68">
      <c r="A104" s="127"/>
      <c r="B104" s="123">
        <v>1997</v>
      </c>
      <c r="C104" s="100" t="s">
        <v>208</v>
      </c>
      <c r="D104" s="100" t="s">
        <v>208</v>
      </c>
      <c r="E104" s="100" t="s">
        <v>208</v>
      </c>
      <c r="F104" s="100" t="s">
        <v>208</v>
      </c>
      <c r="G104" s="100" t="s">
        <v>208</v>
      </c>
      <c r="H104" s="100" t="s">
        <v>208</v>
      </c>
      <c r="I104" s="100" t="s">
        <v>208</v>
      </c>
      <c r="J104" s="100" t="s">
        <v>208</v>
      </c>
      <c r="K104" s="100" t="s">
        <v>208</v>
      </c>
      <c r="L104" s="100" t="s">
        <v>208</v>
      </c>
      <c r="M104" s="100" t="s">
        <v>208</v>
      </c>
      <c r="N104" s="100" t="s">
        <v>208</v>
      </c>
      <c r="O104" s="100" t="s">
        <v>208</v>
      </c>
      <c r="P104" s="100" t="s">
        <v>208</v>
      </c>
      <c r="Q104" s="100" t="s">
        <v>208</v>
      </c>
      <c r="R104" s="100" t="s">
        <v>208</v>
      </c>
      <c r="S104" s="100" t="s">
        <v>208</v>
      </c>
      <c r="T104" s="100" t="s">
        <v>208</v>
      </c>
      <c r="U104" s="100" t="s">
        <v>208</v>
      </c>
      <c r="V104" s="100" t="s">
        <v>208</v>
      </c>
      <c r="W104" s="127"/>
      <c r="X104" s="123">
        <v>1997</v>
      </c>
      <c r="Y104" s="100">
        <v>0</v>
      </c>
      <c r="Z104" s="100">
        <v>0</v>
      </c>
      <c r="AA104" s="100">
        <v>0</v>
      </c>
      <c r="AB104" s="100">
        <v>0</v>
      </c>
      <c r="AC104" s="100">
        <v>0.1502966</v>
      </c>
      <c r="AD104" s="100">
        <v>0</v>
      </c>
      <c r="AE104" s="100">
        <v>0.70167460000000004</v>
      </c>
      <c r="AF104" s="100">
        <v>0.67617090000000002</v>
      </c>
      <c r="AG104" s="100">
        <v>0.14521229999999999</v>
      </c>
      <c r="AH104" s="100">
        <v>0</v>
      </c>
      <c r="AI104" s="100">
        <v>0</v>
      </c>
      <c r="AJ104" s="100">
        <v>0</v>
      </c>
      <c r="AK104" s="100">
        <v>0</v>
      </c>
      <c r="AL104" s="100">
        <v>0</v>
      </c>
      <c r="AM104" s="100">
        <v>0</v>
      </c>
      <c r="AN104" s="100">
        <v>0</v>
      </c>
      <c r="AO104" s="100">
        <v>0</v>
      </c>
      <c r="AP104" s="100">
        <v>0</v>
      </c>
      <c r="AQ104" s="100">
        <v>0.12949369999999999</v>
      </c>
      <c r="AR104" s="100">
        <v>0.12613170000000001</v>
      </c>
      <c r="AS104" s="127"/>
      <c r="AT104" s="123">
        <v>1997</v>
      </c>
      <c r="AU104" s="100">
        <v>0</v>
      </c>
      <c r="AV104" s="100">
        <v>0</v>
      </c>
      <c r="AW104" s="100">
        <v>0</v>
      </c>
      <c r="AX104" s="100">
        <v>0</v>
      </c>
      <c r="AY104" s="100">
        <v>7.4108099999999996E-2</v>
      </c>
      <c r="AZ104" s="100">
        <v>0</v>
      </c>
      <c r="BA104" s="100">
        <v>0.35213450000000002</v>
      </c>
      <c r="BB104" s="100">
        <v>0.33926899999999999</v>
      </c>
      <c r="BC104" s="100">
        <v>7.2883199999999995E-2</v>
      </c>
      <c r="BD104" s="100">
        <v>0</v>
      </c>
      <c r="BE104" s="100">
        <v>0</v>
      </c>
      <c r="BF104" s="100">
        <v>0</v>
      </c>
      <c r="BG104" s="100">
        <v>0</v>
      </c>
      <c r="BH104" s="100">
        <v>0</v>
      </c>
      <c r="BI104" s="100">
        <v>0</v>
      </c>
      <c r="BJ104" s="100">
        <v>0</v>
      </c>
      <c r="BK104" s="100">
        <v>0</v>
      </c>
      <c r="BL104" s="100">
        <v>0</v>
      </c>
      <c r="BM104" s="100">
        <v>6.5135799999999994E-2</v>
      </c>
      <c r="BN104" s="100">
        <v>6.3206200000000004E-2</v>
      </c>
      <c r="BO104" s="127"/>
      <c r="BP104" s="123">
        <v>1997</v>
      </c>
    </row>
    <row r="105" spans="1:68">
      <c r="A105" s="127"/>
      <c r="B105" s="123">
        <v>1998</v>
      </c>
      <c r="C105" s="100" t="s">
        <v>208</v>
      </c>
      <c r="D105" s="100" t="s">
        <v>208</v>
      </c>
      <c r="E105" s="100" t="s">
        <v>208</v>
      </c>
      <c r="F105" s="100" t="s">
        <v>208</v>
      </c>
      <c r="G105" s="100" t="s">
        <v>208</v>
      </c>
      <c r="H105" s="100" t="s">
        <v>208</v>
      </c>
      <c r="I105" s="100" t="s">
        <v>208</v>
      </c>
      <c r="J105" s="100" t="s">
        <v>208</v>
      </c>
      <c r="K105" s="100" t="s">
        <v>208</v>
      </c>
      <c r="L105" s="100" t="s">
        <v>208</v>
      </c>
      <c r="M105" s="100" t="s">
        <v>208</v>
      </c>
      <c r="N105" s="100" t="s">
        <v>208</v>
      </c>
      <c r="O105" s="100" t="s">
        <v>208</v>
      </c>
      <c r="P105" s="100" t="s">
        <v>208</v>
      </c>
      <c r="Q105" s="100" t="s">
        <v>208</v>
      </c>
      <c r="R105" s="100" t="s">
        <v>208</v>
      </c>
      <c r="S105" s="100" t="s">
        <v>208</v>
      </c>
      <c r="T105" s="100" t="s">
        <v>208</v>
      </c>
      <c r="U105" s="100" t="s">
        <v>208</v>
      </c>
      <c r="V105" s="100" t="s">
        <v>208</v>
      </c>
      <c r="W105" s="127"/>
      <c r="X105" s="123">
        <v>1998</v>
      </c>
      <c r="Y105" s="100">
        <v>0</v>
      </c>
      <c r="Z105" s="100">
        <v>0</v>
      </c>
      <c r="AA105" s="100">
        <v>0</v>
      </c>
      <c r="AB105" s="100">
        <v>0</v>
      </c>
      <c r="AC105" s="100">
        <v>0</v>
      </c>
      <c r="AD105" s="100">
        <v>0.41161300000000001</v>
      </c>
      <c r="AE105" s="100">
        <v>0.42503869999999999</v>
      </c>
      <c r="AF105" s="100">
        <v>0.13355359999999999</v>
      </c>
      <c r="AG105" s="100">
        <v>0</v>
      </c>
      <c r="AH105" s="100">
        <v>0</v>
      </c>
      <c r="AI105" s="100">
        <v>0</v>
      </c>
      <c r="AJ105" s="100">
        <v>0</v>
      </c>
      <c r="AK105" s="100">
        <v>0</v>
      </c>
      <c r="AL105" s="100">
        <v>0</v>
      </c>
      <c r="AM105" s="100">
        <v>0</v>
      </c>
      <c r="AN105" s="100">
        <v>0</v>
      </c>
      <c r="AO105" s="100">
        <v>0</v>
      </c>
      <c r="AP105" s="100">
        <v>0</v>
      </c>
      <c r="AQ105" s="100">
        <v>7.4750899999999995E-2</v>
      </c>
      <c r="AR105" s="100">
        <v>7.2209999999999996E-2</v>
      </c>
      <c r="AS105" s="127"/>
      <c r="AT105" s="123">
        <v>1998</v>
      </c>
      <c r="AU105" s="100">
        <v>0</v>
      </c>
      <c r="AV105" s="100">
        <v>0</v>
      </c>
      <c r="AW105" s="100">
        <v>0</v>
      </c>
      <c r="AX105" s="100">
        <v>0</v>
      </c>
      <c r="AY105" s="100">
        <v>0</v>
      </c>
      <c r="AZ105" s="100">
        <v>0.20610100000000001</v>
      </c>
      <c r="BA105" s="100">
        <v>0.21356420000000001</v>
      </c>
      <c r="BB105" s="100">
        <v>6.7053100000000004E-2</v>
      </c>
      <c r="BC105" s="100">
        <v>0</v>
      </c>
      <c r="BD105" s="100">
        <v>0</v>
      </c>
      <c r="BE105" s="100">
        <v>0</v>
      </c>
      <c r="BF105" s="100">
        <v>0</v>
      </c>
      <c r="BG105" s="100">
        <v>0</v>
      </c>
      <c r="BH105" s="100">
        <v>0</v>
      </c>
      <c r="BI105" s="100">
        <v>0</v>
      </c>
      <c r="BJ105" s="100">
        <v>0</v>
      </c>
      <c r="BK105" s="100">
        <v>0</v>
      </c>
      <c r="BL105" s="100">
        <v>0</v>
      </c>
      <c r="BM105" s="100">
        <v>3.7619100000000003E-2</v>
      </c>
      <c r="BN105" s="100">
        <v>3.6226500000000002E-2</v>
      </c>
      <c r="BO105" s="127"/>
      <c r="BP105" s="123">
        <v>1998</v>
      </c>
    </row>
    <row r="106" spans="1:68">
      <c r="A106" s="127"/>
      <c r="B106" s="123">
        <v>1999</v>
      </c>
      <c r="C106" s="100" t="s">
        <v>208</v>
      </c>
      <c r="D106" s="100" t="s">
        <v>208</v>
      </c>
      <c r="E106" s="100" t="s">
        <v>208</v>
      </c>
      <c r="F106" s="100" t="s">
        <v>208</v>
      </c>
      <c r="G106" s="100" t="s">
        <v>208</v>
      </c>
      <c r="H106" s="100" t="s">
        <v>208</v>
      </c>
      <c r="I106" s="100" t="s">
        <v>208</v>
      </c>
      <c r="J106" s="100" t="s">
        <v>208</v>
      </c>
      <c r="K106" s="100" t="s">
        <v>208</v>
      </c>
      <c r="L106" s="100" t="s">
        <v>208</v>
      </c>
      <c r="M106" s="100" t="s">
        <v>208</v>
      </c>
      <c r="N106" s="100" t="s">
        <v>208</v>
      </c>
      <c r="O106" s="100" t="s">
        <v>208</v>
      </c>
      <c r="P106" s="100" t="s">
        <v>208</v>
      </c>
      <c r="Q106" s="100" t="s">
        <v>208</v>
      </c>
      <c r="R106" s="100" t="s">
        <v>208</v>
      </c>
      <c r="S106" s="100" t="s">
        <v>208</v>
      </c>
      <c r="T106" s="100" t="s">
        <v>208</v>
      </c>
      <c r="U106" s="100" t="s">
        <v>208</v>
      </c>
      <c r="V106" s="100" t="s">
        <v>208</v>
      </c>
      <c r="W106" s="127"/>
      <c r="X106" s="123">
        <v>1999</v>
      </c>
      <c r="Y106" s="100">
        <v>0</v>
      </c>
      <c r="Z106" s="100">
        <v>0</v>
      </c>
      <c r="AA106" s="100">
        <v>0</v>
      </c>
      <c r="AB106" s="100">
        <v>0</v>
      </c>
      <c r="AC106" s="100">
        <v>0.15722949999999999</v>
      </c>
      <c r="AD106" s="100">
        <v>0.41235640000000001</v>
      </c>
      <c r="AE106" s="100">
        <v>0.84859390000000001</v>
      </c>
      <c r="AF106" s="100">
        <v>0</v>
      </c>
      <c r="AG106" s="100">
        <v>0.1407216</v>
      </c>
      <c r="AH106" s="100">
        <v>0</v>
      </c>
      <c r="AI106" s="100">
        <v>0</v>
      </c>
      <c r="AJ106" s="100">
        <v>0</v>
      </c>
      <c r="AK106" s="100">
        <v>0</v>
      </c>
      <c r="AL106" s="100">
        <v>0</v>
      </c>
      <c r="AM106" s="100">
        <v>0</v>
      </c>
      <c r="AN106" s="100">
        <v>0</v>
      </c>
      <c r="AO106" s="100">
        <v>0</v>
      </c>
      <c r="AP106" s="100">
        <v>0</v>
      </c>
      <c r="AQ106" s="100">
        <v>0.11612989999999999</v>
      </c>
      <c r="AR106" s="100">
        <v>0.1152677</v>
      </c>
      <c r="AS106" s="127"/>
      <c r="AT106" s="123">
        <v>1999</v>
      </c>
      <c r="AU106" s="100">
        <v>0</v>
      </c>
      <c r="AV106" s="100">
        <v>0</v>
      </c>
      <c r="AW106" s="100">
        <v>0</v>
      </c>
      <c r="AX106" s="100">
        <v>0</v>
      </c>
      <c r="AY106" s="100">
        <v>7.7480499999999994E-2</v>
      </c>
      <c r="AZ106" s="100">
        <v>0.2065612</v>
      </c>
      <c r="BA106" s="100">
        <v>0.427149</v>
      </c>
      <c r="BB106" s="100">
        <v>0</v>
      </c>
      <c r="BC106" s="100">
        <v>7.0782200000000003E-2</v>
      </c>
      <c r="BD106" s="100">
        <v>0</v>
      </c>
      <c r="BE106" s="100">
        <v>0</v>
      </c>
      <c r="BF106" s="100">
        <v>0</v>
      </c>
      <c r="BG106" s="100">
        <v>0</v>
      </c>
      <c r="BH106" s="100">
        <v>0</v>
      </c>
      <c r="BI106" s="100">
        <v>0</v>
      </c>
      <c r="BJ106" s="100">
        <v>0</v>
      </c>
      <c r="BK106" s="100">
        <v>0</v>
      </c>
      <c r="BL106" s="100">
        <v>0</v>
      </c>
      <c r="BM106" s="100">
        <v>5.8472499999999997E-2</v>
      </c>
      <c r="BN106" s="100">
        <v>5.7833099999999998E-2</v>
      </c>
      <c r="BO106" s="127"/>
      <c r="BP106" s="123">
        <v>1999</v>
      </c>
    </row>
    <row r="107" spans="1:68" s="91" customFormat="1">
      <c r="A107" s="125"/>
      <c r="B107" s="124">
        <v>2000</v>
      </c>
      <c r="C107" s="100" t="s">
        <v>208</v>
      </c>
      <c r="D107" s="100" t="s">
        <v>208</v>
      </c>
      <c r="E107" s="100" t="s">
        <v>208</v>
      </c>
      <c r="F107" s="100" t="s">
        <v>208</v>
      </c>
      <c r="G107" s="100" t="s">
        <v>208</v>
      </c>
      <c r="H107" s="100" t="s">
        <v>208</v>
      </c>
      <c r="I107" s="100" t="s">
        <v>208</v>
      </c>
      <c r="J107" s="100" t="s">
        <v>208</v>
      </c>
      <c r="K107" s="100" t="s">
        <v>208</v>
      </c>
      <c r="L107" s="100" t="s">
        <v>208</v>
      </c>
      <c r="M107" s="100" t="s">
        <v>208</v>
      </c>
      <c r="N107" s="100" t="s">
        <v>208</v>
      </c>
      <c r="O107" s="100" t="s">
        <v>208</v>
      </c>
      <c r="P107" s="100" t="s">
        <v>208</v>
      </c>
      <c r="Q107" s="100" t="s">
        <v>208</v>
      </c>
      <c r="R107" s="100" t="s">
        <v>208</v>
      </c>
      <c r="S107" s="100" t="s">
        <v>208</v>
      </c>
      <c r="T107" s="100" t="s">
        <v>208</v>
      </c>
      <c r="U107" s="100" t="s">
        <v>208</v>
      </c>
      <c r="V107" s="100" t="s">
        <v>208</v>
      </c>
      <c r="W107" s="125"/>
      <c r="X107" s="124">
        <v>2000</v>
      </c>
      <c r="Y107" s="100">
        <v>0</v>
      </c>
      <c r="Z107" s="100">
        <v>0</v>
      </c>
      <c r="AA107" s="100">
        <v>0</v>
      </c>
      <c r="AB107" s="100">
        <v>0.15531980000000001</v>
      </c>
      <c r="AC107" s="100">
        <v>0.15865009999999999</v>
      </c>
      <c r="AD107" s="100">
        <v>0.41604259999999998</v>
      </c>
      <c r="AE107" s="100">
        <v>0.28011049999999998</v>
      </c>
      <c r="AF107" s="100">
        <v>0.79776519999999995</v>
      </c>
      <c r="AG107" s="100">
        <v>0.13798070000000001</v>
      </c>
      <c r="AH107" s="100">
        <v>0.1492076</v>
      </c>
      <c r="AI107" s="100">
        <v>0</v>
      </c>
      <c r="AJ107" s="100">
        <v>0</v>
      </c>
      <c r="AK107" s="100">
        <v>0</v>
      </c>
      <c r="AL107" s="100">
        <v>0</v>
      </c>
      <c r="AM107" s="100">
        <v>0</v>
      </c>
      <c r="AN107" s="100">
        <v>0</v>
      </c>
      <c r="AO107" s="100">
        <v>0</v>
      </c>
      <c r="AP107" s="100">
        <v>0</v>
      </c>
      <c r="AQ107" s="100">
        <v>0.15648899999999999</v>
      </c>
      <c r="AR107" s="100">
        <v>0.15505939999999999</v>
      </c>
      <c r="AS107" s="125"/>
      <c r="AT107" s="124">
        <v>2000</v>
      </c>
      <c r="AU107" s="100">
        <v>0</v>
      </c>
      <c r="AV107" s="100">
        <v>0</v>
      </c>
      <c r="AW107" s="100">
        <v>0</v>
      </c>
      <c r="AX107" s="100">
        <v>7.6000100000000001E-2</v>
      </c>
      <c r="AY107" s="100">
        <v>7.8133999999999995E-2</v>
      </c>
      <c r="AZ107" s="100">
        <v>0.20870739999999999</v>
      </c>
      <c r="BA107" s="100">
        <v>0.14102229999999999</v>
      </c>
      <c r="BB107" s="100">
        <v>0.40102660000000001</v>
      </c>
      <c r="BC107" s="100">
        <v>6.9421300000000005E-2</v>
      </c>
      <c r="BD107" s="100">
        <v>7.4993699999999996E-2</v>
      </c>
      <c r="BE107" s="100">
        <v>0</v>
      </c>
      <c r="BF107" s="100">
        <v>0</v>
      </c>
      <c r="BG107" s="100">
        <v>0</v>
      </c>
      <c r="BH107" s="100">
        <v>0</v>
      </c>
      <c r="BI107" s="100">
        <v>0</v>
      </c>
      <c r="BJ107" s="100">
        <v>0</v>
      </c>
      <c r="BK107" s="100">
        <v>0</v>
      </c>
      <c r="BL107" s="100">
        <v>0</v>
      </c>
      <c r="BM107" s="100">
        <v>7.8827900000000006E-2</v>
      </c>
      <c r="BN107" s="100">
        <v>7.7681899999999998E-2</v>
      </c>
      <c r="BO107" s="125"/>
      <c r="BP107" s="124">
        <v>2000</v>
      </c>
    </row>
    <row r="108" spans="1:68">
      <c r="A108" s="127"/>
      <c r="B108" s="123">
        <v>2001</v>
      </c>
      <c r="C108" s="100" t="s">
        <v>208</v>
      </c>
      <c r="D108" s="100" t="s">
        <v>208</v>
      </c>
      <c r="E108" s="100" t="s">
        <v>208</v>
      </c>
      <c r="F108" s="100" t="s">
        <v>208</v>
      </c>
      <c r="G108" s="100" t="s">
        <v>208</v>
      </c>
      <c r="H108" s="100" t="s">
        <v>208</v>
      </c>
      <c r="I108" s="100" t="s">
        <v>208</v>
      </c>
      <c r="J108" s="100" t="s">
        <v>208</v>
      </c>
      <c r="K108" s="100" t="s">
        <v>208</v>
      </c>
      <c r="L108" s="100" t="s">
        <v>208</v>
      </c>
      <c r="M108" s="100" t="s">
        <v>208</v>
      </c>
      <c r="N108" s="100" t="s">
        <v>208</v>
      </c>
      <c r="O108" s="100" t="s">
        <v>208</v>
      </c>
      <c r="P108" s="100" t="s">
        <v>208</v>
      </c>
      <c r="Q108" s="100" t="s">
        <v>208</v>
      </c>
      <c r="R108" s="100" t="s">
        <v>208</v>
      </c>
      <c r="S108" s="100" t="s">
        <v>208</v>
      </c>
      <c r="T108" s="100" t="s">
        <v>208</v>
      </c>
      <c r="U108" s="100" t="s">
        <v>208</v>
      </c>
      <c r="V108" s="100" t="s">
        <v>208</v>
      </c>
      <c r="W108" s="127"/>
      <c r="X108" s="123">
        <v>2001</v>
      </c>
      <c r="Y108" s="100">
        <v>0</v>
      </c>
      <c r="Z108" s="100">
        <v>0</v>
      </c>
      <c r="AA108" s="100">
        <v>0</v>
      </c>
      <c r="AB108" s="100">
        <v>0</v>
      </c>
      <c r="AC108" s="100">
        <v>0</v>
      </c>
      <c r="AD108" s="100">
        <v>0.28591440000000001</v>
      </c>
      <c r="AE108" s="100">
        <v>0.81616</v>
      </c>
      <c r="AF108" s="100">
        <v>0.40206120000000001</v>
      </c>
      <c r="AG108" s="100">
        <v>0.13509080000000001</v>
      </c>
      <c r="AH108" s="100">
        <v>0</v>
      </c>
      <c r="AI108" s="100">
        <v>0</v>
      </c>
      <c r="AJ108" s="100">
        <v>0</v>
      </c>
      <c r="AK108" s="100">
        <v>0</v>
      </c>
      <c r="AL108" s="100">
        <v>0</v>
      </c>
      <c r="AM108" s="100">
        <v>0</v>
      </c>
      <c r="AN108" s="100">
        <v>0</v>
      </c>
      <c r="AO108" s="100">
        <v>0</v>
      </c>
      <c r="AP108" s="100">
        <v>0</v>
      </c>
      <c r="AQ108" s="100">
        <v>0.1235474</v>
      </c>
      <c r="AR108" s="100">
        <v>0.12358</v>
      </c>
      <c r="AS108" s="127"/>
      <c r="AT108" s="123">
        <v>2001</v>
      </c>
      <c r="AU108" s="100">
        <v>0</v>
      </c>
      <c r="AV108" s="100">
        <v>0</v>
      </c>
      <c r="AW108" s="100">
        <v>0</v>
      </c>
      <c r="AX108" s="100">
        <v>0</v>
      </c>
      <c r="AY108" s="100">
        <v>0</v>
      </c>
      <c r="AZ108" s="100">
        <v>0.1434918</v>
      </c>
      <c r="BA108" s="100">
        <v>0.41163529999999998</v>
      </c>
      <c r="BB108" s="100">
        <v>0.2022883</v>
      </c>
      <c r="BC108" s="100">
        <v>6.80196E-2</v>
      </c>
      <c r="BD108" s="100">
        <v>0</v>
      </c>
      <c r="BE108" s="100">
        <v>0</v>
      </c>
      <c r="BF108" s="100">
        <v>0</v>
      </c>
      <c r="BG108" s="100">
        <v>0</v>
      </c>
      <c r="BH108" s="100">
        <v>0</v>
      </c>
      <c r="BI108" s="100">
        <v>0</v>
      </c>
      <c r="BJ108" s="100">
        <v>0</v>
      </c>
      <c r="BK108" s="100">
        <v>0</v>
      </c>
      <c r="BL108" s="100">
        <v>0</v>
      </c>
      <c r="BM108" s="100">
        <v>6.2257800000000002E-2</v>
      </c>
      <c r="BN108" s="100">
        <v>6.2230199999999999E-2</v>
      </c>
      <c r="BO108" s="127"/>
      <c r="BP108" s="123">
        <v>2001</v>
      </c>
    </row>
    <row r="109" spans="1:68">
      <c r="A109" s="127"/>
      <c r="B109" s="124">
        <v>2002</v>
      </c>
      <c r="C109" s="100" t="s">
        <v>208</v>
      </c>
      <c r="D109" s="100" t="s">
        <v>208</v>
      </c>
      <c r="E109" s="100" t="s">
        <v>208</v>
      </c>
      <c r="F109" s="100" t="s">
        <v>208</v>
      </c>
      <c r="G109" s="100" t="s">
        <v>208</v>
      </c>
      <c r="H109" s="100" t="s">
        <v>208</v>
      </c>
      <c r="I109" s="100" t="s">
        <v>208</v>
      </c>
      <c r="J109" s="100" t="s">
        <v>208</v>
      </c>
      <c r="K109" s="100" t="s">
        <v>208</v>
      </c>
      <c r="L109" s="100" t="s">
        <v>208</v>
      </c>
      <c r="M109" s="100" t="s">
        <v>208</v>
      </c>
      <c r="N109" s="100" t="s">
        <v>208</v>
      </c>
      <c r="O109" s="100" t="s">
        <v>208</v>
      </c>
      <c r="P109" s="100" t="s">
        <v>208</v>
      </c>
      <c r="Q109" s="100" t="s">
        <v>208</v>
      </c>
      <c r="R109" s="100" t="s">
        <v>208</v>
      </c>
      <c r="S109" s="100" t="s">
        <v>208</v>
      </c>
      <c r="T109" s="100" t="s">
        <v>208</v>
      </c>
      <c r="U109" s="100" t="s">
        <v>208</v>
      </c>
      <c r="V109" s="100" t="s">
        <v>208</v>
      </c>
      <c r="W109" s="127"/>
      <c r="X109" s="124">
        <v>2002</v>
      </c>
      <c r="Y109" s="100">
        <v>0</v>
      </c>
      <c r="Z109" s="100">
        <v>0</v>
      </c>
      <c r="AA109" s="100">
        <v>0</v>
      </c>
      <c r="AB109" s="100">
        <v>0.1510745</v>
      </c>
      <c r="AC109" s="100">
        <v>0.15458530000000001</v>
      </c>
      <c r="AD109" s="100">
        <v>0.44006659999999997</v>
      </c>
      <c r="AE109" s="100">
        <v>0.66509169999999995</v>
      </c>
      <c r="AF109" s="100">
        <v>0.13554759999999999</v>
      </c>
      <c r="AG109" s="100">
        <v>0.13236990000000001</v>
      </c>
      <c r="AH109" s="100">
        <v>0</v>
      </c>
      <c r="AI109" s="100">
        <v>0</v>
      </c>
      <c r="AJ109" s="100">
        <v>0</v>
      </c>
      <c r="AK109" s="100">
        <v>0</v>
      </c>
      <c r="AL109" s="100">
        <v>0</v>
      </c>
      <c r="AM109" s="100">
        <v>0</v>
      </c>
      <c r="AN109" s="100">
        <v>0</v>
      </c>
      <c r="AO109" s="100">
        <v>0</v>
      </c>
      <c r="AP109" s="100">
        <v>0</v>
      </c>
      <c r="AQ109" s="100">
        <v>0.12220300000000001</v>
      </c>
      <c r="AR109" s="100">
        <v>0.1235454</v>
      </c>
      <c r="AS109" s="127"/>
      <c r="AT109" s="124">
        <v>2002</v>
      </c>
      <c r="AU109" s="100">
        <v>0</v>
      </c>
      <c r="AV109" s="100">
        <v>0</v>
      </c>
      <c r="AW109" s="100">
        <v>0</v>
      </c>
      <c r="AX109" s="100">
        <v>7.3969400000000005E-2</v>
      </c>
      <c r="AY109" s="100">
        <v>7.6006199999999996E-2</v>
      </c>
      <c r="AZ109" s="100">
        <v>0.219973</v>
      </c>
      <c r="BA109" s="100">
        <v>0.33541510000000002</v>
      </c>
      <c r="BB109" s="100">
        <v>6.8208500000000005E-2</v>
      </c>
      <c r="BC109" s="100">
        <v>6.6641599999999995E-2</v>
      </c>
      <c r="BD109" s="100">
        <v>0</v>
      </c>
      <c r="BE109" s="100">
        <v>0</v>
      </c>
      <c r="BF109" s="100">
        <v>0</v>
      </c>
      <c r="BG109" s="100">
        <v>0</v>
      </c>
      <c r="BH109" s="100">
        <v>0</v>
      </c>
      <c r="BI109" s="100">
        <v>0</v>
      </c>
      <c r="BJ109" s="100">
        <v>0</v>
      </c>
      <c r="BK109" s="100">
        <v>0</v>
      </c>
      <c r="BL109" s="100">
        <v>0</v>
      </c>
      <c r="BM109" s="100">
        <v>6.15536E-2</v>
      </c>
      <c r="BN109" s="100">
        <v>6.1857700000000002E-2</v>
      </c>
      <c r="BO109" s="127"/>
      <c r="BP109" s="124">
        <v>2002</v>
      </c>
    </row>
    <row r="110" spans="1:68">
      <c r="A110" s="127"/>
      <c r="B110" s="123">
        <v>2003</v>
      </c>
      <c r="C110" s="100" t="s">
        <v>208</v>
      </c>
      <c r="D110" s="100" t="s">
        <v>208</v>
      </c>
      <c r="E110" s="100" t="s">
        <v>208</v>
      </c>
      <c r="F110" s="100" t="s">
        <v>208</v>
      </c>
      <c r="G110" s="100" t="s">
        <v>208</v>
      </c>
      <c r="H110" s="100" t="s">
        <v>208</v>
      </c>
      <c r="I110" s="100" t="s">
        <v>208</v>
      </c>
      <c r="J110" s="100" t="s">
        <v>208</v>
      </c>
      <c r="K110" s="100" t="s">
        <v>208</v>
      </c>
      <c r="L110" s="100" t="s">
        <v>208</v>
      </c>
      <c r="M110" s="100" t="s">
        <v>208</v>
      </c>
      <c r="N110" s="100" t="s">
        <v>208</v>
      </c>
      <c r="O110" s="100" t="s">
        <v>208</v>
      </c>
      <c r="P110" s="100" t="s">
        <v>208</v>
      </c>
      <c r="Q110" s="100" t="s">
        <v>208</v>
      </c>
      <c r="R110" s="100" t="s">
        <v>208</v>
      </c>
      <c r="S110" s="100" t="s">
        <v>208</v>
      </c>
      <c r="T110" s="100" t="s">
        <v>208</v>
      </c>
      <c r="U110" s="100" t="s">
        <v>208</v>
      </c>
      <c r="V110" s="100" t="s">
        <v>208</v>
      </c>
      <c r="W110" s="127"/>
      <c r="X110" s="123">
        <v>2003</v>
      </c>
      <c r="Y110" s="100">
        <v>0</v>
      </c>
      <c r="Z110" s="100">
        <v>0</v>
      </c>
      <c r="AA110" s="100">
        <v>0</v>
      </c>
      <c r="AB110" s="100">
        <v>0.14998800000000001</v>
      </c>
      <c r="AC110" s="100">
        <v>0.15076999999999999</v>
      </c>
      <c r="AD110" s="100">
        <v>0.14858360000000001</v>
      </c>
      <c r="AE110" s="100">
        <v>0.26273410000000003</v>
      </c>
      <c r="AF110" s="100">
        <v>0.27362209999999998</v>
      </c>
      <c r="AG110" s="100">
        <v>0.13059570000000001</v>
      </c>
      <c r="AH110" s="100">
        <v>0</v>
      </c>
      <c r="AI110" s="100">
        <v>0</v>
      </c>
      <c r="AJ110" s="100">
        <v>0</v>
      </c>
      <c r="AK110" s="100">
        <v>0</v>
      </c>
      <c r="AL110" s="100">
        <v>0</v>
      </c>
      <c r="AM110" s="100">
        <v>0</v>
      </c>
      <c r="AN110" s="100">
        <v>0</v>
      </c>
      <c r="AO110" s="100">
        <v>0</v>
      </c>
      <c r="AP110" s="100">
        <v>0</v>
      </c>
      <c r="AQ110" s="100">
        <v>8.0538499999999999E-2</v>
      </c>
      <c r="AR110" s="100">
        <v>8.2167799999999999E-2</v>
      </c>
      <c r="AS110" s="127"/>
      <c r="AT110" s="123">
        <v>2003</v>
      </c>
      <c r="AU110" s="100">
        <v>0</v>
      </c>
      <c r="AV110" s="100">
        <v>0</v>
      </c>
      <c r="AW110" s="100">
        <v>0</v>
      </c>
      <c r="AX110" s="100">
        <v>7.3509500000000005E-2</v>
      </c>
      <c r="AY110" s="100">
        <v>7.4073399999999998E-2</v>
      </c>
      <c r="AZ110" s="100">
        <v>7.4111999999999997E-2</v>
      </c>
      <c r="BA110" s="100">
        <v>0.13254250000000001</v>
      </c>
      <c r="BB110" s="100">
        <v>0.13775889999999999</v>
      </c>
      <c r="BC110" s="100">
        <v>6.5747299999999995E-2</v>
      </c>
      <c r="BD110" s="100">
        <v>0</v>
      </c>
      <c r="BE110" s="100">
        <v>0</v>
      </c>
      <c r="BF110" s="100">
        <v>0</v>
      </c>
      <c r="BG110" s="100">
        <v>0</v>
      </c>
      <c r="BH110" s="100">
        <v>0</v>
      </c>
      <c r="BI110" s="100">
        <v>0</v>
      </c>
      <c r="BJ110" s="100">
        <v>0</v>
      </c>
      <c r="BK110" s="100">
        <v>0</v>
      </c>
      <c r="BL110" s="100">
        <v>0</v>
      </c>
      <c r="BM110" s="100">
        <v>4.0566400000000002E-2</v>
      </c>
      <c r="BN110" s="100">
        <v>4.1075300000000002E-2</v>
      </c>
      <c r="BO110" s="127"/>
      <c r="BP110" s="123">
        <v>2003</v>
      </c>
    </row>
    <row r="111" spans="1:68">
      <c r="A111" s="127"/>
      <c r="B111" s="124">
        <v>2004</v>
      </c>
      <c r="C111" s="100" t="s">
        <v>208</v>
      </c>
      <c r="D111" s="100" t="s">
        <v>208</v>
      </c>
      <c r="E111" s="100" t="s">
        <v>208</v>
      </c>
      <c r="F111" s="100" t="s">
        <v>208</v>
      </c>
      <c r="G111" s="100" t="s">
        <v>208</v>
      </c>
      <c r="H111" s="100" t="s">
        <v>208</v>
      </c>
      <c r="I111" s="100" t="s">
        <v>208</v>
      </c>
      <c r="J111" s="100" t="s">
        <v>208</v>
      </c>
      <c r="K111" s="100" t="s">
        <v>208</v>
      </c>
      <c r="L111" s="100" t="s">
        <v>208</v>
      </c>
      <c r="M111" s="100" t="s">
        <v>208</v>
      </c>
      <c r="N111" s="100" t="s">
        <v>208</v>
      </c>
      <c r="O111" s="100" t="s">
        <v>208</v>
      </c>
      <c r="P111" s="100" t="s">
        <v>208</v>
      </c>
      <c r="Q111" s="100" t="s">
        <v>208</v>
      </c>
      <c r="R111" s="100" t="s">
        <v>208</v>
      </c>
      <c r="S111" s="100" t="s">
        <v>208</v>
      </c>
      <c r="T111" s="100" t="s">
        <v>208</v>
      </c>
      <c r="U111" s="100" t="s">
        <v>208</v>
      </c>
      <c r="V111" s="100" t="s">
        <v>208</v>
      </c>
      <c r="W111" s="127"/>
      <c r="X111" s="124">
        <v>2004</v>
      </c>
      <c r="Y111" s="100">
        <v>0</v>
      </c>
      <c r="Z111" s="100">
        <v>0</v>
      </c>
      <c r="AA111" s="100">
        <v>0</v>
      </c>
      <c r="AB111" s="100">
        <v>0.29849409999999998</v>
      </c>
      <c r="AC111" s="100">
        <v>0</v>
      </c>
      <c r="AD111" s="100">
        <v>0.4486793</v>
      </c>
      <c r="AE111" s="100">
        <v>0.2630478</v>
      </c>
      <c r="AF111" s="100">
        <v>0.41047650000000002</v>
      </c>
      <c r="AG111" s="100">
        <v>0.1297422</v>
      </c>
      <c r="AH111" s="100">
        <v>0</v>
      </c>
      <c r="AI111" s="100">
        <v>0</v>
      </c>
      <c r="AJ111" s="100">
        <v>0</v>
      </c>
      <c r="AK111" s="100">
        <v>0</v>
      </c>
      <c r="AL111" s="100">
        <v>0</v>
      </c>
      <c r="AM111" s="100">
        <v>0</v>
      </c>
      <c r="AN111" s="100">
        <v>0</v>
      </c>
      <c r="AO111" s="100">
        <v>0</v>
      </c>
      <c r="AP111" s="100">
        <v>0</v>
      </c>
      <c r="AQ111" s="100">
        <v>0.109597</v>
      </c>
      <c r="AR111" s="100">
        <v>0.1146301</v>
      </c>
      <c r="AS111" s="127"/>
      <c r="AT111" s="124">
        <v>2004</v>
      </c>
      <c r="AU111" s="100">
        <v>0</v>
      </c>
      <c r="AV111" s="100">
        <v>0</v>
      </c>
      <c r="AW111" s="100">
        <v>0</v>
      </c>
      <c r="AX111" s="100">
        <v>0.1462107</v>
      </c>
      <c r="AY111" s="100">
        <v>0</v>
      </c>
      <c r="AZ111" s="100">
        <v>0.22326109999999999</v>
      </c>
      <c r="BA111" s="100">
        <v>0.13252929999999999</v>
      </c>
      <c r="BB111" s="100">
        <v>0.20669850000000001</v>
      </c>
      <c r="BC111" s="100">
        <v>6.5349599999999994E-2</v>
      </c>
      <c r="BD111" s="100">
        <v>0</v>
      </c>
      <c r="BE111" s="100">
        <v>0</v>
      </c>
      <c r="BF111" s="100">
        <v>0</v>
      </c>
      <c r="BG111" s="100">
        <v>0</v>
      </c>
      <c r="BH111" s="100">
        <v>0</v>
      </c>
      <c r="BI111" s="100">
        <v>0</v>
      </c>
      <c r="BJ111" s="100">
        <v>0</v>
      </c>
      <c r="BK111" s="100">
        <v>0</v>
      </c>
      <c r="BL111" s="100">
        <v>0</v>
      </c>
      <c r="BM111" s="100">
        <v>5.5185600000000001E-2</v>
      </c>
      <c r="BN111" s="100">
        <v>5.7249899999999999E-2</v>
      </c>
      <c r="BO111" s="127"/>
      <c r="BP111" s="124">
        <v>2004</v>
      </c>
    </row>
    <row r="112" spans="1:68">
      <c r="A112" s="127"/>
      <c r="B112" s="123">
        <v>2005</v>
      </c>
      <c r="C112" s="100" t="s">
        <v>208</v>
      </c>
      <c r="D112" s="100" t="s">
        <v>208</v>
      </c>
      <c r="E112" s="100" t="s">
        <v>208</v>
      </c>
      <c r="F112" s="100" t="s">
        <v>208</v>
      </c>
      <c r="G112" s="100" t="s">
        <v>208</v>
      </c>
      <c r="H112" s="100" t="s">
        <v>208</v>
      </c>
      <c r="I112" s="100" t="s">
        <v>208</v>
      </c>
      <c r="J112" s="100" t="s">
        <v>208</v>
      </c>
      <c r="K112" s="100" t="s">
        <v>208</v>
      </c>
      <c r="L112" s="100" t="s">
        <v>208</v>
      </c>
      <c r="M112" s="100" t="s">
        <v>208</v>
      </c>
      <c r="N112" s="100" t="s">
        <v>208</v>
      </c>
      <c r="O112" s="100" t="s">
        <v>208</v>
      </c>
      <c r="P112" s="100" t="s">
        <v>208</v>
      </c>
      <c r="Q112" s="100" t="s">
        <v>208</v>
      </c>
      <c r="R112" s="100" t="s">
        <v>208</v>
      </c>
      <c r="S112" s="100" t="s">
        <v>208</v>
      </c>
      <c r="T112" s="100" t="s">
        <v>208</v>
      </c>
      <c r="U112" s="100" t="s">
        <v>208</v>
      </c>
      <c r="V112" s="100" t="s">
        <v>208</v>
      </c>
      <c r="W112" s="127"/>
      <c r="X112" s="123">
        <v>2005</v>
      </c>
      <c r="Y112" s="100">
        <v>0</v>
      </c>
      <c r="Z112" s="100">
        <v>0</v>
      </c>
      <c r="AA112" s="100">
        <v>0</v>
      </c>
      <c r="AB112" s="100">
        <v>0</v>
      </c>
      <c r="AC112" s="100">
        <v>0.14392759999999999</v>
      </c>
      <c r="AD112" s="100">
        <v>0.29767840000000001</v>
      </c>
      <c r="AE112" s="100">
        <v>0.26473059999999998</v>
      </c>
      <c r="AF112" s="100">
        <v>0.40622439999999999</v>
      </c>
      <c r="AG112" s="100">
        <v>0.1299717</v>
      </c>
      <c r="AH112" s="100">
        <v>0</v>
      </c>
      <c r="AI112" s="100">
        <v>0</v>
      </c>
      <c r="AJ112" s="100">
        <v>0</v>
      </c>
      <c r="AK112" s="100">
        <v>0</v>
      </c>
      <c r="AL112" s="100">
        <v>0</v>
      </c>
      <c r="AM112" s="100">
        <v>0</v>
      </c>
      <c r="AN112" s="100">
        <v>0</v>
      </c>
      <c r="AO112" s="100">
        <v>0</v>
      </c>
      <c r="AP112" s="100">
        <v>0</v>
      </c>
      <c r="AQ112" s="100">
        <v>8.8607000000000005E-2</v>
      </c>
      <c r="AR112" s="100">
        <v>9.23596E-2</v>
      </c>
      <c r="AS112" s="127"/>
      <c r="AT112" s="123">
        <v>2005</v>
      </c>
      <c r="AU112" s="100">
        <v>0</v>
      </c>
      <c r="AV112" s="100">
        <v>0</v>
      </c>
      <c r="AW112" s="100">
        <v>0</v>
      </c>
      <c r="AX112" s="100">
        <v>0</v>
      </c>
      <c r="AY112" s="100">
        <v>7.0689000000000002E-2</v>
      </c>
      <c r="AZ112" s="100">
        <v>0.14786850000000001</v>
      </c>
      <c r="BA112" s="100">
        <v>0.1332873</v>
      </c>
      <c r="BB112" s="100">
        <v>0.20430429999999999</v>
      </c>
      <c r="BC112" s="100">
        <v>6.5460199999999996E-2</v>
      </c>
      <c r="BD112" s="100">
        <v>0</v>
      </c>
      <c r="BE112" s="100">
        <v>0</v>
      </c>
      <c r="BF112" s="100">
        <v>0</v>
      </c>
      <c r="BG112" s="100">
        <v>0</v>
      </c>
      <c r="BH112" s="100">
        <v>0</v>
      </c>
      <c r="BI112" s="100">
        <v>0</v>
      </c>
      <c r="BJ112" s="100">
        <v>0</v>
      </c>
      <c r="BK112" s="100">
        <v>0</v>
      </c>
      <c r="BL112" s="100">
        <v>0</v>
      </c>
      <c r="BM112" s="100">
        <v>4.4605600000000002E-2</v>
      </c>
      <c r="BN112" s="100">
        <v>4.6221400000000003E-2</v>
      </c>
      <c r="BO112" s="127"/>
      <c r="BP112" s="123">
        <v>2005</v>
      </c>
    </row>
    <row r="113" spans="2:68">
      <c r="B113" s="123">
        <v>2006</v>
      </c>
      <c r="C113" s="100" t="s">
        <v>208</v>
      </c>
      <c r="D113" s="100" t="s">
        <v>208</v>
      </c>
      <c r="E113" s="100" t="s">
        <v>208</v>
      </c>
      <c r="F113" s="100" t="s">
        <v>208</v>
      </c>
      <c r="G113" s="100" t="s">
        <v>208</v>
      </c>
      <c r="H113" s="100" t="s">
        <v>208</v>
      </c>
      <c r="I113" s="100" t="s">
        <v>208</v>
      </c>
      <c r="J113" s="100" t="s">
        <v>208</v>
      </c>
      <c r="K113" s="100" t="s">
        <v>208</v>
      </c>
      <c r="L113" s="100" t="s">
        <v>208</v>
      </c>
      <c r="M113" s="100" t="s">
        <v>208</v>
      </c>
      <c r="N113" s="100" t="s">
        <v>208</v>
      </c>
      <c r="O113" s="100" t="s">
        <v>208</v>
      </c>
      <c r="P113" s="100" t="s">
        <v>208</v>
      </c>
      <c r="Q113" s="100" t="s">
        <v>208</v>
      </c>
      <c r="R113" s="100" t="s">
        <v>208</v>
      </c>
      <c r="S113" s="100" t="s">
        <v>208</v>
      </c>
      <c r="T113" s="100" t="s">
        <v>208</v>
      </c>
      <c r="U113" s="100" t="s">
        <v>208</v>
      </c>
      <c r="V113" s="100" t="s">
        <v>208</v>
      </c>
      <c r="X113" s="123">
        <v>2006</v>
      </c>
      <c r="Y113" s="100">
        <v>0</v>
      </c>
      <c r="Z113" s="100">
        <v>0</v>
      </c>
      <c r="AA113" s="100">
        <v>0</v>
      </c>
      <c r="AB113" s="100">
        <v>0.29495650000000001</v>
      </c>
      <c r="AC113" s="100">
        <v>0.14044609999999999</v>
      </c>
      <c r="AD113" s="100">
        <v>0.14590510000000001</v>
      </c>
      <c r="AE113" s="100">
        <v>0.27018779999999998</v>
      </c>
      <c r="AF113" s="100">
        <v>0.52709530000000004</v>
      </c>
      <c r="AG113" s="100">
        <v>0.1309794</v>
      </c>
      <c r="AH113" s="100">
        <v>0</v>
      </c>
      <c r="AI113" s="100">
        <v>0</v>
      </c>
      <c r="AJ113" s="100">
        <v>0</v>
      </c>
      <c r="AK113" s="100">
        <v>0</v>
      </c>
      <c r="AL113" s="100">
        <v>0</v>
      </c>
      <c r="AM113" s="100">
        <v>0</v>
      </c>
      <c r="AN113" s="100">
        <v>0</v>
      </c>
      <c r="AO113" s="100">
        <v>0</v>
      </c>
      <c r="AP113" s="100">
        <v>0</v>
      </c>
      <c r="AQ113" s="100">
        <v>0.1068839</v>
      </c>
      <c r="AR113" s="100">
        <v>0.1114583</v>
      </c>
      <c r="AT113" s="123">
        <v>2006</v>
      </c>
      <c r="AU113" s="100">
        <v>0</v>
      </c>
      <c r="AV113" s="100">
        <v>0</v>
      </c>
      <c r="AW113" s="100">
        <v>0</v>
      </c>
      <c r="AX113" s="100">
        <v>0.14360780000000001</v>
      </c>
      <c r="AY113" s="100">
        <v>6.9040000000000004E-2</v>
      </c>
      <c r="AZ113" s="100">
        <v>7.23805E-2</v>
      </c>
      <c r="BA113" s="100">
        <v>0.13567199999999999</v>
      </c>
      <c r="BB113" s="100">
        <v>0.26510640000000002</v>
      </c>
      <c r="BC113" s="100">
        <v>6.5943699999999994E-2</v>
      </c>
      <c r="BD113" s="100">
        <v>0</v>
      </c>
      <c r="BE113" s="100">
        <v>0</v>
      </c>
      <c r="BF113" s="100">
        <v>0</v>
      </c>
      <c r="BG113" s="100">
        <v>0</v>
      </c>
      <c r="BH113" s="100">
        <v>0</v>
      </c>
      <c r="BI113" s="100">
        <v>0</v>
      </c>
      <c r="BJ113" s="100">
        <v>0</v>
      </c>
      <c r="BK113" s="100">
        <v>0</v>
      </c>
      <c r="BL113" s="100">
        <v>0</v>
      </c>
      <c r="BM113" s="100">
        <v>5.37872E-2</v>
      </c>
      <c r="BN113" s="100">
        <v>5.5536700000000001E-2</v>
      </c>
      <c r="BP113" s="123">
        <v>2006</v>
      </c>
    </row>
    <row r="114" spans="2:68">
      <c r="B114" s="123">
        <v>2007</v>
      </c>
      <c r="C114" s="100" t="s">
        <v>208</v>
      </c>
      <c r="D114" s="100" t="s">
        <v>208</v>
      </c>
      <c r="E114" s="100" t="s">
        <v>208</v>
      </c>
      <c r="F114" s="100" t="s">
        <v>208</v>
      </c>
      <c r="G114" s="100" t="s">
        <v>208</v>
      </c>
      <c r="H114" s="100" t="s">
        <v>208</v>
      </c>
      <c r="I114" s="100" t="s">
        <v>208</v>
      </c>
      <c r="J114" s="100" t="s">
        <v>208</v>
      </c>
      <c r="K114" s="100" t="s">
        <v>208</v>
      </c>
      <c r="L114" s="100" t="s">
        <v>208</v>
      </c>
      <c r="M114" s="100" t="s">
        <v>208</v>
      </c>
      <c r="N114" s="100" t="s">
        <v>208</v>
      </c>
      <c r="O114" s="100" t="s">
        <v>208</v>
      </c>
      <c r="P114" s="100" t="s">
        <v>208</v>
      </c>
      <c r="Q114" s="100" t="s">
        <v>208</v>
      </c>
      <c r="R114" s="100" t="s">
        <v>208</v>
      </c>
      <c r="S114" s="100" t="s">
        <v>208</v>
      </c>
      <c r="T114" s="100" t="s">
        <v>208</v>
      </c>
      <c r="U114" s="100" t="s">
        <v>208</v>
      </c>
      <c r="V114" s="100" t="s">
        <v>208</v>
      </c>
      <c r="X114" s="123">
        <v>2007</v>
      </c>
      <c r="Y114" s="100">
        <v>0</v>
      </c>
      <c r="Z114" s="100">
        <v>0</v>
      </c>
      <c r="AA114" s="100">
        <v>0</v>
      </c>
      <c r="AB114" s="100">
        <v>0</v>
      </c>
      <c r="AC114" s="100">
        <v>0</v>
      </c>
      <c r="AD114" s="100">
        <v>0.28228969999999998</v>
      </c>
      <c r="AE114" s="100">
        <v>0.13683219999999999</v>
      </c>
      <c r="AF114" s="100">
        <v>0.2553551</v>
      </c>
      <c r="AG114" s="100">
        <v>0.13203100000000001</v>
      </c>
      <c r="AH114" s="100">
        <v>0</v>
      </c>
      <c r="AI114" s="100">
        <v>0</v>
      </c>
      <c r="AJ114" s="100">
        <v>0</v>
      </c>
      <c r="AK114" s="100">
        <v>0</v>
      </c>
      <c r="AL114" s="100">
        <v>0</v>
      </c>
      <c r="AM114" s="100">
        <v>0</v>
      </c>
      <c r="AN114" s="100">
        <v>0</v>
      </c>
      <c r="AO114" s="100">
        <v>0</v>
      </c>
      <c r="AP114" s="100">
        <v>0</v>
      </c>
      <c r="AQ114" s="100">
        <v>5.7284799999999997E-2</v>
      </c>
      <c r="AR114" s="100">
        <v>6.04863E-2</v>
      </c>
      <c r="AT114" s="123">
        <v>2007</v>
      </c>
      <c r="AU114" s="100">
        <v>0</v>
      </c>
      <c r="AV114" s="100">
        <v>0</v>
      </c>
      <c r="AW114" s="100">
        <v>0</v>
      </c>
      <c r="AX114" s="100">
        <v>0</v>
      </c>
      <c r="AY114" s="100">
        <v>0</v>
      </c>
      <c r="AZ114" s="100">
        <v>0.13976060000000001</v>
      </c>
      <c r="BA114" s="100">
        <v>6.8630200000000002E-2</v>
      </c>
      <c r="BB114" s="100">
        <v>0.1285607</v>
      </c>
      <c r="BC114" s="100">
        <v>6.6479099999999999E-2</v>
      </c>
      <c r="BD114" s="100">
        <v>0</v>
      </c>
      <c r="BE114" s="100">
        <v>0</v>
      </c>
      <c r="BF114" s="100">
        <v>0</v>
      </c>
      <c r="BG114" s="100">
        <v>0</v>
      </c>
      <c r="BH114" s="100">
        <v>0</v>
      </c>
      <c r="BI114" s="100">
        <v>0</v>
      </c>
      <c r="BJ114" s="100">
        <v>0</v>
      </c>
      <c r="BK114" s="100">
        <v>0</v>
      </c>
      <c r="BL114" s="100">
        <v>0</v>
      </c>
      <c r="BM114" s="100">
        <v>2.8807900000000001E-2</v>
      </c>
      <c r="BN114" s="100">
        <v>3.02622E-2</v>
      </c>
      <c r="BP114" s="123">
        <v>2007</v>
      </c>
    </row>
    <row r="115" spans="2:68">
      <c r="B115" s="123">
        <v>2008</v>
      </c>
      <c r="C115" s="100" t="s">
        <v>208</v>
      </c>
      <c r="D115" s="100" t="s">
        <v>208</v>
      </c>
      <c r="E115" s="100" t="s">
        <v>208</v>
      </c>
      <c r="F115" s="100" t="s">
        <v>208</v>
      </c>
      <c r="G115" s="100" t="s">
        <v>208</v>
      </c>
      <c r="H115" s="100" t="s">
        <v>208</v>
      </c>
      <c r="I115" s="100" t="s">
        <v>208</v>
      </c>
      <c r="J115" s="100" t="s">
        <v>208</v>
      </c>
      <c r="K115" s="100" t="s">
        <v>208</v>
      </c>
      <c r="L115" s="100" t="s">
        <v>208</v>
      </c>
      <c r="M115" s="100" t="s">
        <v>208</v>
      </c>
      <c r="N115" s="100" t="s">
        <v>208</v>
      </c>
      <c r="O115" s="100" t="s">
        <v>208</v>
      </c>
      <c r="P115" s="100" t="s">
        <v>208</v>
      </c>
      <c r="Q115" s="100" t="s">
        <v>208</v>
      </c>
      <c r="R115" s="100" t="s">
        <v>208</v>
      </c>
      <c r="S115" s="100" t="s">
        <v>208</v>
      </c>
      <c r="T115" s="100" t="s">
        <v>208</v>
      </c>
      <c r="U115" s="100" t="s">
        <v>208</v>
      </c>
      <c r="V115" s="100" t="s">
        <v>208</v>
      </c>
      <c r="X115" s="123">
        <v>2008</v>
      </c>
      <c r="Y115" s="100">
        <v>0</v>
      </c>
      <c r="Z115" s="100">
        <v>0</v>
      </c>
      <c r="AA115" s="100">
        <v>0</v>
      </c>
      <c r="AB115" s="100">
        <v>0</v>
      </c>
      <c r="AC115" s="100">
        <v>0.26902510000000002</v>
      </c>
      <c r="AD115" s="100">
        <v>0</v>
      </c>
      <c r="AE115" s="100">
        <v>0</v>
      </c>
      <c r="AF115" s="100">
        <v>0.3746216</v>
      </c>
      <c r="AG115" s="100">
        <v>0.13249050000000001</v>
      </c>
      <c r="AH115" s="100">
        <v>0</v>
      </c>
      <c r="AI115" s="100">
        <v>0</v>
      </c>
      <c r="AJ115" s="100">
        <v>0</v>
      </c>
      <c r="AK115" s="100">
        <v>0</v>
      </c>
      <c r="AL115" s="100">
        <v>0</v>
      </c>
      <c r="AM115" s="100">
        <v>0</v>
      </c>
      <c r="AN115" s="100">
        <v>0</v>
      </c>
      <c r="AO115" s="100">
        <v>0</v>
      </c>
      <c r="AP115" s="100">
        <v>0</v>
      </c>
      <c r="AQ115" s="100">
        <v>5.6194800000000003E-2</v>
      </c>
      <c r="AR115" s="100">
        <v>5.6939499999999997E-2</v>
      </c>
      <c r="AT115" s="123">
        <v>2008</v>
      </c>
      <c r="AU115" s="100">
        <v>0</v>
      </c>
      <c r="AV115" s="100">
        <v>0</v>
      </c>
      <c r="AW115" s="100">
        <v>0</v>
      </c>
      <c r="AX115" s="100">
        <v>0</v>
      </c>
      <c r="AY115" s="100">
        <v>0.13103049999999999</v>
      </c>
      <c r="AZ115" s="100">
        <v>0</v>
      </c>
      <c r="BA115" s="100">
        <v>0</v>
      </c>
      <c r="BB115" s="100">
        <v>0.18873229999999999</v>
      </c>
      <c r="BC115" s="100">
        <v>6.6692899999999999E-2</v>
      </c>
      <c r="BD115" s="100">
        <v>0</v>
      </c>
      <c r="BE115" s="100">
        <v>0</v>
      </c>
      <c r="BF115" s="100">
        <v>0</v>
      </c>
      <c r="BG115" s="100">
        <v>0</v>
      </c>
      <c r="BH115" s="100">
        <v>0</v>
      </c>
      <c r="BI115" s="100">
        <v>0</v>
      </c>
      <c r="BJ115" s="100">
        <v>0</v>
      </c>
      <c r="BK115" s="100">
        <v>0</v>
      </c>
      <c r="BL115" s="100">
        <v>0</v>
      </c>
      <c r="BM115" s="100">
        <v>2.8236399999999998E-2</v>
      </c>
      <c r="BN115" s="100">
        <v>2.8379499999999998E-2</v>
      </c>
      <c r="BP115" s="123">
        <v>2008</v>
      </c>
    </row>
    <row r="116" spans="2:68">
      <c r="B116" s="123">
        <v>2009</v>
      </c>
      <c r="C116" s="100" t="s">
        <v>208</v>
      </c>
      <c r="D116" s="100" t="s">
        <v>208</v>
      </c>
      <c r="E116" s="100" t="s">
        <v>208</v>
      </c>
      <c r="F116" s="100" t="s">
        <v>208</v>
      </c>
      <c r="G116" s="100" t="s">
        <v>208</v>
      </c>
      <c r="H116" s="100" t="s">
        <v>208</v>
      </c>
      <c r="I116" s="100" t="s">
        <v>208</v>
      </c>
      <c r="J116" s="100" t="s">
        <v>208</v>
      </c>
      <c r="K116" s="100" t="s">
        <v>208</v>
      </c>
      <c r="L116" s="100" t="s">
        <v>208</v>
      </c>
      <c r="M116" s="100" t="s">
        <v>208</v>
      </c>
      <c r="N116" s="100" t="s">
        <v>208</v>
      </c>
      <c r="O116" s="100" t="s">
        <v>208</v>
      </c>
      <c r="P116" s="100" t="s">
        <v>208</v>
      </c>
      <c r="Q116" s="100" t="s">
        <v>208</v>
      </c>
      <c r="R116" s="100" t="s">
        <v>208</v>
      </c>
      <c r="S116" s="100" t="s">
        <v>208</v>
      </c>
      <c r="T116" s="100" t="s">
        <v>208</v>
      </c>
      <c r="U116" s="100" t="s">
        <v>208</v>
      </c>
      <c r="V116" s="100" t="s">
        <v>208</v>
      </c>
      <c r="X116" s="123">
        <v>2009</v>
      </c>
      <c r="Y116" s="100">
        <v>0</v>
      </c>
      <c r="Z116" s="100">
        <v>0</v>
      </c>
      <c r="AA116" s="100">
        <v>0</v>
      </c>
      <c r="AB116" s="100">
        <v>0</v>
      </c>
      <c r="AC116" s="100">
        <v>0</v>
      </c>
      <c r="AD116" s="100">
        <v>0.1288668</v>
      </c>
      <c r="AE116" s="100">
        <v>0.40646660000000001</v>
      </c>
      <c r="AF116" s="100">
        <v>0.37128299999999997</v>
      </c>
      <c r="AG116" s="100">
        <v>0.26260060000000002</v>
      </c>
      <c r="AH116" s="100">
        <v>0</v>
      </c>
      <c r="AI116" s="100">
        <v>0</v>
      </c>
      <c r="AJ116" s="100">
        <v>0</v>
      </c>
      <c r="AK116" s="100">
        <v>0</v>
      </c>
      <c r="AL116" s="100">
        <v>0</v>
      </c>
      <c r="AM116" s="100">
        <v>0</v>
      </c>
      <c r="AN116" s="100">
        <v>0</v>
      </c>
      <c r="AO116" s="100">
        <v>0</v>
      </c>
      <c r="AP116" s="100">
        <v>0</v>
      </c>
      <c r="AQ116" s="100">
        <v>8.2638100000000006E-2</v>
      </c>
      <c r="AR116" s="100">
        <v>8.85962E-2</v>
      </c>
      <c r="AT116" s="123">
        <v>2009</v>
      </c>
      <c r="AU116" s="100">
        <v>0</v>
      </c>
      <c r="AV116" s="100">
        <v>0</v>
      </c>
      <c r="AW116" s="100">
        <v>0</v>
      </c>
      <c r="AX116" s="100">
        <v>0</v>
      </c>
      <c r="AY116" s="100">
        <v>0</v>
      </c>
      <c r="AZ116" s="100">
        <v>6.33991E-2</v>
      </c>
      <c r="BA116" s="100">
        <v>0.20320009999999999</v>
      </c>
      <c r="BB116" s="100">
        <v>0.18699979999999999</v>
      </c>
      <c r="BC116" s="100">
        <v>0.13226959999999999</v>
      </c>
      <c r="BD116" s="100">
        <v>0</v>
      </c>
      <c r="BE116" s="100">
        <v>0</v>
      </c>
      <c r="BF116" s="100">
        <v>0</v>
      </c>
      <c r="BG116" s="100">
        <v>0</v>
      </c>
      <c r="BH116" s="100">
        <v>0</v>
      </c>
      <c r="BI116" s="100">
        <v>0</v>
      </c>
      <c r="BJ116" s="100">
        <v>0</v>
      </c>
      <c r="BK116" s="100">
        <v>0</v>
      </c>
      <c r="BL116" s="100">
        <v>0</v>
      </c>
      <c r="BM116" s="100">
        <v>4.1490600000000002E-2</v>
      </c>
      <c r="BN116" s="100">
        <v>4.4398899999999998E-2</v>
      </c>
      <c r="BP116" s="123">
        <v>2009</v>
      </c>
    </row>
    <row r="117" spans="2:68">
      <c r="B117" s="123">
        <v>2010</v>
      </c>
      <c r="C117" s="100" t="s">
        <v>208</v>
      </c>
      <c r="D117" s="100" t="s">
        <v>208</v>
      </c>
      <c r="E117" s="100" t="s">
        <v>208</v>
      </c>
      <c r="F117" s="100" t="s">
        <v>208</v>
      </c>
      <c r="G117" s="100" t="s">
        <v>208</v>
      </c>
      <c r="H117" s="100" t="s">
        <v>208</v>
      </c>
      <c r="I117" s="100" t="s">
        <v>208</v>
      </c>
      <c r="J117" s="100" t="s">
        <v>208</v>
      </c>
      <c r="K117" s="100" t="s">
        <v>208</v>
      </c>
      <c r="L117" s="100" t="s">
        <v>208</v>
      </c>
      <c r="M117" s="100" t="s">
        <v>208</v>
      </c>
      <c r="N117" s="100" t="s">
        <v>208</v>
      </c>
      <c r="O117" s="100" t="s">
        <v>208</v>
      </c>
      <c r="P117" s="100" t="s">
        <v>208</v>
      </c>
      <c r="Q117" s="100" t="s">
        <v>208</v>
      </c>
      <c r="R117" s="100" t="s">
        <v>208</v>
      </c>
      <c r="S117" s="100" t="s">
        <v>208</v>
      </c>
      <c r="T117" s="100" t="s">
        <v>208</v>
      </c>
      <c r="U117" s="100" t="s">
        <v>208</v>
      </c>
      <c r="V117" s="100" t="s">
        <v>208</v>
      </c>
      <c r="X117" s="123">
        <v>2010</v>
      </c>
      <c r="Y117" s="100">
        <v>0</v>
      </c>
      <c r="Z117" s="100">
        <v>0</v>
      </c>
      <c r="AA117" s="100">
        <v>0.14826130000000001</v>
      </c>
      <c r="AB117" s="100">
        <v>0.14070099999999999</v>
      </c>
      <c r="AC117" s="100">
        <v>0.25608649999999999</v>
      </c>
      <c r="AD117" s="100">
        <v>0.2497231</v>
      </c>
      <c r="AE117" s="100">
        <v>0.2671579</v>
      </c>
      <c r="AF117" s="100">
        <v>0.37209809999999999</v>
      </c>
      <c r="AG117" s="100">
        <v>0.25831520000000002</v>
      </c>
      <c r="AH117" s="100">
        <v>0</v>
      </c>
      <c r="AI117" s="100">
        <v>0</v>
      </c>
      <c r="AJ117" s="100">
        <v>0</v>
      </c>
      <c r="AK117" s="100">
        <v>0</v>
      </c>
      <c r="AL117" s="100">
        <v>0</v>
      </c>
      <c r="AM117" s="100">
        <v>0</v>
      </c>
      <c r="AN117" s="100">
        <v>0</v>
      </c>
      <c r="AO117" s="100">
        <v>0</v>
      </c>
      <c r="AP117" s="100">
        <v>0</v>
      </c>
      <c r="AQ117" s="100">
        <v>0.1174991</v>
      </c>
      <c r="AR117" s="100">
        <v>0.12388689999999999</v>
      </c>
      <c r="AT117" s="123">
        <v>2010</v>
      </c>
      <c r="AU117" s="100">
        <v>0</v>
      </c>
      <c r="AV117" s="100">
        <v>0</v>
      </c>
      <c r="AW117" s="100">
        <v>7.2228000000000001E-2</v>
      </c>
      <c r="AX117" s="100">
        <v>6.8490899999999993E-2</v>
      </c>
      <c r="AY117" s="100">
        <v>0.12460640000000001</v>
      </c>
      <c r="AZ117" s="100">
        <v>0.1229063</v>
      </c>
      <c r="BA117" s="100">
        <v>0.1334938</v>
      </c>
      <c r="BB117" s="100">
        <v>0.18743599999999999</v>
      </c>
      <c r="BC117" s="100">
        <v>0.13011500000000001</v>
      </c>
      <c r="BD117" s="100">
        <v>0</v>
      </c>
      <c r="BE117" s="100">
        <v>0</v>
      </c>
      <c r="BF117" s="100">
        <v>0</v>
      </c>
      <c r="BG117" s="100">
        <v>0</v>
      </c>
      <c r="BH117" s="100">
        <v>0</v>
      </c>
      <c r="BI117" s="100">
        <v>0</v>
      </c>
      <c r="BJ117" s="100">
        <v>0</v>
      </c>
      <c r="BK117" s="100">
        <v>0</v>
      </c>
      <c r="BL117" s="100">
        <v>0</v>
      </c>
      <c r="BM117" s="100">
        <v>5.9005799999999997E-2</v>
      </c>
      <c r="BN117" s="100">
        <v>6.1482099999999998E-2</v>
      </c>
      <c r="BP117" s="123">
        <v>2010</v>
      </c>
    </row>
    <row r="118" spans="2:68">
      <c r="B118" s="123">
        <v>2011</v>
      </c>
      <c r="C118" s="100" t="s">
        <v>208</v>
      </c>
      <c r="D118" s="100" t="s">
        <v>208</v>
      </c>
      <c r="E118" s="100" t="s">
        <v>208</v>
      </c>
      <c r="F118" s="100" t="s">
        <v>208</v>
      </c>
      <c r="G118" s="100" t="s">
        <v>208</v>
      </c>
      <c r="H118" s="100" t="s">
        <v>208</v>
      </c>
      <c r="I118" s="100" t="s">
        <v>208</v>
      </c>
      <c r="J118" s="100" t="s">
        <v>208</v>
      </c>
      <c r="K118" s="100" t="s">
        <v>208</v>
      </c>
      <c r="L118" s="100" t="s">
        <v>208</v>
      </c>
      <c r="M118" s="100" t="s">
        <v>208</v>
      </c>
      <c r="N118" s="100" t="s">
        <v>208</v>
      </c>
      <c r="O118" s="100" t="s">
        <v>208</v>
      </c>
      <c r="P118" s="100" t="s">
        <v>208</v>
      </c>
      <c r="Q118" s="100" t="s">
        <v>208</v>
      </c>
      <c r="R118" s="100" t="s">
        <v>208</v>
      </c>
      <c r="S118" s="100" t="s">
        <v>208</v>
      </c>
      <c r="T118" s="100" t="s">
        <v>208</v>
      </c>
      <c r="U118" s="100" t="s">
        <v>208</v>
      </c>
      <c r="V118" s="100" t="s">
        <v>208</v>
      </c>
      <c r="X118" s="123">
        <v>2011</v>
      </c>
      <c r="Y118" s="100">
        <v>0</v>
      </c>
      <c r="Z118" s="100">
        <v>0</v>
      </c>
      <c r="AA118" s="100">
        <v>0</v>
      </c>
      <c r="AB118" s="100">
        <v>0</v>
      </c>
      <c r="AC118" s="100">
        <v>0.253745</v>
      </c>
      <c r="AD118" s="100">
        <v>0.4895446</v>
      </c>
      <c r="AE118" s="100">
        <v>0.52154639999999997</v>
      </c>
      <c r="AF118" s="100">
        <v>0.25261899999999998</v>
      </c>
      <c r="AG118" s="100">
        <v>0.12492250000000001</v>
      </c>
      <c r="AH118" s="100">
        <v>0</v>
      </c>
      <c r="AI118" s="100">
        <v>0</v>
      </c>
      <c r="AJ118" s="100">
        <v>0</v>
      </c>
      <c r="AK118" s="100">
        <v>0</v>
      </c>
      <c r="AL118" s="100">
        <v>0</v>
      </c>
      <c r="AM118" s="100">
        <v>0</v>
      </c>
      <c r="AN118" s="100">
        <v>0</v>
      </c>
      <c r="AO118" s="100">
        <v>0</v>
      </c>
      <c r="AP118" s="100">
        <v>0</v>
      </c>
      <c r="AQ118" s="100">
        <v>0.115846</v>
      </c>
      <c r="AR118" s="100">
        <v>0.1208438</v>
      </c>
      <c r="AT118" s="123">
        <v>2011</v>
      </c>
      <c r="AU118" s="100">
        <v>0</v>
      </c>
      <c r="AV118" s="100">
        <v>0</v>
      </c>
      <c r="AW118" s="100">
        <v>0</v>
      </c>
      <c r="AX118" s="100">
        <v>0</v>
      </c>
      <c r="AY118" s="100">
        <v>0.12409539999999999</v>
      </c>
      <c r="AZ118" s="100">
        <v>0.24122979999999999</v>
      </c>
      <c r="BA118" s="100">
        <v>0.26038939999999999</v>
      </c>
      <c r="BB118" s="100">
        <v>0.12707209999999999</v>
      </c>
      <c r="BC118" s="100">
        <v>6.3002299999999997E-2</v>
      </c>
      <c r="BD118" s="100">
        <v>0</v>
      </c>
      <c r="BE118" s="100">
        <v>0</v>
      </c>
      <c r="BF118" s="100">
        <v>0</v>
      </c>
      <c r="BG118" s="100">
        <v>0</v>
      </c>
      <c r="BH118" s="100">
        <v>0</v>
      </c>
      <c r="BI118" s="100">
        <v>0</v>
      </c>
      <c r="BJ118" s="100">
        <v>0</v>
      </c>
      <c r="BK118" s="100">
        <v>0</v>
      </c>
      <c r="BL118" s="100">
        <v>0</v>
      </c>
      <c r="BM118" s="100">
        <v>5.81915E-2</v>
      </c>
      <c r="BN118" s="100">
        <v>6.0049600000000002E-2</v>
      </c>
      <c r="BP118" s="123">
        <v>2011</v>
      </c>
    </row>
    <row r="119" spans="2:68">
      <c r="B119" s="123">
        <v>2012</v>
      </c>
      <c r="C119" s="100" t="s">
        <v>208</v>
      </c>
      <c r="D119" s="100" t="s">
        <v>208</v>
      </c>
      <c r="E119" s="100" t="s">
        <v>208</v>
      </c>
      <c r="F119" s="100" t="s">
        <v>208</v>
      </c>
      <c r="G119" s="100" t="s">
        <v>208</v>
      </c>
      <c r="H119" s="100" t="s">
        <v>208</v>
      </c>
      <c r="I119" s="100" t="s">
        <v>208</v>
      </c>
      <c r="J119" s="100" t="s">
        <v>208</v>
      </c>
      <c r="K119" s="100" t="s">
        <v>208</v>
      </c>
      <c r="L119" s="100" t="s">
        <v>208</v>
      </c>
      <c r="M119" s="100" t="s">
        <v>208</v>
      </c>
      <c r="N119" s="100" t="s">
        <v>208</v>
      </c>
      <c r="O119" s="100" t="s">
        <v>208</v>
      </c>
      <c r="P119" s="100" t="s">
        <v>208</v>
      </c>
      <c r="Q119" s="100" t="s">
        <v>208</v>
      </c>
      <c r="R119" s="100" t="s">
        <v>208</v>
      </c>
      <c r="S119" s="100" t="s">
        <v>208</v>
      </c>
      <c r="T119" s="100" t="s">
        <v>208</v>
      </c>
      <c r="U119" s="100" t="s">
        <v>208</v>
      </c>
      <c r="V119" s="100" t="s">
        <v>208</v>
      </c>
      <c r="X119" s="123">
        <v>2012</v>
      </c>
      <c r="Y119" s="100">
        <v>0</v>
      </c>
      <c r="Z119" s="100">
        <v>0</v>
      </c>
      <c r="AA119" s="100">
        <v>0</v>
      </c>
      <c r="AB119" s="100">
        <v>0.1406232</v>
      </c>
      <c r="AC119" s="100">
        <v>0.12517130000000001</v>
      </c>
      <c r="AD119" s="100">
        <v>0.71472650000000004</v>
      </c>
      <c r="AE119" s="100">
        <v>0.12620139999999999</v>
      </c>
      <c r="AF119" s="100">
        <v>0.76777490000000004</v>
      </c>
      <c r="AG119" s="100">
        <v>0</v>
      </c>
      <c r="AH119" s="100">
        <v>0</v>
      </c>
      <c r="AI119" s="100">
        <v>0.1298784</v>
      </c>
      <c r="AJ119" s="100">
        <v>0</v>
      </c>
      <c r="AK119" s="100">
        <v>0</v>
      </c>
      <c r="AL119" s="100">
        <v>0</v>
      </c>
      <c r="AM119" s="100">
        <v>0</v>
      </c>
      <c r="AN119" s="100">
        <v>0</v>
      </c>
      <c r="AO119" s="100">
        <v>0</v>
      </c>
      <c r="AP119" s="100">
        <v>0</v>
      </c>
      <c r="AQ119" s="100">
        <v>0.1400303</v>
      </c>
      <c r="AR119" s="100">
        <v>0.14725199999999999</v>
      </c>
      <c r="AT119" s="123">
        <v>2012</v>
      </c>
      <c r="AU119" s="100">
        <v>0</v>
      </c>
      <c r="AV119" s="100">
        <v>0</v>
      </c>
      <c r="AW119" s="100">
        <v>0</v>
      </c>
      <c r="AX119" s="100">
        <v>6.8418900000000005E-2</v>
      </c>
      <c r="AY119" s="100">
        <v>6.1314800000000003E-2</v>
      </c>
      <c r="AZ119" s="100">
        <v>0.35296280000000002</v>
      </c>
      <c r="BA119" s="100">
        <v>6.2873399999999996E-2</v>
      </c>
      <c r="BB119" s="100">
        <v>0.3852102</v>
      </c>
      <c r="BC119" s="100">
        <v>0</v>
      </c>
      <c r="BD119" s="100">
        <v>0</v>
      </c>
      <c r="BE119" s="100">
        <v>6.5621299999999994E-2</v>
      </c>
      <c r="BF119" s="100">
        <v>0</v>
      </c>
      <c r="BG119" s="100">
        <v>0</v>
      </c>
      <c r="BH119" s="100">
        <v>0</v>
      </c>
      <c r="BI119" s="100">
        <v>0</v>
      </c>
      <c r="BJ119" s="100">
        <v>0</v>
      </c>
      <c r="BK119" s="100">
        <v>0</v>
      </c>
      <c r="BL119" s="100">
        <v>0</v>
      </c>
      <c r="BM119" s="100">
        <v>7.0352899999999996E-2</v>
      </c>
      <c r="BN119" s="100">
        <v>7.3220099999999996E-2</v>
      </c>
      <c r="BP119" s="123">
        <v>2012</v>
      </c>
    </row>
    <row r="120" spans="2:68">
      <c r="B120" s="123">
        <v>2013</v>
      </c>
      <c r="C120" s="100" t="s">
        <v>208</v>
      </c>
      <c r="D120" s="100" t="s">
        <v>208</v>
      </c>
      <c r="E120" s="100" t="s">
        <v>208</v>
      </c>
      <c r="F120" s="100" t="s">
        <v>208</v>
      </c>
      <c r="G120" s="100" t="s">
        <v>208</v>
      </c>
      <c r="H120" s="100" t="s">
        <v>208</v>
      </c>
      <c r="I120" s="100" t="s">
        <v>208</v>
      </c>
      <c r="J120" s="100" t="s">
        <v>208</v>
      </c>
      <c r="K120" s="100" t="s">
        <v>208</v>
      </c>
      <c r="L120" s="100" t="s">
        <v>208</v>
      </c>
      <c r="M120" s="100" t="s">
        <v>208</v>
      </c>
      <c r="N120" s="100" t="s">
        <v>208</v>
      </c>
      <c r="O120" s="100" t="s">
        <v>208</v>
      </c>
      <c r="P120" s="100" t="s">
        <v>208</v>
      </c>
      <c r="Q120" s="100" t="s">
        <v>208</v>
      </c>
      <c r="R120" s="100" t="s">
        <v>208</v>
      </c>
      <c r="S120" s="100" t="s">
        <v>208</v>
      </c>
      <c r="T120" s="100" t="s">
        <v>208</v>
      </c>
      <c r="U120" s="100" t="s">
        <v>208</v>
      </c>
      <c r="V120" s="100" t="s">
        <v>208</v>
      </c>
      <c r="X120" s="123">
        <v>2013</v>
      </c>
      <c r="Y120" s="100">
        <v>0</v>
      </c>
      <c r="Z120" s="100">
        <v>0</v>
      </c>
      <c r="AA120" s="100">
        <v>0</v>
      </c>
      <c r="AB120" s="100">
        <v>0</v>
      </c>
      <c r="AC120" s="100">
        <v>0</v>
      </c>
      <c r="AD120" s="100">
        <v>0.34923149999999997</v>
      </c>
      <c r="AE120" s="100">
        <v>0.1214686</v>
      </c>
      <c r="AF120" s="100">
        <v>0.25701819999999997</v>
      </c>
      <c r="AG120" s="100">
        <v>0</v>
      </c>
      <c r="AH120" s="100">
        <v>0</v>
      </c>
      <c r="AI120" s="100">
        <v>0</v>
      </c>
      <c r="AJ120" s="100">
        <v>0</v>
      </c>
      <c r="AK120" s="100">
        <v>0</v>
      </c>
      <c r="AL120" s="100">
        <v>0</v>
      </c>
      <c r="AM120" s="100">
        <v>0</v>
      </c>
      <c r="AN120" s="100">
        <v>0</v>
      </c>
      <c r="AO120" s="100">
        <v>0</v>
      </c>
      <c r="AP120" s="100">
        <v>0</v>
      </c>
      <c r="AQ120" s="100">
        <v>5.1576499999999997E-2</v>
      </c>
      <c r="AR120" s="100">
        <v>5.4244899999999999E-2</v>
      </c>
      <c r="AT120" s="123">
        <v>2013</v>
      </c>
      <c r="AU120" s="100">
        <v>0</v>
      </c>
      <c r="AV120" s="100">
        <v>0</v>
      </c>
      <c r="AW120" s="100">
        <v>0</v>
      </c>
      <c r="AX120" s="100">
        <v>0</v>
      </c>
      <c r="AY120" s="100">
        <v>0</v>
      </c>
      <c r="AZ120" s="100">
        <v>0.17294190000000001</v>
      </c>
      <c r="BA120" s="100">
        <v>6.0478400000000002E-2</v>
      </c>
      <c r="BB120" s="100">
        <v>0.12872510000000001</v>
      </c>
      <c r="BC120" s="100">
        <v>0</v>
      </c>
      <c r="BD120" s="100">
        <v>0</v>
      </c>
      <c r="BE120" s="100">
        <v>0</v>
      </c>
      <c r="BF120" s="100">
        <v>0</v>
      </c>
      <c r="BG120" s="100">
        <v>0</v>
      </c>
      <c r="BH120" s="100">
        <v>0</v>
      </c>
      <c r="BI120" s="100">
        <v>0</v>
      </c>
      <c r="BJ120" s="100">
        <v>0</v>
      </c>
      <c r="BK120" s="100">
        <v>0</v>
      </c>
      <c r="BL120" s="100">
        <v>0</v>
      </c>
      <c r="BM120" s="100">
        <v>2.5922500000000001E-2</v>
      </c>
      <c r="BN120" s="100">
        <v>2.6998399999999999E-2</v>
      </c>
      <c r="BP120" s="123">
        <v>2013</v>
      </c>
    </row>
    <row r="121" spans="2:68">
      <c r="B121" s="123">
        <v>2014</v>
      </c>
      <c r="C121" s="100" t="s">
        <v>208</v>
      </c>
      <c r="D121" s="100" t="s">
        <v>208</v>
      </c>
      <c r="E121" s="100" t="s">
        <v>208</v>
      </c>
      <c r="F121" s="100" t="s">
        <v>208</v>
      </c>
      <c r="G121" s="100" t="s">
        <v>208</v>
      </c>
      <c r="H121" s="100" t="s">
        <v>208</v>
      </c>
      <c r="I121" s="100" t="s">
        <v>208</v>
      </c>
      <c r="J121" s="100" t="s">
        <v>208</v>
      </c>
      <c r="K121" s="100" t="s">
        <v>208</v>
      </c>
      <c r="L121" s="100" t="s">
        <v>208</v>
      </c>
      <c r="M121" s="100" t="s">
        <v>208</v>
      </c>
      <c r="N121" s="100" t="s">
        <v>208</v>
      </c>
      <c r="O121" s="100" t="s">
        <v>208</v>
      </c>
      <c r="P121" s="100" t="s">
        <v>208</v>
      </c>
      <c r="Q121" s="100" t="s">
        <v>208</v>
      </c>
      <c r="R121" s="100" t="s">
        <v>208</v>
      </c>
      <c r="S121" s="100" t="s">
        <v>208</v>
      </c>
      <c r="T121" s="100" t="s">
        <v>208</v>
      </c>
      <c r="U121" s="100" t="s">
        <v>208</v>
      </c>
      <c r="V121" s="100" t="s">
        <v>208</v>
      </c>
      <c r="X121" s="123">
        <v>2014</v>
      </c>
      <c r="Y121" s="100">
        <v>0</v>
      </c>
      <c r="Z121" s="100">
        <v>0</v>
      </c>
      <c r="AA121" s="100">
        <v>0</v>
      </c>
      <c r="AB121" s="100">
        <v>0</v>
      </c>
      <c r="AC121" s="100">
        <v>0</v>
      </c>
      <c r="AD121" s="100">
        <v>0.57031339999999997</v>
      </c>
      <c r="AE121" s="100">
        <v>0.46962029999999999</v>
      </c>
      <c r="AF121" s="100">
        <v>0.1282142</v>
      </c>
      <c r="AG121" s="100">
        <v>0.1187189</v>
      </c>
      <c r="AH121" s="100">
        <v>0</v>
      </c>
      <c r="AI121" s="100">
        <v>0</v>
      </c>
      <c r="AJ121" s="100">
        <v>0.13875190000000001</v>
      </c>
      <c r="AK121" s="100">
        <v>0</v>
      </c>
      <c r="AL121" s="100">
        <v>0</v>
      </c>
      <c r="AM121" s="100">
        <v>0</v>
      </c>
      <c r="AN121" s="100">
        <v>0</v>
      </c>
      <c r="AO121" s="100">
        <v>0</v>
      </c>
      <c r="AP121" s="100">
        <v>0</v>
      </c>
      <c r="AQ121" s="100">
        <v>0.10148210000000001</v>
      </c>
      <c r="AR121" s="100">
        <v>0.10292659999999999</v>
      </c>
      <c r="AT121" s="123">
        <v>2014</v>
      </c>
      <c r="AU121" s="100">
        <v>0</v>
      </c>
      <c r="AV121" s="100">
        <v>0</v>
      </c>
      <c r="AW121" s="100">
        <v>0</v>
      </c>
      <c r="AX121" s="100">
        <v>0</v>
      </c>
      <c r="AY121" s="100">
        <v>0</v>
      </c>
      <c r="AZ121" s="100">
        <v>0.28388380000000002</v>
      </c>
      <c r="BA121" s="100">
        <v>0.23442730000000001</v>
      </c>
      <c r="BB121" s="100">
        <v>6.4239900000000003E-2</v>
      </c>
      <c r="BC121" s="100">
        <v>6.0062400000000002E-2</v>
      </c>
      <c r="BD121" s="100">
        <v>0</v>
      </c>
      <c r="BE121" s="100">
        <v>0</v>
      </c>
      <c r="BF121" s="100">
        <v>7.0473400000000005E-2</v>
      </c>
      <c r="BG121" s="100">
        <v>0</v>
      </c>
      <c r="BH121" s="100">
        <v>0</v>
      </c>
      <c r="BI121" s="100">
        <v>0</v>
      </c>
      <c r="BJ121" s="100">
        <v>0</v>
      </c>
      <c r="BK121" s="100">
        <v>0</v>
      </c>
      <c r="BL121" s="100">
        <v>0</v>
      </c>
      <c r="BM121" s="100">
        <v>5.1054799999999997E-2</v>
      </c>
      <c r="BN121" s="100">
        <v>5.1462899999999999E-2</v>
      </c>
      <c r="BP121" s="123">
        <v>2014</v>
      </c>
    </row>
    <row r="122" spans="2:68">
      <c r="B122" s="123">
        <v>2015</v>
      </c>
      <c r="C122" s="100" t="s">
        <v>208</v>
      </c>
      <c r="D122" s="100" t="s">
        <v>208</v>
      </c>
      <c r="E122" s="100" t="s">
        <v>208</v>
      </c>
      <c r="F122" s="100" t="s">
        <v>208</v>
      </c>
      <c r="G122" s="100" t="s">
        <v>208</v>
      </c>
      <c r="H122" s="100" t="s">
        <v>208</v>
      </c>
      <c r="I122" s="100" t="s">
        <v>208</v>
      </c>
      <c r="J122" s="100" t="s">
        <v>208</v>
      </c>
      <c r="K122" s="100" t="s">
        <v>208</v>
      </c>
      <c r="L122" s="100" t="s">
        <v>208</v>
      </c>
      <c r="M122" s="100" t="s">
        <v>208</v>
      </c>
      <c r="N122" s="100" t="s">
        <v>208</v>
      </c>
      <c r="O122" s="100" t="s">
        <v>208</v>
      </c>
      <c r="P122" s="100" t="s">
        <v>208</v>
      </c>
      <c r="Q122" s="100" t="s">
        <v>208</v>
      </c>
      <c r="R122" s="100" t="s">
        <v>208</v>
      </c>
      <c r="S122" s="100" t="s">
        <v>208</v>
      </c>
      <c r="T122" s="100" t="s">
        <v>208</v>
      </c>
      <c r="U122" s="100" t="s">
        <v>208</v>
      </c>
      <c r="V122" s="100" t="s">
        <v>208</v>
      </c>
      <c r="X122" s="123">
        <v>2015</v>
      </c>
      <c r="Y122" s="100">
        <v>0</v>
      </c>
      <c r="Z122" s="100">
        <v>0</v>
      </c>
      <c r="AA122" s="100">
        <v>0</v>
      </c>
      <c r="AB122" s="100">
        <v>0.13924919999999999</v>
      </c>
      <c r="AC122" s="100">
        <v>0</v>
      </c>
      <c r="AD122" s="100">
        <v>0.1116969</v>
      </c>
      <c r="AE122" s="100">
        <v>0.34127170000000001</v>
      </c>
      <c r="AF122" s="100">
        <v>0.25331690000000001</v>
      </c>
      <c r="AG122" s="100">
        <v>0.1194043</v>
      </c>
      <c r="AH122" s="100">
        <v>0</v>
      </c>
      <c r="AI122" s="100">
        <v>0</v>
      </c>
      <c r="AJ122" s="100">
        <v>0</v>
      </c>
      <c r="AK122" s="100">
        <v>0</v>
      </c>
      <c r="AL122" s="100">
        <v>0</v>
      </c>
      <c r="AM122" s="100">
        <v>0</v>
      </c>
      <c r="AN122" s="100">
        <v>0</v>
      </c>
      <c r="AO122" s="100">
        <v>0</v>
      </c>
      <c r="AP122" s="100">
        <v>0</v>
      </c>
      <c r="AQ122" s="100">
        <v>6.6611400000000001E-2</v>
      </c>
      <c r="AR122" s="100">
        <v>7.2150699999999998E-2</v>
      </c>
      <c r="AT122" s="123">
        <v>2015</v>
      </c>
      <c r="AU122" s="100">
        <v>0</v>
      </c>
      <c r="AV122" s="100">
        <v>0</v>
      </c>
      <c r="AW122" s="100">
        <v>0</v>
      </c>
      <c r="AX122" s="100">
        <v>6.7900000000000002E-2</v>
      </c>
      <c r="AY122" s="100">
        <v>0</v>
      </c>
      <c r="AZ122" s="100">
        <v>5.5761600000000001E-2</v>
      </c>
      <c r="BA122" s="100">
        <v>0.17101250000000001</v>
      </c>
      <c r="BB122" s="100">
        <v>0.1269777</v>
      </c>
      <c r="BC122" s="100">
        <v>6.0366000000000003E-2</v>
      </c>
      <c r="BD122" s="100">
        <v>0</v>
      </c>
      <c r="BE122" s="100">
        <v>0</v>
      </c>
      <c r="BF122" s="100">
        <v>0</v>
      </c>
      <c r="BG122" s="100">
        <v>0</v>
      </c>
      <c r="BH122" s="100">
        <v>0</v>
      </c>
      <c r="BI122" s="100">
        <v>0</v>
      </c>
      <c r="BJ122" s="100">
        <v>0</v>
      </c>
      <c r="BK122" s="100">
        <v>0</v>
      </c>
      <c r="BL122" s="100">
        <v>0</v>
      </c>
      <c r="BM122" s="100">
        <v>3.3541899999999999E-2</v>
      </c>
      <c r="BN122" s="100">
        <v>3.6052500000000001E-2</v>
      </c>
      <c r="BP122" s="123">
        <v>2015</v>
      </c>
    </row>
    <row r="123" spans="2:68">
      <c r="B123" s="123">
        <v>2016</v>
      </c>
      <c r="C123" s="100" t="s">
        <v>208</v>
      </c>
      <c r="D123" s="100" t="s">
        <v>208</v>
      </c>
      <c r="E123" s="100" t="s">
        <v>208</v>
      </c>
      <c r="F123" s="100" t="s">
        <v>208</v>
      </c>
      <c r="G123" s="100" t="s">
        <v>208</v>
      </c>
      <c r="H123" s="100" t="s">
        <v>208</v>
      </c>
      <c r="I123" s="100" t="s">
        <v>208</v>
      </c>
      <c r="J123" s="100" t="s">
        <v>208</v>
      </c>
      <c r="K123" s="100" t="s">
        <v>208</v>
      </c>
      <c r="L123" s="100" t="s">
        <v>208</v>
      </c>
      <c r="M123" s="100" t="s">
        <v>208</v>
      </c>
      <c r="N123" s="100" t="s">
        <v>208</v>
      </c>
      <c r="O123" s="100" t="s">
        <v>208</v>
      </c>
      <c r="P123" s="100" t="s">
        <v>208</v>
      </c>
      <c r="Q123" s="100" t="s">
        <v>208</v>
      </c>
      <c r="R123" s="100" t="s">
        <v>208</v>
      </c>
      <c r="S123" s="100" t="s">
        <v>208</v>
      </c>
      <c r="T123" s="100" t="s">
        <v>208</v>
      </c>
      <c r="U123" s="100" t="s">
        <v>208</v>
      </c>
      <c r="V123" s="100" t="s">
        <v>208</v>
      </c>
      <c r="X123" s="123">
        <v>2016</v>
      </c>
      <c r="Y123" s="100">
        <v>0</v>
      </c>
      <c r="Z123" s="100">
        <v>0</v>
      </c>
      <c r="AA123" s="100">
        <v>0</v>
      </c>
      <c r="AB123" s="100">
        <v>0.13887250000000001</v>
      </c>
      <c r="AC123" s="100">
        <v>0</v>
      </c>
      <c r="AD123" s="100">
        <v>0.33007690000000001</v>
      </c>
      <c r="AE123" s="100">
        <v>0.3321307</v>
      </c>
      <c r="AF123" s="100">
        <v>0.49625449999999999</v>
      </c>
      <c r="AG123" s="100">
        <v>0.1219421</v>
      </c>
      <c r="AH123" s="100">
        <v>0</v>
      </c>
      <c r="AI123" s="100">
        <v>0</v>
      </c>
      <c r="AJ123" s="100">
        <v>0</v>
      </c>
      <c r="AK123" s="100">
        <v>0</v>
      </c>
      <c r="AL123" s="100">
        <v>0</v>
      </c>
      <c r="AM123" s="100">
        <v>0</v>
      </c>
      <c r="AN123" s="100">
        <v>0</v>
      </c>
      <c r="AO123" s="100">
        <v>0</v>
      </c>
      <c r="AP123" s="100">
        <v>0</v>
      </c>
      <c r="AQ123" s="100">
        <v>9.8368999999999998E-2</v>
      </c>
      <c r="AR123" s="100">
        <v>0.106129</v>
      </c>
      <c r="AT123" s="123">
        <v>2016</v>
      </c>
      <c r="AU123" s="100">
        <v>0</v>
      </c>
      <c r="AV123" s="100">
        <v>0</v>
      </c>
      <c r="AW123" s="100">
        <v>0</v>
      </c>
      <c r="AX123" s="100">
        <v>6.7750599999999994E-2</v>
      </c>
      <c r="AY123" s="100">
        <v>0</v>
      </c>
      <c r="AZ123" s="100">
        <v>0.164968</v>
      </c>
      <c r="BA123" s="100">
        <v>0.1670181</v>
      </c>
      <c r="BB123" s="100">
        <v>0.24873490000000001</v>
      </c>
      <c r="BC123" s="100">
        <v>6.1417100000000002E-2</v>
      </c>
      <c r="BD123" s="100">
        <v>0</v>
      </c>
      <c r="BE123" s="100">
        <v>0</v>
      </c>
      <c r="BF123" s="100">
        <v>0</v>
      </c>
      <c r="BG123" s="100">
        <v>0</v>
      </c>
      <c r="BH123" s="100">
        <v>0</v>
      </c>
      <c r="BI123" s="100">
        <v>0</v>
      </c>
      <c r="BJ123" s="100">
        <v>0</v>
      </c>
      <c r="BK123" s="100">
        <v>0</v>
      </c>
      <c r="BL123" s="100">
        <v>0</v>
      </c>
      <c r="BM123" s="100">
        <v>4.95646E-2</v>
      </c>
      <c r="BN123" s="100">
        <v>5.3094599999999999E-2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pregnancy, childbirth and the puerperium (ICD-10 O00–O99),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[GRIM_output_1.xls]GRIM1500</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pregnancy, childbirth and the puerperium. Canberra: AIHW.</v>
      </c>
      <c r="H7" s="139"/>
      <c r="I7" s="139"/>
      <c r="J7" s="139"/>
      <c r="K7" s="139"/>
    </row>
    <row r="8" spans="1:11" ht="28.9" customHeight="1">
      <c r="B8" s="276" t="s">
        <v>209</v>
      </c>
      <c r="C8" s="276" t="s">
        <v>210</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211</v>
      </c>
      <c r="F17" s="150" t="s">
        <v>12</v>
      </c>
      <c r="G17" s="149">
        <v>7</v>
      </c>
    </row>
    <row r="18" spans="1:20">
      <c r="B18" s="142" t="s">
        <v>109</v>
      </c>
      <c r="C18" s="277" t="s">
        <v>212</v>
      </c>
      <c r="F18" s="150" t="s">
        <v>13</v>
      </c>
      <c r="G18" s="149">
        <v>8</v>
      </c>
    </row>
    <row r="19" spans="1:20">
      <c r="B19" s="142" t="s">
        <v>110</v>
      </c>
      <c r="C19" s="277" t="s">
        <v>213</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214</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ht="60">
      <c r="B25" s="277" t="s">
        <v>215</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pregnancy, childbirth and the puerperium (ICD-10 O00–O99),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t="str">
        <f ca="1">INDIRECT("Rates!C"&amp;$E$8)</f>
        <v>—</v>
      </c>
      <c r="D32" s="155" t="str">
        <f ca="1">INDIRECT("Rates!D"&amp;$E$8)</f>
        <v>—</v>
      </c>
      <c r="E32" s="155" t="str">
        <f ca="1">INDIRECT("Rates!E"&amp;$E$8)</f>
        <v>—</v>
      </c>
      <c r="F32" s="155" t="str">
        <f ca="1">INDIRECT("Rates!F"&amp;$E$8)</f>
        <v>—</v>
      </c>
      <c r="G32" s="155" t="str">
        <f ca="1">INDIRECT("Rates!G"&amp;$E$8)</f>
        <v>—</v>
      </c>
      <c r="H32" s="155" t="str">
        <f ca="1">INDIRECT("Rates!H"&amp;$E$8)</f>
        <v>—</v>
      </c>
      <c r="I32" s="155" t="str">
        <f ca="1">INDIRECT("Rates!I"&amp;$E$8)</f>
        <v>—</v>
      </c>
      <c r="J32" s="155" t="str">
        <f ca="1">INDIRECT("Rates!J"&amp;$E$8)</f>
        <v>—</v>
      </c>
      <c r="K32" s="155" t="str">
        <f ca="1">INDIRECT("Rates!K"&amp;$E$8)</f>
        <v>—</v>
      </c>
      <c r="L32" s="155" t="str">
        <f ca="1">INDIRECT("Rates!L"&amp;$E$8)</f>
        <v>—</v>
      </c>
      <c r="M32" s="155" t="str">
        <f ca="1">INDIRECT("Rates!M"&amp;$E$8)</f>
        <v>—</v>
      </c>
      <c r="N32" s="155" t="str">
        <f ca="1">INDIRECT("Rates!N"&amp;$E$8)</f>
        <v>—</v>
      </c>
      <c r="O32" s="155" t="str">
        <f ca="1">INDIRECT("Rates!O"&amp;$E$8)</f>
        <v>—</v>
      </c>
      <c r="P32" s="155" t="str">
        <f ca="1">INDIRECT("Rates!P"&amp;$E$8)</f>
        <v>—</v>
      </c>
      <c r="Q32" s="155" t="str">
        <f ca="1">INDIRECT("Rates!Q"&amp;$E$8)</f>
        <v>—</v>
      </c>
      <c r="R32" s="155" t="str">
        <f ca="1">INDIRECT("Rates!R"&amp;$E$8)</f>
        <v>—</v>
      </c>
      <c r="S32" s="155" t="str">
        <f ca="1">INDIRECT("Rates!S"&amp;$E$8)</f>
        <v>—</v>
      </c>
      <c r="T32" s="155" t="str">
        <f ca="1">INDIRECT("Rates!T"&amp;$E$8)</f>
        <v>—</v>
      </c>
    </row>
    <row r="33" spans="1:21">
      <c r="B33" s="143" t="s">
        <v>190</v>
      </c>
      <c r="C33" s="155">
        <f ca="1">INDIRECT("Rates!Y"&amp;$E$8)</f>
        <v>0</v>
      </c>
      <c r="D33" s="155">
        <f ca="1">INDIRECT("Rates!Z"&amp;$E$8)</f>
        <v>0</v>
      </c>
      <c r="E33" s="155">
        <f ca="1">INDIRECT("Rates!AA"&amp;$E$8)</f>
        <v>0</v>
      </c>
      <c r="F33" s="155">
        <f ca="1">INDIRECT("Rates!AB"&amp;$E$8)</f>
        <v>0.13887250000000001</v>
      </c>
      <c r="G33" s="155">
        <f ca="1">INDIRECT("Rates!AC"&amp;$E$8)</f>
        <v>0</v>
      </c>
      <c r="H33" s="155">
        <f ca="1">INDIRECT("Rates!AD"&amp;$E$8)</f>
        <v>0.33007690000000001</v>
      </c>
      <c r="I33" s="155">
        <f ca="1">INDIRECT("Rates!AE"&amp;$E$8)</f>
        <v>0.3321307</v>
      </c>
      <c r="J33" s="155">
        <f ca="1">INDIRECT("Rates!AF"&amp;$E$8)</f>
        <v>0.49625449999999999</v>
      </c>
      <c r="K33" s="155">
        <f ca="1">INDIRECT("Rates!AG"&amp;$E$8)</f>
        <v>0.1219421</v>
      </c>
      <c r="L33" s="155">
        <f ca="1">INDIRECT("Rates!AH"&amp;$E$8)</f>
        <v>0</v>
      </c>
      <c r="M33" s="155">
        <f ca="1">INDIRECT("Rates!AI"&amp;$E$8)</f>
        <v>0</v>
      </c>
      <c r="N33" s="155">
        <f ca="1">INDIRECT("Rates!AJ"&amp;$E$8)</f>
        <v>0</v>
      </c>
      <c r="O33" s="155">
        <f ca="1">INDIRECT("Rates!AK"&amp;$E$8)</f>
        <v>0</v>
      </c>
      <c r="P33" s="155">
        <f ca="1">INDIRECT("Rates!AL"&amp;$E$8)</f>
        <v>0</v>
      </c>
      <c r="Q33" s="155">
        <f ca="1">INDIRECT("Rates!AM"&amp;$E$8)</f>
        <v>0</v>
      </c>
      <c r="R33" s="155">
        <f ca="1">INDIRECT("Rates!AN"&amp;$E$8)</f>
        <v>0</v>
      </c>
      <c r="S33" s="155">
        <f ca="1">INDIRECT("Rates!AO"&amp;$E$8)</f>
        <v>0</v>
      </c>
      <c r="T33" s="155">
        <f ca="1">INDIRECT("Rates!AP"&amp;$E$8)</f>
        <v>0</v>
      </c>
    </row>
    <row r="35" spans="1:21">
      <c r="A35" s="86">
        <v>2</v>
      </c>
      <c r="B35" s="135" t="str">
        <f>"Number of deaths due to " &amp;Admin!B6&amp;" (ICD-10 "&amp;UPPER(Admin!C6)&amp;"), by sex and age group, " &amp;Admin!D8</f>
        <v>Number of deaths due to All pregnancy, childbirth and the puerperium (ICD-10 O00–O99),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t="str">
        <f ca="1">INDIRECT("Deaths!C"&amp;$E$8)</f>
        <v>—</v>
      </c>
      <c r="D38" s="155" t="str">
        <f ca="1">INDIRECT("Deaths!D"&amp;$E$8)</f>
        <v>—</v>
      </c>
      <c r="E38" s="155" t="str">
        <f ca="1">INDIRECT("Deaths!E"&amp;$E$8)</f>
        <v>—</v>
      </c>
      <c r="F38" s="155" t="str">
        <f ca="1">INDIRECT("Deaths!F"&amp;$E$8)</f>
        <v>—</v>
      </c>
      <c r="G38" s="155" t="str">
        <f ca="1">INDIRECT("Deaths!G"&amp;$E$8)</f>
        <v>—</v>
      </c>
      <c r="H38" s="155" t="str">
        <f ca="1">INDIRECT("Deaths!H"&amp;$E$8)</f>
        <v>—</v>
      </c>
      <c r="I38" s="155" t="str">
        <f ca="1">INDIRECT("Deaths!I"&amp;$E$8)</f>
        <v>—</v>
      </c>
      <c r="J38" s="155" t="str">
        <f ca="1">INDIRECT("Deaths!J"&amp;$E$8)</f>
        <v>—</v>
      </c>
      <c r="K38" s="155" t="str">
        <f ca="1">INDIRECT("Deaths!K"&amp;$E$8)</f>
        <v>—</v>
      </c>
      <c r="L38" s="155" t="str">
        <f ca="1">INDIRECT("Deaths!L"&amp;$E$8)</f>
        <v>—</v>
      </c>
      <c r="M38" s="155" t="str">
        <f ca="1">INDIRECT("Deaths!M"&amp;$E$8)</f>
        <v>—</v>
      </c>
      <c r="N38" s="155" t="str">
        <f ca="1">INDIRECT("Deaths!N"&amp;$E$8)</f>
        <v>—</v>
      </c>
      <c r="O38" s="155" t="str">
        <f ca="1">INDIRECT("Deaths!O"&amp;$E$8)</f>
        <v>—</v>
      </c>
      <c r="P38" s="155" t="str">
        <f ca="1">INDIRECT("Deaths!P"&amp;$E$8)</f>
        <v>—</v>
      </c>
      <c r="Q38" s="155" t="str">
        <f ca="1">INDIRECT("Deaths!Q"&amp;$E$8)</f>
        <v>—</v>
      </c>
      <c r="R38" s="155" t="str">
        <f ca="1">INDIRECT("Deaths!R"&amp;$E$8)</f>
        <v>—</v>
      </c>
      <c r="S38" s="155" t="str">
        <f ca="1">INDIRECT("Deaths!S"&amp;$E$8)</f>
        <v>—</v>
      </c>
      <c r="T38" s="155" t="str">
        <f ca="1">INDIRECT("Deaths!T"&amp;$E$8)</f>
        <v>—</v>
      </c>
      <c r="U38" s="157">
        <f ca="1">SUM(C38:T38)</f>
        <v>0</v>
      </c>
    </row>
    <row r="39" spans="1:21">
      <c r="B39" s="86" t="s">
        <v>63</v>
      </c>
      <c r="C39" s="155">
        <f ca="1">INDIRECT("Deaths!Y"&amp;$E$8)</f>
        <v>0</v>
      </c>
      <c r="D39" s="155">
        <f ca="1">INDIRECT("Deaths!Z"&amp;$E$8)</f>
        <v>0</v>
      </c>
      <c r="E39" s="155">
        <f ca="1">INDIRECT("Deaths!AA"&amp;$E$8)</f>
        <v>0</v>
      </c>
      <c r="F39" s="155">
        <f ca="1">INDIRECT("Deaths!AB"&amp;$E$8)</f>
        <v>1</v>
      </c>
      <c r="G39" s="155">
        <f ca="1">INDIRECT("Deaths!AC"&amp;$E$8)</f>
        <v>0</v>
      </c>
      <c r="H39" s="155">
        <f ca="1">INDIRECT("Deaths!AD"&amp;$E$8)</f>
        <v>3</v>
      </c>
      <c r="I39" s="155">
        <f ca="1">INDIRECT("Deaths!AE"&amp;$E$8)</f>
        <v>3</v>
      </c>
      <c r="J39" s="155">
        <f ca="1">INDIRECT("Deaths!AF"&amp;$E$8)</f>
        <v>4</v>
      </c>
      <c r="K39" s="155">
        <f ca="1">INDIRECT("Deaths!AG"&amp;$E$8)</f>
        <v>1</v>
      </c>
      <c r="L39" s="155">
        <f ca="1">INDIRECT("Deaths!AH"&amp;$E$8)</f>
        <v>0</v>
      </c>
      <c r="M39" s="155">
        <f ca="1">INDIRECT("Deaths!AI"&amp;$E$8)</f>
        <v>0</v>
      </c>
      <c r="N39" s="155">
        <f ca="1">INDIRECT("Deaths!AJ"&amp;$E$8)</f>
        <v>0</v>
      </c>
      <c r="O39" s="155">
        <f ca="1">INDIRECT("Deaths!AK"&amp;$E$8)</f>
        <v>0</v>
      </c>
      <c r="P39" s="155">
        <f ca="1">INDIRECT("Deaths!AL"&amp;$E$8)</f>
        <v>0</v>
      </c>
      <c r="Q39" s="155">
        <f ca="1">INDIRECT("Deaths!AM"&amp;$E$8)</f>
        <v>0</v>
      </c>
      <c r="R39" s="155">
        <f ca="1">INDIRECT("Deaths!AN"&amp;$E$8)</f>
        <v>0</v>
      </c>
      <c r="S39" s="155">
        <f ca="1">INDIRECT("Deaths!AO"&amp;$E$8)</f>
        <v>0</v>
      </c>
      <c r="T39" s="155">
        <f ca="1">INDIRECT("Deaths!AP"&amp;$E$8)</f>
        <v>0</v>
      </c>
      <c r="U39" s="157">
        <f ca="1">SUM(C39:T39)</f>
        <v>12</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t="e">
        <f ca="1">-1*C38</f>
        <v>#VALUE!</v>
      </c>
      <c r="D42" s="160" t="e">
        <f t="shared" ref="D42:T42" ca="1" si="0">-1*D38</f>
        <v>#VALUE!</v>
      </c>
      <c r="E42" s="160" t="e">
        <f t="shared" ca="1" si="0"/>
        <v>#VALUE!</v>
      </c>
      <c r="F42" s="160" t="e">
        <f t="shared" ca="1" si="0"/>
        <v>#VALUE!</v>
      </c>
      <c r="G42" s="160" t="e">
        <f t="shared" ca="1" si="0"/>
        <v>#VALUE!</v>
      </c>
      <c r="H42" s="160" t="e">
        <f t="shared" ca="1" si="0"/>
        <v>#VALUE!</v>
      </c>
      <c r="I42" s="160" t="e">
        <f t="shared" ca="1" si="0"/>
        <v>#VALUE!</v>
      </c>
      <c r="J42" s="160" t="e">
        <f t="shared" ca="1" si="0"/>
        <v>#VALUE!</v>
      </c>
      <c r="K42" s="160" t="e">
        <f t="shared" ca="1" si="0"/>
        <v>#VALUE!</v>
      </c>
      <c r="L42" s="160" t="e">
        <f t="shared" ca="1" si="0"/>
        <v>#VALUE!</v>
      </c>
      <c r="M42" s="160" t="e">
        <f t="shared" ca="1" si="0"/>
        <v>#VALUE!</v>
      </c>
      <c r="N42" s="160" t="e">
        <f t="shared" ca="1" si="0"/>
        <v>#VALUE!</v>
      </c>
      <c r="O42" s="160" t="e">
        <f t="shared" ca="1" si="0"/>
        <v>#VALUE!</v>
      </c>
      <c r="P42" s="160" t="e">
        <f t="shared" ca="1" si="0"/>
        <v>#VALUE!</v>
      </c>
      <c r="Q42" s="160" t="e">
        <f t="shared" ca="1" si="0"/>
        <v>#VALUE!</v>
      </c>
      <c r="R42" s="160" t="e">
        <f t="shared" ca="1" si="0"/>
        <v>#VALUE!</v>
      </c>
      <c r="S42" s="160" t="e">
        <f t="shared" ca="1" si="0"/>
        <v>#VALUE!</v>
      </c>
      <c r="T42" s="160" t="e">
        <f t="shared" ca="1" si="0"/>
        <v>#VALUE!</v>
      </c>
      <c r="U42" s="159"/>
    </row>
    <row r="43" spans="1:21">
      <c r="B43" s="86" t="s">
        <v>63</v>
      </c>
      <c r="C43" s="160">
        <f ca="1">C39</f>
        <v>0</v>
      </c>
      <c r="D43" s="160">
        <f t="shared" ref="D43:T43" ca="1" si="1">D39</f>
        <v>0</v>
      </c>
      <c r="E43" s="160">
        <f t="shared" ca="1" si="1"/>
        <v>0</v>
      </c>
      <c r="F43" s="160">
        <f t="shared" ca="1" si="1"/>
        <v>1</v>
      </c>
      <c r="G43" s="160">
        <f t="shared" ca="1" si="1"/>
        <v>0</v>
      </c>
      <c r="H43" s="160">
        <f t="shared" ca="1" si="1"/>
        <v>3</v>
      </c>
      <c r="I43" s="160">
        <f t="shared" ca="1" si="1"/>
        <v>3</v>
      </c>
      <c r="J43" s="160">
        <f t="shared" ca="1" si="1"/>
        <v>4</v>
      </c>
      <c r="K43" s="160">
        <f t="shared" ca="1" si="1"/>
        <v>1</v>
      </c>
      <c r="L43" s="160">
        <f t="shared" ca="1" si="1"/>
        <v>0</v>
      </c>
      <c r="M43" s="160">
        <f t="shared" ca="1" si="1"/>
        <v>0</v>
      </c>
      <c r="N43" s="160">
        <f t="shared" ca="1" si="1"/>
        <v>0</v>
      </c>
      <c r="O43" s="160">
        <f t="shared" ca="1" si="1"/>
        <v>0</v>
      </c>
      <c r="P43" s="160">
        <f t="shared" ca="1" si="1"/>
        <v>0</v>
      </c>
      <c r="Q43" s="160">
        <f t="shared" ca="1" si="1"/>
        <v>0</v>
      </c>
      <c r="R43" s="160">
        <f t="shared" ca="1" si="1"/>
        <v>0</v>
      </c>
      <c r="S43" s="160">
        <f t="shared" ca="1" si="1"/>
        <v>0</v>
      </c>
      <c r="T43" s="160">
        <f t="shared" ca="1" si="1"/>
        <v>0</v>
      </c>
      <c r="U43" s="159"/>
    </row>
    <row r="45" spans="1:21">
      <c r="A45" s="86">
        <v>3</v>
      </c>
      <c r="B45" s="135" t="str">
        <f>"Number of deaths due to " &amp;Admin!B6&amp;" (ICD-10 "&amp;UPPER(Admin!C6)&amp;"), by sex and year, " &amp;Admin!D6&amp;"–" &amp;Admin!D8</f>
        <v>Number of deaths due to All pregnancy, childbirth and the puerperium (ICD-10 O00–O99), by sex and year, 1907–2016</v>
      </c>
      <c r="C45" s="139"/>
      <c r="D45" s="139"/>
      <c r="E45" s="139"/>
    </row>
    <row r="46" spans="1:21">
      <c r="A46" s="86">
        <v>4</v>
      </c>
      <c r="B46" s="135" t="str">
        <f>"Age-standardised death rates for " &amp;Admin!B6&amp;" (ICD-10 "&amp;UPPER(Admin!C6)&amp;"), by sex and year, " &amp;Admin!D6&amp;"–" &amp;Admin!D8</f>
        <v>Age-standardised death rates for All pregnancy, childbirth and the puerperium (ICD-10 O00–O99),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v>
      </c>
      <c r="D57" s="163">
        <f>Deaths!AR14</f>
        <v>614</v>
      </c>
      <c r="E57" s="163">
        <f>Deaths!BN14</f>
        <v>614</v>
      </c>
      <c r="F57" s="164" t="str">
        <f>Rates!V14</f>
        <v>—</v>
      </c>
      <c r="G57" s="164">
        <f>Rates!AR14</f>
        <v>29.793690000000002</v>
      </c>
      <c r="H57" s="164">
        <f>Rates!BN14</f>
        <v>14.099741</v>
      </c>
    </row>
    <row r="58" spans="2:8">
      <c r="B58" s="143">
        <v>1908</v>
      </c>
      <c r="C58" s="163" t="str">
        <f>Deaths!V15</f>
        <v>—</v>
      </c>
      <c r="D58" s="163">
        <f>Deaths!AR15</f>
        <v>606</v>
      </c>
      <c r="E58" s="163">
        <f>Deaths!BN15</f>
        <v>606</v>
      </c>
      <c r="F58" s="164" t="str">
        <f>Rates!V15</f>
        <v>—</v>
      </c>
      <c r="G58" s="164">
        <f>Rates!AR15</f>
        <v>28.440026</v>
      </c>
      <c r="H58" s="164">
        <f>Rates!BN15</f>
        <v>13.520308999999999</v>
      </c>
    </row>
    <row r="59" spans="2:8">
      <c r="B59" s="143">
        <v>1909</v>
      </c>
      <c r="C59" s="163" t="str">
        <f>Deaths!V16</f>
        <v>—</v>
      </c>
      <c r="D59" s="163">
        <f>Deaths!AR16</f>
        <v>577</v>
      </c>
      <c r="E59" s="163">
        <f>Deaths!BN16</f>
        <v>577</v>
      </c>
      <c r="F59" s="164" t="str">
        <f>Rates!V16</f>
        <v>—</v>
      </c>
      <c r="G59" s="164">
        <f>Rates!AR16</f>
        <v>26.893197000000001</v>
      </c>
      <c r="H59" s="164">
        <f>Rates!BN16</f>
        <v>12.812061999999999</v>
      </c>
    </row>
    <row r="60" spans="2:8">
      <c r="B60" s="143">
        <v>1910</v>
      </c>
      <c r="C60" s="163" t="str">
        <f>Deaths!V17</f>
        <v>—</v>
      </c>
      <c r="D60" s="163">
        <f>Deaths!AR17</f>
        <v>590</v>
      </c>
      <c r="E60" s="163">
        <f>Deaths!BN17</f>
        <v>590</v>
      </c>
      <c r="F60" s="164" t="str">
        <f>Rates!V17</f>
        <v>—</v>
      </c>
      <c r="G60" s="164">
        <f>Rates!AR17</f>
        <v>26.635000999999999</v>
      </c>
      <c r="H60" s="164">
        <f>Rates!BN17</f>
        <v>12.750450000000001</v>
      </c>
    </row>
    <row r="61" spans="2:8">
      <c r="B61" s="143">
        <v>1911</v>
      </c>
      <c r="C61" s="163" t="str">
        <f>Deaths!V18</f>
        <v>—</v>
      </c>
      <c r="D61" s="163">
        <f>Deaths!AR18</f>
        <v>615</v>
      </c>
      <c r="E61" s="163">
        <f>Deaths!BN18</f>
        <v>615</v>
      </c>
      <c r="F61" s="164" t="str">
        <f>Rates!V18</f>
        <v>—</v>
      </c>
      <c r="G61" s="164">
        <f>Rates!AR18</f>
        <v>27.054223</v>
      </c>
      <c r="H61" s="164">
        <f>Rates!BN18</f>
        <v>13.002697</v>
      </c>
    </row>
    <row r="62" spans="2:8">
      <c r="B62" s="143">
        <v>1912</v>
      </c>
      <c r="C62" s="163" t="str">
        <f>Deaths!V19</f>
        <v>—</v>
      </c>
      <c r="D62" s="163">
        <f>Deaths!AR19</f>
        <v>644</v>
      </c>
      <c r="E62" s="163">
        <f>Deaths!BN19</f>
        <v>644</v>
      </c>
      <c r="F62" s="164" t="str">
        <f>Rates!V19</f>
        <v>—</v>
      </c>
      <c r="G62" s="164">
        <f>Rates!AR19</f>
        <v>27.592942000000001</v>
      </c>
      <c r="H62" s="164">
        <f>Rates!BN19</f>
        <v>13.318122000000001</v>
      </c>
    </row>
    <row r="63" spans="2:8">
      <c r="B63" s="143">
        <v>1913</v>
      </c>
      <c r="C63" s="163" t="str">
        <f>Deaths!V20</f>
        <v>—</v>
      </c>
      <c r="D63" s="163">
        <f>Deaths!AR20</f>
        <v>663</v>
      </c>
      <c r="E63" s="163">
        <f>Deaths!BN20</f>
        <v>663</v>
      </c>
      <c r="F63" s="164" t="str">
        <f>Rates!V20</f>
        <v>—</v>
      </c>
      <c r="G63" s="164">
        <f>Rates!AR20</f>
        <v>27.731354</v>
      </c>
      <c r="H63" s="164">
        <f>Rates!BN20</f>
        <v>13.438164</v>
      </c>
    </row>
    <row r="64" spans="2:8">
      <c r="B64" s="143">
        <v>1914</v>
      </c>
      <c r="C64" s="163" t="str">
        <f>Deaths!V21</f>
        <v>—</v>
      </c>
      <c r="D64" s="163">
        <f>Deaths!AR21</f>
        <v>634</v>
      </c>
      <c r="E64" s="163">
        <f>Deaths!BN21</f>
        <v>634</v>
      </c>
      <c r="F64" s="164" t="str">
        <f>Rates!V21</f>
        <v>—</v>
      </c>
      <c r="G64" s="164">
        <f>Rates!AR21</f>
        <v>25.915002000000001</v>
      </c>
      <c r="H64" s="164">
        <f>Rates!BN21</f>
        <v>12.609835</v>
      </c>
    </row>
    <row r="65" spans="2:8">
      <c r="B65" s="143">
        <v>1915</v>
      </c>
      <c r="C65" s="163" t="str">
        <f>Deaths!V22</f>
        <v>—</v>
      </c>
      <c r="D65" s="163">
        <f>Deaths!AR22</f>
        <v>574</v>
      </c>
      <c r="E65" s="163">
        <f>Deaths!BN22</f>
        <v>574</v>
      </c>
      <c r="F65" s="164" t="str">
        <f>Rates!V22</f>
        <v>—</v>
      </c>
      <c r="G65" s="164">
        <f>Rates!AR22</f>
        <v>22.642251000000002</v>
      </c>
      <c r="H65" s="164">
        <f>Rates!BN22</f>
        <v>11.065403999999999</v>
      </c>
    </row>
    <row r="66" spans="2:8">
      <c r="B66" s="143">
        <v>1916</v>
      </c>
      <c r="C66" s="163" t="str">
        <f>Deaths!V23</f>
        <v>—</v>
      </c>
      <c r="D66" s="163">
        <f>Deaths!AR23</f>
        <v>693</v>
      </c>
      <c r="E66" s="163">
        <f>Deaths!BN23</f>
        <v>693</v>
      </c>
      <c r="F66" s="164" t="str">
        <f>Rates!V23</f>
        <v>—</v>
      </c>
      <c r="G66" s="164">
        <f>Rates!AR23</f>
        <v>26.397518999999999</v>
      </c>
      <c r="H66" s="164">
        <f>Rates!BN23</f>
        <v>12.964090000000001</v>
      </c>
    </row>
    <row r="67" spans="2:8">
      <c r="B67" s="143">
        <v>1917</v>
      </c>
      <c r="C67" s="163" t="str">
        <f>Deaths!V24</f>
        <v>—</v>
      </c>
      <c r="D67" s="163">
        <f>Deaths!AR24</f>
        <v>732</v>
      </c>
      <c r="E67" s="163">
        <f>Deaths!BN24</f>
        <v>732</v>
      </c>
      <c r="F67" s="164" t="str">
        <f>Rates!V24</f>
        <v>—</v>
      </c>
      <c r="G67" s="164">
        <f>Rates!AR24</f>
        <v>27.990523</v>
      </c>
      <c r="H67" s="164">
        <f>Rates!BN24</f>
        <v>13.768395</v>
      </c>
    </row>
    <row r="68" spans="2:8">
      <c r="B68" s="143">
        <v>1918</v>
      </c>
      <c r="C68" s="163" t="str">
        <f>Deaths!V25</f>
        <v>—</v>
      </c>
      <c r="D68" s="163">
        <f>Deaths!AR25</f>
        <v>592</v>
      </c>
      <c r="E68" s="163">
        <f>Deaths!BN25</f>
        <v>592</v>
      </c>
      <c r="F68" s="164" t="str">
        <f>Rates!V25</f>
        <v>—</v>
      </c>
      <c r="G68" s="164">
        <f>Rates!AR25</f>
        <v>22.088777</v>
      </c>
      <c r="H68" s="164">
        <f>Rates!BN25</f>
        <v>10.901629</v>
      </c>
    </row>
    <row r="69" spans="2:8">
      <c r="B69" s="143">
        <v>1919</v>
      </c>
      <c r="C69" s="163" t="str">
        <f>Deaths!V26</f>
        <v>—</v>
      </c>
      <c r="D69" s="163">
        <f>Deaths!AR26</f>
        <v>570</v>
      </c>
      <c r="E69" s="163">
        <f>Deaths!BN26</f>
        <v>570</v>
      </c>
      <c r="F69" s="164" t="str">
        <f>Rates!V26</f>
        <v>—</v>
      </c>
      <c r="G69" s="164">
        <f>Rates!AR26</f>
        <v>20.819861</v>
      </c>
      <c r="H69" s="164">
        <f>Rates!BN26</f>
        <v>10.307448000000001</v>
      </c>
    </row>
    <row r="70" spans="2:8">
      <c r="B70" s="143">
        <v>1920</v>
      </c>
      <c r="C70" s="163" t="str">
        <f>Deaths!V27</f>
        <v>—</v>
      </c>
      <c r="D70" s="163">
        <f>Deaths!AR27</f>
        <v>682</v>
      </c>
      <c r="E70" s="163">
        <f>Deaths!BN27</f>
        <v>682</v>
      </c>
      <c r="F70" s="164" t="str">
        <f>Rates!V27</f>
        <v>—</v>
      </c>
      <c r="G70" s="164">
        <f>Rates!AR27</f>
        <v>24.114453000000001</v>
      </c>
      <c r="H70" s="164">
        <f>Rates!BN27</f>
        <v>11.991224000000001</v>
      </c>
    </row>
    <row r="71" spans="2:8">
      <c r="B71" s="143">
        <v>1921</v>
      </c>
      <c r="C71" s="163" t="str">
        <f>Deaths!V28</f>
        <v>—</v>
      </c>
      <c r="D71" s="163">
        <f>Deaths!AR28</f>
        <v>643</v>
      </c>
      <c r="E71" s="163">
        <f>Deaths!BN28</f>
        <v>643</v>
      </c>
      <c r="F71" s="164" t="str">
        <f>Rates!V28</f>
        <v>—</v>
      </c>
      <c r="G71" s="164">
        <f>Rates!AR28</f>
        <v>22.200104</v>
      </c>
      <c r="H71" s="164">
        <f>Rates!BN28</f>
        <v>11.07752</v>
      </c>
    </row>
    <row r="72" spans="2:8">
      <c r="B72" s="143">
        <v>1922</v>
      </c>
      <c r="C72" s="163" t="str">
        <f>Deaths!V29</f>
        <v>—</v>
      </c>
      <c r="D72" s="163">
        <f>Deaths!AR29</f>
        <v>621</v>
      </c>
      <c r="E72" s="163">
        <f>Deaths!BN29</f>
        <v>621</v>
      </c>
      <c r="F72" s="164" t="str">
        <f>Rates!V29</f>
        <v>—</v>
      </c>
      <c r="G72" s="164">
        <f>Rates!AR29</f>
        <v>21.357545999999999</v>
      </c>
      <c r="H72" s="164">
        <f>Rates!BN29</f>
        <v>10.643337000000001</v>
      </c>
    </row>
    <row r="73" spans="2:8">
      <c r="B73" s="143">
        <v>1923</v>
      </c>
      <c r="C73" s="163" t="str">
        <f>Deaths!V30</f>
        <v>—</v>
      </c>
      <c r="D73" s="163">
        <f>Deaths!AR30</f>
        <v>691</v>
      </c>
      <c r="E73" s="163">
        <f>Deaths!BN30</f>
        <v>691</v>
      </c>
      <c r="F73" s="164" t="str">
        <f>Rates!V30</f>
        <v>—</v>
      </c>
      <c r="G73" s="164">
        <f>Rates!AR30</f>
        <v>23.215012000000002</v>
      </c>
      <c r="H73" s="164">
        <f>Rates!BN30</f>
        <v>11.559196</v>
      </c>
    </row>
    <row r="74" spans="2:8">
      <c r="B74" s="143">
        <v>1924</v>
      </c>
      <c r="C74" s="163" t="str">
        <f>Deaths!V31</f>
        <v>—</v>
      </c>
      <c r="D74" s="163">
        <f>Deaths!AR31</f>
        <v>738</v>
      </c>
      <c r="E74" s="163">
        <f>Deaths!BN31</f>
        <v>738</v>
      </c>
      <c r="F74" s="164" t="str">
        <f>Rates!V31</f>
        <v>—</v>
      </c>
      <c r="G74" s="164">
        <f>Rates!AR31</f>
        <v>24.295203000000001</v>
      </c>
      <c r="H74" s="164">
        <f>Rates!BN31</f>
        <v>12.090616000000001</v>
      </c>
    </row>
    <row r="75" spans="2:8">
      <c r="B75" s="143">
        <v>1925</v>
      </c>
      <c r="C75" s="163" t="str">
        <f>Deaths!V32</f>
        <v>—</v>
      </c>
      <c r="D75" s="163">
        <f>Deaths!AR32</f>
        <v>766</v>
      </c>
      <c r="E75" s="163">
        <f>Deaths!BN32</f>
        <v>766</v>
      </c>
      <c r="F75" s="164" t="str">
        <f>Rates!V32</f>
        <v>—</v>
      </c>
      <c r="G75" s="164">
        <f>Rates!AR32</f>
        <v>25.07892</v>
      </c>
      <c r="H75" s="164">
        <f>Rates!BN32</f>
        <v>12.412644999999999</v>
      </c>
    </row>
    <row r="76" spans="2:8">
      <c r="B76" s="143">
        <v>1926</v>
      </c>
      <c r="C76" s="163" t="str">
        <f>Deaths!V33</f>
        <v>—</v>
      </c>
      <c r="D76" s="163">
        <f>Deaths!AR33</f>
        <v>706</v>
      </c>
      <c r="E76" s="163">
        <f>Deaths!BN33</f>
        <v>706</v>
      </c>
      <c r="F76" s="164" t="str">
        <f>Rates!V33</f>
        <v>—</v>
      </c>
      <c r="G76" s="164">
        <f>Rates!AR33</f>
        <v>22.751555</v>
      </c>
      <c r="H76" s="164">
        <f>Rates!BN33</f>
        <v>11.230053</v>
      </c>
    </row>
    <row r="77" spans="2:8">
      <c r="B77" s="143">
        <v>1927</v>
      </c>
      <c r="C77" s="163" t="str">
        <f>Deaths!V34</f>
        <v>—</v>
      </c>
      <c r="D77" s="163">
        <f>Deaths!AR34</f>
        <v>792</v>
      </c>
      <c r="E77" s="163">
        <f>Deaths!BN34</f>
        <v>792</v>
      </c>
      <c r="F77" s="164" t="str">
        <f>Rates!V34</f>
        <v>—</v>
      </c>
      <c r="G77" s="164">
        <f>Rates!AR34</f>
        <v>24.717693000000001</v>
      </c>
      <c r="H77" s="164">
        <f>Rates!BN34</f>
        <v>12.162352</v>
      </c>
    </row>
    <row r="78" spans="2:8">
      <c r="B78" s="143">
        <v>1928</v>
      </c>
      <c r="C78" s="163" t="str">
        <f>Deaths!V35</f>
        <v>—</v>
      </c>
      <c r="D78" s="163">
        <f>Deaths!AR35</f>
        <v>802</v>
      </c>
      <c r="E78" s="163">
        <f>Deaths!BN35</f>
        <v>802</v>
      </c>
      <c r="F78" s="164" t="str">
        <f>Rates!V35</f>
        <v>—</v>
      </c>
      <c r="G78" s="164">
        <f>Rates!AR35</f>
        <v>25.086655</v>
      </c>
      <c r="H78" s="164">
        <f>Rates!BN35</f>
        <v>12.317421</v>
      </c>
    </row>
    <row r="79" spans="2:8">
      <c r="B79" s="143">
        <v>1929</v>
      </c>
      <c r="C79" s="163" t="str">
        <f>Deaths!V36</f>
        <v>—</v>
      </c>
      <c r="D79" s="163">
        <f>Deaths!AR36</f>
        <v>658</v>
      </c>
      <c r="E79" s="163">
        <f>Deaths!BN36</f>
        <v>658</v>
      </c>
      <c r="F79" s="164" t="str">
        <f>Rates!V36</f>
        <v>—</v>
      </c>
      <c r="G79" s="164">
        <f>Rates!AR36</f>
        <v>20.135639999999999</v>
      </c>
      <c r="H79" s="164">
        <f>Rates!BN36</f>
        <v>9.8785380000000007</v>
      </c>
    </row>
    <row r="80" spans="2:8">
      <c r="B80" s="143">
        <v>1930</v>
      </c>
      <c r="C80" s="163" t="str">
        <f>Deaths!V37</f>
        <v>—</v>
      </c>
      <c r="D80" s="163">
        <f>Deaths!AR37</f>
        <v>680</v>
      </c>
      <c r="E80" s="163">
        <f>Deaths!BN37</f>
        <v>680</v>
      </c>
      <c r="F80" s="164" t="str">
        <f>Rates!V37</f>
        <v>—</v>
      </c>
      <c r="G80" s="164">
        <f>Rates!AR37</f>
        <v>20.618013999999999</v>
      </c>
      <c r="H80" s="164">
        <f>Rates!BN37</f>
        <v>10.12796</v>
      </c>
    </row>
    <row r="81" spans="2:8">
      <c r="B81" s="143">
        <v>1931</v>
      </c>
      <c r="C81" s="163" t="str">
        <f>Deaths!V38</f>
        <v>—</v>
      </c>
      <c r="D81" s="163">
        <f>Deaths!AR38</f>
        <v>650</v>
      </c>
      <c r="E81" s="163">
        <f>Deaths!BN38</f>
        <v>650</v>
      </c>
      <c r="F81" s="164" t="str">
        <f>Rates!V38</f>
        <v>—</v>
      </c>
      <c r="G81" s="164">
        <f>Rates!AR38</f>
        <v>19.496464</v>
      </c>
      <c r="H81" s="164">
        <f>Rates!BN38</f>
        <v>9.5864984999999994</v>
      </c>
    </row>
    <row r="82" spans="2:8">
      <c r="B82" s="143">
        <v>1932</v>
      </c>
      <c r="C82" s="163" t="str">
        <f>Deaths!V39</f>
        <v>—</v>
      </c>
      <c r="D82" s="163">
        <f>Deaths!AR39</f>
        <v>616</v>
      </c>
      <c r="E82" s="163">
        <f>Deaths!BN39</f>
        <v>616</v>
      </c>
      <c r="F82" s="164" t="str">
        <f>Rates!V39</f>
        <v>—</v>
      </c>
      <c r="G82" s="164">
        <f>Rates!AR39</f>
        <v>18.275327999999998</v>
      </c>
      <c r="H82" s="164">
        <f>Rates!BN39</f>
        <v>9.0034805999999996</v>
      </c>
    </row>
    <row r="83" spans="2:8">
      <c r="B83" s="143">
        <v>1933</v>
      </c>
      <c r="C83" s="163" t="str">
        <f>Deaths!V40</f>
        <v>—</v>
      </c>
      <c r="D83" s="163">
        <f>Deaths!AR40</f>
        <v>571</v>
      </c>
      <c r="E83" s="163">
        <f>Deaths!BN40</f>
        <v>571</v>
      </c>
      <c r="F83" s="164" t="str">
        <f>Rates!V40</f>
        <v>—</v>
      </c>
      <c r="G83" s="164">
        <f>Rates!AR40</f>
        <v>16.851375999999998</v>
      </c>
      <c r="H83" s="164">
        <f>Rates!BN40</f>
        <v>8.2950686000000005</v>
      </c>
    </row>
    <row r="84" spans="2:8">
      <c r="B84" s="143">
        <v>1934</v>
      </c>
      <c r="C84" s="163" t="str">
        <f>Deaths!V41</f>
        <v>—</v>
      </c>
      <c r="D84" s="163">
        <f>Deaths!AR41</f>
        <v>631</v>
      </c>
      <c r="E84" s="163">
        <f>Deaths!BN41</f>
        <v>631</v>
      </c>
      <c r="F84" s="164" t="str">
        <f>Rates!V41</f>
        <v>—</v>
      </c>
      <c r="G84" s="164">
        <f>Rates!AR41</f>
        <v>18.221171999999999</v>
      </c>
      <c r="H84" s="164">
        <f>Rates!BN41</f>
        <v>8.9460932999999994</v>
      </c>
    </row>
    <row r="85" spans="2:8">
      <c r="B85" s="143">
        <v>1935</v>
      </c>
      <c r="C85" s="163" t="str">
        <f>Deaths!V42</f>
        <v>—</v>
      </c>
      <c r="D85" s="163">
        <f>Deaths!AR42</f>
        <v>469</v>
      </c>
      <c r="E85" s="163">
        <f>Deaths!BN42</f>
        <v>469</v>
      </c>
      <c r="F85" s="164" t="str">
        <f>Rates!V42</f>
        <v>—</v>
      </c>
      <c r="G85" s="164">
        <f>Rates!AR42</f>
        <v>12.916482999999999</v>
      </c>
      <c r="H85" s="164">
        <f>Rates!BN42</f>
        <v>6.3063083000000004</v>
      </c>
    </row>
    <row r="86" spans="2:8">
      <c r="B86" s="143">
        <v>1936</v>
      </c>
      <c r="C86" s="163" t="str">
        <f>Deaths!V43</f>
        <v>—</v>
      </c>
      <c r="D86" s="163">
        <f>Deaths!AR43</f>
        <v>696</v>
      </c>
      <c r="E86" s="163">
        <f>Deaths!BN43</f>
        <v>696</v>
      </c>
      <c r="F86" s="164" t="str">
        <f>Rates!V43</f>
        <v>—</v>
      </c>
      <c r="G86" s="164">
        <f>Rates!AR43</f>
        <v>19.741458999999999</v>
      </c>
      <c r="H86" s="164">
        <f>Rates!BN43</f>
        <v>9.6717174000000004</v>
      </c>
    </row>
    <row r="87" spans="2:8">
      <c r="B87" s="143">
        <v>1937</v>
      </c>
      <c r="C87" s="163" t="str">
        <f>Deaths!V44</f>
        <v>—</v>
      </c>
      <c r="D87" s="163">
        <f>Deaths!AR44</f>
        <v>551</v>
      </c>
      <c r="E87" s="163">
        <f>Deaths!BN44</f>
        <v>551</v>
      </c>
      <c r="F87" s="164" t="str">
        <f>Rates!V44</f>
        <v>—</v>
      </c>
      <c r="G87" s="164">
        <f>Rates!AR44</f>
        <v>15.482146999999999</v>
      </c>
      <c r="H87" s="164">
        <f>Rates!BN44</f>
        <v>7.5741795999999999</v>
      </c>
    </row>
    <row r="88" spans="2:8">
      <c r="B88" s="143">
        <v>1938</v>
      </c>
      <c r="C88" s="163" t="str">
        <f>Deaths!V45</f>
        <v>—</v>
      </c>
      <c r="D88" s="163">
        <f>Deaths!AR45</f>
        <v>562</v>
      </c>
      <c r="E88" s="163">
        <f>Deaths!BN45</f>
        <v>562</v>
      </c>
      <c r="F88" s="164" t="str">
        <f>Rates!V45</f>
        <v>—</v>
      </c>
      <c r="G88" s="164">
        <f>Rates!AR45</f>
        <v>15.694015</v>
      </c>
      <c r="H88" s="164">
        <f>Rates!BN45</f>
        <v>7.6728056000000002</v>
      </c>
    </row>
    <row r="89" spans="2:8">
      <c r="B89" s="143">
        <v>1939</v>
      </c>
      <c r="C89" s="163" t="str">
        <f>Deaths!V46</f>
        <v>—</v>
      </c>
      <c r="D89" s="163">
        <f>Deaths!AR46</f>
        <v>503</v>
      </c>
      <c r="E89" s="163">
        <f>Deaths!BN46</f>
        <v>503</v>
      </c>
      <c r="F89" s="164" t="str">
        <f>Rates!V46</f>
        <v>—</v>
      </c>
      <c r="G89" s="164">
        <f>Rates!AR46</f>
        <v>13.916308000000001</v>
      </c>
      <c r="H89" s="164">
        <f>Rates!BN46</f>
        <v>6.8053471999999999</v>
      </c>
    </row>
    <row r="90" spans="2:8">
      <c r="B90" s="143">
        <v>1940</v>
      </c>
      <c r="C90" s="163" t="str">
        <f>Deaths!V47</f>
        <v>—</v>
      </c>
      <c r="D90" s="163">
        <f>Deaths!AR47</f>
        <v>515</v>
      </c>
      <c r="E90" s="163">
        <f>Deaths!BN47</f>
        <v>515</v>
      </c>
      <c r="F90" s="164" t="str">
        <f>Rates!V47</f>
        <v>—</v>
      </c>
      <c r="G90" s="164">
        <f>Rates!AR47</f>
        <v>13.970456</v>
      </c>
      <c r="H90" s="164">
        <f>Rates!BN47</f>
        <v>6.8380840999999997</v>
      </c>
    </row>
    <row r="91" spans="2:8">
      <c r="B91" s="143">
        <v>1941</v>
      </c>
      <c r="C91" s="163" t="str">
        <f>Deaths!V48</f>
        <v>—</v>
      </c>
      <c r="D91" s="163">
        <f>Deaths!AR48</f>
        <v>490</v>
      </c>
      <c r="E91" s="163">
        <f>Deaths!BN48</f>
        <v>490</v>
      </c>
      <c r="F91" s="164" t="str">
        <f>Rates!V48</f>
        <v>—</v>
      </c>
      <c r="G91" s="164">
        <f>Rates!AR48</f>
        <v>13.153721000000001</v>
      </c>
      <c r="H91" s="164">
        <f>Rates!BN48</f>
        <v>6.4377440000000004</v>
      </c>
    </row>
    <row r="92" spans="2:8">
      <c r="B92" s="143">
        <v>1942</v>
      </c>
      <c r="C92" s="163" t="str">
        <f>Deaths!V49</f>
        <v>—</v>
      </c>
      <c r="D92" s="163">
        <f>Deaths!AR49</f>
        <v>491</v>
      </c>
      <c r="E92" s="163">
        <f>Deaths!BN49</f>
        <v>491</v>
      </c>
      <c r="F92" s="164" t="str">
        <f>Rates!V49</f>
        <v>—</v>
      </c>
      <c r="G92" s="164">
        <f>Rates!AR49</f>
        <v>12.953739000000001</v>
      </c>
      <c r="H92" s="164">
        <f>Rates!BN49</f>
        <v>6.3614426999999996</v>
      </c>
    </row>
    <row r="93" spans="2:8">
      <c r="B93" s="143">
        <v>1943</v>
      </c>
      <c r="C93" s="163" t="str">
        <f>Deaths!V50</f>
        <v>—</v>
      </c>
      <c r="D93" s="163">
        <f>Deaths!AR50</f>
        <v>497</v>
      </c>
      <c r="E93" s="163">
        <f>Deaths!BN50</f>
        <v>497</v>
      </c>
      <c r="F93" s="164" t="str">
        <f>Rates!V50</f>
        <v>—</v>
      </c>
      <c r="G93" s="164">
        <f>Rates!AR50</f>
        <v>13.041812</v>
      </c>
      <c r="H93" s="164">
        <f>Rates!BN50</f>
        <v>6.4234938000000001</v>
      </c>
    </row>
    <row r="94" spans="2:8">
      <c r="B94" s="143">
        <v>1944</v>
      </c>
      <c r="C94" s="163" t="str">
        <f>Deaths!V51</f>
        <v>—</v>
      </c>
      <c r="D94" s="163">
        <f>Deaths!AR51</f>
        <v>437</v>
      </c>
      <c r="E94" s="163">
        <f>Deaths!BN51</f>
        <v>437</v>
      </c>
      <c r="F94" s="164" t="str">
        <f>Rates!V51</f>
        <v>—</v>
      </c>
      <c r="G94" s="164">
        <f>Rates!AR51</f>
        <v>11.336667</v>
      </c>
      <c r="H94" s="164">
        <f>Rates!BN51</f>
        <v>5.6036099000000004</v>
      </c>
    </row>
    <row r="95" spans="2:8">
      <c r="B95" s="143">
        <v>1945</v>
      </c>
      <c r="C95" s="163" t="str">
        <f>Deaths!V52</f>
        <v>—</v>
      </c>
      <c r="D95" s="163">
        <f>Deaths!AR52</f>
        <v>346</v>
      </c>
      <c r="E95" s="163">
        <f>Deaths!BN52</f>
        <v>346</v>
      </c>
      <c r="F95" s="164" t="str">
        <f>Rates!V52</f>
        <v>—</v>
      </c>
      <c r="G95" s="164">
        <f>Rates!AR52</f>
        <v>8.9391262000000005</v>
      </c>
      <c r="H95" s="164">
        <f>Rates!BN52</f>
        <v>4.4295498999999996</v>
      </c>
    </row>
    <row r="96" spans="2:8">
      <c r="B96" s="143">
        <v>1946</v>
      </c>
      <c r="C96" s="163" t="str">
        <f>Deaths!V53</f>
        <v>—</v>
      </c>
      <c r="D96" s="163">
        <f>Deaths!AR53</f>
        <v>327</v>
      </c>
      <c r="E96" s="163">
        <f>Deaths!BN53</f>
        <v>327</v>
      </c>
      <c r="F96" s="164" t="str">
        <f>Rates!V53</f>
        <v>—</v>
      </c>
      <c r="G96" s="164">
        <f>Rates!AR53</f>
        <v>8.3836852999999998</v>
      </c>
      <c r="H96" s="164">
        <f>Rates!BN53</f>
        <v>4.1578296999999997</v>
      </c>
    </row>
    <row r="97" spans="2:8">
      <c r="B97" s="143">
        <v>1947</v>
      </c>
      <c r="C97" s="163" t="str">
        <f>Deaths!V54</f>
        <v>—</v>
      </c>
      <c r="D97" s="163">
        <f>Deaths!AR54</f>
        <v>341</v>
      </c>
      <c r="E97" s="163">
        <f>Deaths!BN54</f>
        <v>341</v>
      </c>
      <c r="F97" s="164" t="str">
        <f>Rates!V54</f>
        <v>—</v>
      </c>
      <c r="G97" s="164">
        <f>Rates!AR54</f>
        <v>8.6618168000000004</v>
      </c>
      <c r="H97" s="164">
        <f>Rates!BN54</f>
        <v>4.3042344999999997</v>
      </c>
    </row>
    <row r="98" spans="2:8">
      <c r="B98" s="143">
        <v>1948</v>
      </c>
      <c r="C98" s="163" t="str">
        <f>Deaths!V55</f>
        <v>—</v>
      </c>
      <c r="D98" s="163">
        <f>Deaths!AR55</f>
        <v>250</v>
      </c>
      <c r="E98" s="163">
        <f>Deaths!BN55</f>
        <v>250</v>
      </c>
      <c r="F98" s="164" t="str">
        <f>Rates!V55</f>
        <v>—</v>
      </c>
      <c r="G98" s="164">
        <f>Rates!AR55</f>
        <v>6.3945188000000002</v>
      </c>
      <c r="H98" s="164">
        <f>Rates!BN55</f>
        <v>3.1678084000000002</v>
      </c>
    </row>
    <row r="99" spans="2:8">
      <c r="B99" s="143">
        <v>1949</v>
      </c>
      <c r="C99" s="163" t="str">
        <f>Deaths!V56</f>
        <v>—</v>
      </c>
      <c r="D99" s="163">
        <f>Deaths!AR56</f>
        <v>220</v>
      </c>
      <c r="E99" s="163">
        <f>Deaths!BN56</f>
        <v>220</v>
      </c>
      <c r="F99" s="164" t="str">
        <f>Rates!V56</f>
        <v>—</v>
      </c>
      <c r="G99" s="164">
        <f>Rates!AR56</f>
        <v>5.4814490999999999</v>
      </c>
      <c r="H99" s="164">
        <f>Rates!BN56</f>
        <v>2.7025247000000001</v>
      </c>
    </row>
    <row r="100" spans="2:8">
      <c r="B100" s="143">
        <v>1950</v>
      </c>
      <c r="C100" s="163" t="str">
        <f>Deaths!V57</f>
        <v>—</v>
      </c>
      <c r="D100" s="163">
        <f>Deaths!AR57</f>
        <v>208</v>
      </c>
      <c r="E100" s="163">
        <f>Deaths!BN57</f>
        <v>208</v>
      </c>
      <c r="F100" s="164" t="str">
        <f>Rates!V57</f>
        <v>—</v>
      </c>
      <c r="G100" s="164">
        <f>Rates!AR57</f>
        <v>5.0445849000000003</v>
      </c>
      <c r="H100" s="164">
        <f>Rates!BN57</f>
        <v>2.4669650000000001</v>
      </c>
    </row>
    <row r="101" spans="2:8">
      <c r="B101" s="143">
        <v>1951</v>
      </c>
      <c r="C101" s="163" t="str">
        <f>Deaths!V58</f>
        <v>—</v>
      </c>
      <c r="D101" s="163">
        <f>Deaths!AR58</f>
        <v>203</v>
      </c>
      <c r="E101" s="163">
        <f>Deaths!BN58</f>
        <v>203</v>
      </c>
      <c r="F101" s="164" t="str">
        <f>Rates!V58</f>
        <v>—</v>
      </c>
      <c r="G101" s="164">
        <f>Rates!AR58</f>
        <v>4.7847321999999997</v>
      </c>
      <c r="H101" s="164">
        <f>Rates!BN58</f>
        <v>2.3343246</v>
      </c>
    </row>
    <row r="102" spans="2:8">
      <c r="B102" s="143">
        <v>1952</v>
      </c>
      <c r="C102" s="163" t="str">
        <f>Deaths!V59</f>
        <v>—</v>
      </c>
      <c r="D102" s="163">
        <f>Deaths!AR59</f>
        <v>190</v>
      </c>
      <c r="E102" s="163">
        <f>Deaths!BN59</f>
        <v>190</v>
      </c>
      <c r="F102" s="164" t="str">
        <f>Rates!V59</f>
        <v>—</v>
      </c>
      <c r="G102" s="164">
        <f>Rates!AR59</f>
        <v>4.4249554</v>
      </c>
      <c r="H102" s="164">
        <f>Rates!BN59</f>
        <v>2.1418518</v>
      </c>
    </row>
    <row r="103" spans="2:8">
      <c r="B103" s="143">
        <v>1953</v>
      </c>
      <c r="C103" s="163" t="str">
        <f>Deaths!V60</f>
        <v>—</v>
      </c>
      <c r="D103" s="163">
        <f>Deaths!AR60</f>
        <v>126</v>
      </c>
      <c r="E103" s="163">
        <f>Deaths!BN60</f>
        <v>126</v>
      </c>
      <c r="F103" s="164" t="str">
        <f>Rates!V60</f>
        <v>—</v>
      </c>
      <c r="G103" s="164">
        <f>Rates!AR60</f>
        <v>2.9254855000000002</v>
      </c>
      <c r="H103" s="164">
        <f>Rates!BN60</f>
        <v>1.4164992999999999</v>
      </c>
    </row>
    <row r="104" spans="2:8">
      <c r="B104" s="143">
        <v>1954</v>
      </c>
      <c r="C104" s="163" t="str">
        <f>Deaths!V61</f>
        <v>—</v>
      </c>
      <c r="D104" s="163">
        <f>Deaths!AR61</f>
        <v>139</v>
      </c>
      <c r="E104" s="163">
        <f>Deaths!BN61</f>
        <v>139</v>
      </c>
      <c r="F104" s="164" t="str">
        <f>Rates!V61</f>
        <v>—</v>
      </c>
      <c r="G104" s="164">
        <f>Rates!AR61</f>
        <v>3.1971324000000001</v>
      </c>
      <c r="H104" s="164">
        <f>Rates!BN61</f>
        <v>1.5495665000000001</v>
      </c>
    </row>
    <row r="105" spans="2:8">
      <c r="B105" s="143">
        <v>1955</v>
      </c>
      <c r="C105" s="163" t="str">
        <f>Deaths!V62</f>
        <v>—</v>
      </c>
      <c r="D105" s="163">
        <f>Deaths!AR62</f>
        <v>133</v>
      </c>
      <c r="E105" s="163">
        <f>Deaths!BN62</f>
        <v>133</v>
      </c>
      <c r="F105" s="164" t="str">
        <f>Rates!V62</f>
        <v>—</v>
      </c>
      <c r="G105" s="164">
        <f>Rates!AR62</f>
        <v>3.0727250000000002</v>
      </c>
      <c r="H105" s="164">
        <f>Rates!BN62</f>
        <v>1.4869512</v>
      </c>
    </row>
    <row r="106" spans="2:8">
      <c r="B106" s="143">
        <v>1956</v>
      </c>
      <c r="C106" s="163" t="str">
        <f>Deaths!V63</f>
        <v>—</v>
      </c>
      <c r="D106" s="163">
        <f>Deaths!AR63</f>
        <v>119</v>
      </c>
      <c r="E106" s="163">
        <f>Deaths!BN63</f>
        <v>119</v>
      </c>
      <c r="F106" s="164" t="str">
        <f>Rates!V63</f>
        <v>—</v>
      </c>
      <c r="G106" s="164">
        <f>Rates!AR63</f>
        <v>2.6881843999999999</v>
      </c>
      <c r="H106" s="164">
        <f>Rates!BN63</f>
        <v>1.2949790999999999</v>
      </c>
    </row>
    <row r="107" spans="2:8">
      <c r="B107" s="143">
        <v>1957</v>
      </c>
      <c r="C107" s="163" t="str">
        <f>Deaths!V64</f>
        <v>—</v>
      </c>
      <c r="D107" s="163">
        <f>Deaths!AR64</f>
        <v>138</v>
      </c>
      <c r="E107" s="163">
        <f>Deaths!BN64</f>
        <v>138</v>
      </c>
      <c r="F107" s="164" t="str">
        <f>Rates!V64</f>
        <v>—</v>
      </c>
      <c r="G107" s="164">
        <f>Rates!AR64</f>
        <v>3.0755159000000001</v>
      </c>
      <c r="H107" s="164">
        <f>Rates!BN64</f>
        <v>1.4821039</v>
      </c>
    </row>
    <row r="108" spans="2:8">
      <c r="B108" s="143">
        <v>1958</v>
      </c>
      <c r="C108" s="163" t="str">
        <f>Deaths!V65</f>
        <v>—</v>
      </c>
      <c r="D108" s="163">
        <f>Deaths!AR65</f>
        <v>111</v>
      </c>
      <c r="E108" s="163">
        <f>Deaths!BN65</f>
        <v>111</v>
      </c>
      <c r="F108" s="164" t="str">
        <f>Rates!V65</f>
        <v>—</v>
      </c>
      <c r="G108" s="164">
        <f>Rates!AR65</f>
        <v>2.4488881</v>
      </c>
      <c r="H108" s="164">
        <f>Rates!BN65</f>
        <v>1.1819697</v>
      </c>
    </row>
    <row r="109" spans="2:8">
      <c r="B109" s="143">
        <v>1959</v>
      </c>
      <c r="C109" s="163" t="str">
        <f>Deaths!V66</f>
        <v>—</v>
      </c>
      <c r="D109" s="163">
        <f>Deaths!AR66</f>
        <v>104</v>
      </c>
      <c r="E109" s="163">
        <f>Deaths!BN66</f>
        <v>104</v>
      </c>
      <c r="F109" s="164" t="str">
        <f>Rates!V66</f>
        <v>—</v>
      </c>
      <c r="G109" s="164">
        <f>Rates!AR66</f>
        <v>2.2676381000000001</v>
      </c>
      <c r="H109" s="164">
        <f>Rates!BN66</f>
        <v>1.0972046</v>
      </c>
    </row>
    <row r="110" spans="2:8">
      <c r="B110" s="143">
        <v>1960</v>
      </c>
      <c r="C110" s="163" t="str">
        <f>Deaths!V67</f>
        <v>—</v>
      </c>
      <c r="D110" s="163">
        <f>Deaths!AR67</f>
        <v>121</v>
      </c>
      <c r="E110" s="163">
        <f>Deaths!BN67</f>
        <v>121</v>
      </c>
      <c r="F110" s="164" t="str">
        <f>Rates!V67</f>
        <v>—</v>
      </c>
      <c r="G110" s="164">
        <f>Rates!AR67</f>
        <v>2.6236616000000001</v>
      </c>
      <c r="H110" s="164">
        <f>Rates!BN67</f>
        <v>1.2690009</v>
      </c>
    </row>
    <row r="111" spans="2:8">
      <c r="B111" s="143">
        <v>1961</v>
      </c>
      <c r="C111" s="163" t="str">
        <f>Deaths!V68</f>
        <v>—</v>
      </c>
      <c r="D111" s="163">
        <f>Deaths!AR68</f>
        <v>108</v>
      </c>
      <c r="E111" s="163">
        <f>Deaths!BN68</f>
        <v>108</v>
      </c>
      <c r="F111" s="164" t="str">
        <f>Rates!V68</f>
        <v>—</v>
      </c>
      <c r="G111" s="164">
        <f>Rates!AR68</f>
        <v>2.2987025999999999</v>
      </c>
      <c r="H111" s="164">
        <f>Rates!BN68</f>
        <v>1.1061653</v>
      </c>
    </row>
    <row r="112" spans="2:8">
      <c r="B112" s="143">
        <v>1962</v>
      </c>
      <c r="C112" s="163" t="str">
        <f>Deaths!V69</f>
        <v>—</v>
      </c>
      <c r="D112" s="163">
        <f>Deaths!AR69</f>
        <v>85</v>
      </c>
      <c r="E112" s="163">
        <f>Deaths!BN69</f>
        <v>85</v>
      </c>
      <c r="F112" s="164" t="str">
        <f>Rates!V69</f>
        <v>—</v>
      </c>
      <c r="G112" s="164">
        <f>Rates!AR69</f>
        <v>1.7467796</v>
      </c>
      <c r="H112" s="164">
        <f>Rates!BN69</f>
        <v>0.84757979999999999</v>
      </c>
    </row>
    <row r="113" spans="2:8">
      <c r="B113" s="143">
        <v>1963</v>
      </c>
      <c r="C113" s="163" t="str">
        <f>Deaths!V70</f>
        <v>—</v>
      </c>
      <c r="D113" s="163">
        <f>Deaths!AR70</f>
        <v>64</v>
      </c>
      <c r="E113" s="163">
        <f>Deaths!BN70</f>
        <v>64</v>
      </c>
      <c r="F113" s="164" t="str">
        <f>Rates!V70</f>
        <v>—</v>
      </c>
      <c r="G113" s="164">
        <f>Rates!AR70</f>
        <v>1.3006814</v>
      </c>
      <c r="H113" s="164">
        <f>Rates!BN70</f>
        <v>0.62955910000000004</v>
      </c>
    </row>
    <row r="114" spans="2:8">
      <c r="B114" s="143">
        <v>1964</v>
      </c>
      <c r="C114" s="163" t="str">
        <f>Deaths!V71</f>
        <v>—</v>
      </c>
      <c r="D114" s="163">
        <f>Deaths!AR71</f>
        <v>75</v>
      </c>
      <c r="E114" s="163">
        <f>Deaths!BN71</f>
        <v>75</v>
      </c>
      <c r="F114" s="164" t="str">
        <f>Rates!V71</f>
        <v>—</v>
      </c>
      <c r="G114" s="164">
        <f>Rates!AR71</f>
        <v>1.5425367999999999</v>
      </c>
      <c r="H114" s="164">
        <f>Rates!BN71</f>
        <v>0.74557960000000001</v>
      </c>
    </row>
    <row r="115" spans="2:8">
      <c r="B115" s="143">
        <v>1965</v>
      </c>
      <c r="C115" s="163" t="str">
        <f>Deaths!V72</f>
        <v>—</v>
      </c>
      <c r="D115" s="163">
        <f>Deaths!AR72</f>
        <v>74</v>
      </c>
      <c r="E115" s="163">
        <f>Deaths!BN72</f>
        <v>74</v>
      </c>
      <c r="F115" s="164" t="str">
        <f>Rates!V72</f>
        <v>—</v>
      </c>
      <c r="G115" s="164">
        <f>Rates!AR72</f>
        <v>1.426363</v>
      </c>
      <c r="H115" s="164">
        <f>Rates!BN72</f>
        <v>0.69121900000000003</v>
      </c>
    </row>
    <row r="116" spans="2:8">
      <c r="B116" s="143">
        <v>1966</v>
      </c>
      <c r="C116" s="163" t="str">
        <f>Deaths!V73</f>
        <v>—</v>
      </c>
      <c r="D116" s="163">
        <f>Deaths!AR73</f>
        <v>66</v>
      </c>
      <c r="E116" s="163">
        <f>Deaths!BN73</f>
        <v>66</v>
      </c>
      <c r="F116" s="164" t="str">
        <f>Rates!V73</f>
        <v>—</v>
      </c>
      <c r="G116" s="164">
        <f>Rates!AR73</f>
        <v>1.3133766</v>
      </c>
      <c r="H116" s="164">
        <f>Rates!BN73</f>
        <v>0.63612270000000004</v>
      </c>
    </row>
    <row r="117" spans="2:8">
      <c r="B117" s="143">
        <v>1967</v>
      </c>
      <c r="C117" s="163" t="str">
        <f>Deaths!V74</f>
        <v>—</v>
      </c>
      <c r="D117" s="163">
        <f>Deaths!AR74</f>
        <v>53</v>
      </c>
      <c r="E117" s="163">
        <f>Deaths!BN74</f>
        <v>53</v>
      </c>
      <c r="F117" s="164" t="str">
        <f>Rates!V74</f>
        <v>—</v>
      </c>
      <c r="G117" s="164">
        <f>Rates!AR74</f>
        <v>1.0210973999999999</v>
      </c>
      <c r="H117" s="164">
        <f>Rates!BN74</f>
        <v>0.4948323</v>
      </c>
    </row>
    <row r="118" spans="2:8">
      <c r="B118" s="143">
        <v>1968</v>
      </c>
      <c r="C118" s="163" t="str">
        <f>Deaths!V75</f>
        <v>—</v>
      </c>
      <c r="D118" s="163">
        <f>Deaths!AR75</f>
        <v>68</v>
      </c>
      <c r="E118" s="163">
        <f>Deaths!BN75</f>
        <v>68</v>
      </c>
      <c r="F118" s="164" t="str">
        <f>Rates!V75</f>
        <v>—</v>
      </c>
      <c r="G118" s="164">
        <f>Rates!AR75</f>
        <v>1.1835640000000001</v>
      </c>
      <c r="H118" s="164">
        <f>Rates!BN75</f>
        <v>0.57457380000000002</v>
      </c>
    </row>
    <row r="119" spans="2:8">
      <c r="B119" s="143">
        <v>1969</v>
      </c>
      <c r="C119" s="163" t="str">
        <f>Deaths!V76</f>
        <v>—</v>
      </c>
      <c r="D119" s="163">
        <f>Deaths!AR76</f>
        <v>44</v>
      </c>
      <c r="E119" s="163">
        <f>Deaths!BN76</f>
        <v>44</v>
      </c>
      <c r="F119" s="164" t="str">
        <f>Rates!V76</f>
        <v>—</v>
      </c>
      <c r="G119" s="164">
        <f>Rates!AR76</f>
        <v>0.79412090000000002</v>
      </c>
      <c r="H119" s="164">
        <f>Rates!BN76</f>
        <v>0.38447609999999999</v>
      </c>
    </row>
    <row r="120" spans="2:8">
      <c r="B120" s="143">
        <v>1970</v>
      </c>
      <c r="C120" s="163" t="str">
        <f>Deaths!V77</f>
        <v>—</v>
      </c>
      <c r="D120" s="163">
        <f>Deaths!AR77</f>
        <v>66</v>
      </c>
      <c r="E120" s="163">
        <f>Deaths!BN77</f>
        <v>66</v>
      </c>
      <c r="F120" s="164" t="str">
        <f>Rates!V77</f>
        <v>—</v>
      </c>
      <c r="G120" s="164">
        <f>Rates!AR77</f>
        <v>1.1707832</v>
      </c>
      <c r="H120" s="164">
        <f>Rates!BN77</f>
        <v>0.56844190000000006</v>
      </c>
    </row>
    <row r="121" spans="2:8">
      <c r="B121" s="143">
        <v>1971</v>
      </c>
      <c r="C121" s="163" t="str">
        <f>Deaths!V78</f>
        <v>—</v>
      </c>
      <c r="D121" s="163">
        <f>Deaths!AR78</f>
        <v>51</v>
      </c>
      <c r="E121" s="163">
        <f>Deaths!BN78</f>
        <v>51</v>
      </c>
      <c r="F121" s="164" t="str">
        <f>Rates!V78</f>
        <v>—</v>
      </c>
      <c r="G121" s="164">
        <f>Rates!AR78</f>
        <v>0.86902500000000005</v>
      </c>
      <c r="H121" s="164">
        <f>Rates!BN78</f>
        <v>0.42145830000000001</v>
      </c>
    </row>
    <row r="122" spans="2:8">
      <c r="B122" s="143">
        <v>1972</v>
      </c>
      <c r="C122" s="163" t="str">
        <f>Deaths!V79</f>
        <v>—</v>
      </c>
      <c r="D122" s="163">
        <f>Deaths!AR79</f>
        <v>33</v>
      </c>
      <c r="E122" s="163">
        <f>Deaths!BN79</f>
        <v>33</v>
      </c>
      <c r="F122" s="164" t="str">
        <f>Rates!V79</f>
        <v>—</v>
      </c>
      <c r="G122" s="164">
        <f>Rates!AR79</f>
        <v>0.56370880000000001</v>
      </c>
      <c r="H122" s="164">
        <f>Rates!BN79</f>
        <v>0.2732368</v>
      </c>
    </row>
    <row r="123" spans="2:8">
      <c r="B123" s="143">
        <v>1973</v>
      </c>
      <c r="C123" s="163" t="str">
        <f>Deaths!V80</f>
        <v>—</v>
      </c>
      <c r="D123" s="163">
        <f>Deaths!AR80</f>
        <v>28</v>
      </c>
      <c r="E123" s="163">
        <f>Deaths!BN80</f>
        <v>28</v>
      </c>
      <c r="F123" s="164" t="str">
        <f>Rates!V80</f>
        <v>—</v>
      </c>
      <c r="G123" s="164">
        <f>Rates!AR80</f>
        <v>0.43543419999999999</v>
      </c>
      <c r="H123" s="164">
        <f>Rates!BN80</f>
        <v>0.21173040000000001</v>
      </c>
    </row>
    <row r="124" spans="2:8">
      <c r="B124" s="143">
        <v>1974</v>
      </c>
      <c r="C124" s="163" t="str">
        <f>Deaths!V81</f>
        <v>—</v>
      </c>
      <c r="D124" s="163">
        <f>Deaths!AR81</f>
        <v>28</v>
      </c>
      <c r="E124" s="163">
        <f>Deaths!BN81</f>
        <v>28</v>
      </c>
      <c r="F124" s="164" t="str">
        <f>Rates!V81</f>
        <v>—</v>
      </c>
      <c r="G124" s="164">
        <f>Rates!AR81</f>
        <v>0.40239550000000002</v>
      </c>
      <c r="H124" s="164">
        <f>Rates!BN81</f>
        <v>0.1960028</v>
      </c>
    </row>
    <row r="125" spans="2:8">
      <c r="B125" s="143">
        <v>1975</v>
      </c>
      <c r="C125" s="163" t="str">
        <f>Deaths!V82</f>
        <v>—</v>
      </c>
      <c r="D125" s="163">
        <f>Deaths!AR82</f>
        <v>13</v>
      </c>
      <c r="E125" s="163">
        <f>Deaths!BN82</f>
        <v>13</v>
      </c>
      <c r="F125" s="164" t="str">
        <f>Rates!V82</f>
        <v>—</v>
      </c>
      <c r="G125" s="164">
        <f>Rates!AR82</f>
        <v>0.1816374</v>
      </c>
      <c r="H125" s="164">
        <f>Rates!BN82</f>
        <v>8.8877100000000001E-2</v>
      </c>
    </row>
    <row r="126" spans="2:8">
      <c r="B126" s="143">
        <v>1976</v>
      </c>
      <c r="C126" s="163" t="str">
        <f>Deaths!V83</f>
        <v>—</v>
      </c>
      <c r="D126" s="163">
        <f>Deaths!AR83</f>
        <v>30</v>
      </c>
      <c r="E126" s="163">
        <f>Deaths!BN83</f>
        <v>30</v>
      </c>
      <c r="F126" s="164" t="str">
        <f>Rates!V83</f>
        <v>—</v>
      </c>
      <c r="G126" s="164">
        <f>Rates!AR83</f>
        <v>0.45133319999999999</v>
      </c>
      <c r="H126" s="164">
        <f>Rates!BN83</f>
        <v>0.2203939</v>
      </c>
    </row>
    <row r="127" spans="2:8">
      <c r="B127" s="143">
        <v>1977</v>
      </c>
      <c r="C127" s="163" t="str">
        <f>Deaths!V84</f>
        <v>—</v>
      </c>
      <c r="D127" s="163">
        <f>Deaths!AR84</f>
        <v>18</v>
      </c>
      <c r="E127" s="163">
        <f>Deaths!BN84</f>
        <v>18</v>
      </c>
      <c r="F127" s="164" t="str">
        <f>Rates!V84</f>
        <v>—</v>
      </c>
      <c r="G127" s="164">
        <f>Rates!AR84</f>
        <v>0.2448485</v>
      </c>
      <c r="H127" s="164">
        <f>Rates!BN84</f>
        <v>0.1201642</v>
      </c>
    </row>
    <row r="128" spans="2:8">
      <c r="B128" s="143">
        <v>1978</v>
      </c>
      <c r="C128" s="163" t="str">
        <f>Deaths!V85</f>
        <v>—</v>
      </c>
      <c r="D128" s="163">
        <f>Deaths!AR85</f>
        <v>15</v>
      </c>
      <c r="E128" s="163">
        <f>Deaths!BN85</f>
        <v>15</v>
      </c>
      <c r="F128" s="164" t="str">
        <f>Rates!V85</f>
        <v>—</v>
      </c>
      <c r="G128" s="164">
        <f>Rates!AR85</f>
        <v>0.2139113</v>
      </c>
      <c r="H128" s="164">
        <f>Rates!BN85</f>
        <v>0.10465969999999999</v>
      </c>
    </row>
    <row r="129" spans="2:8">
      <c r="B129" s="143">
        <v>1979</v>
      </c>
      <c r="C129" s="163" t="str">
        <f>Deaths!V86</f>
        <v>—</v>
      </c>
      <c r="D129" s="163">
        <f>Deaths!AR86</f>
        <v>18</v>
      </c>
      <c r="E129" s="163">
        <f>Deaths!BN86</f>
        <v>18</v>
      </c>
      <c r="F129" s="164" t="str">
        <f>Rates!V86</f>
        <v>—</v>
      </c>
      <c r="G129" s="164">
        <f>Rates!AR86</f>
        <v>0.23999029999999999</v>
      </c>
      <c r="H129" s="164">
        <f>Rates!BN86</f>
        <v>0.1180324</v>
      </c>
    </row>
    <row r="130" spans="2:8">
      <c r="B130" s="143">
        <v>1980</v>
      </c>
      <c r="C130" s="163" t="str">
        <f>Deaths!V87</f>
        <v>—</v>
      </c>
      <c r="D130" s="163">
        <f>Deaths!AR87</f>
        <v>22</v>
      </c>
      <c r="E130" s="163">
        <f>Deaths!BN87</f>
        <v>22</v>
      </c>
      <c r="F130" s="164" t="str">
        <f>Rates!V87</f>
        <v>—</v>
      </c>
      <c r="G130" s="164">
        <f>Rates!AR87</f>
        <v>0.2950102</v>
      </c>
      <c r="H130" s="164">
        <f>Rates!BN87</f>
        <v>0.14496329999999999</v>
      </c>
    </row>
    <row r="131" spans="2:8">
      <c r="B131" s="143">
        <v>1981</v>
      </c>
      <c r="C131" s="163" t="str">
        <f>Deaths!V88</f>
        <v>—</v>
      </c>
      <c r="D131" s="163">
        <f>Deaths!AR88</f>
        <v>25</v>
      </c>
      <c r="E131" s="163">
        <f>Deaths!BN88</f>
        <v>25</v>
      </c>
      <c r="F131" s="164" t="str">
        <f>Rates!V88</f>
        <v>—</v>
      </c>
      <c r="G131" s="164">
        <f>Rates!AR88</f>
        <v>0.30674499999999999</v>
      </c>
      <c r="H131" s="164">
        <f>Rates!BN88</f>
        <v>0.1509761</v>
      </c>
    </row>
    <row r="132" spans="2:8">
      <c r="B132" s="143">
        <v>1982</v>
      </c>
      <c r="C132" s="163" t="str">
        <f>Deaths!V89</f>
        <v>—</v>
      </c>
      <c r="D132" s="163">
        <f>Deaths!AR89</f>
        <v>25</v>
      </c>
      <c r="E132" s="163">
        <f>Deaths!BN89</f>
        <v>25</v>
      </c>
      <c r="F132" s="164" t="str">
        <f>Rates!V89</f>
        <v>—</v>
      </c>
      <c r="G132" s="164">
        <f>Rates!AR89</f>
        <v>0.28762179999999998</v>
      </c>
      <c r="H132" s="164">
        <f>Rates!BN89</f>
        <v>0.1419146</v>
      </c>
    </row>
    <row r="133" spans="2:8">
      <c r="B133" s="143">
        <v>1983</v>
      </c>
      <c r="C133" s="163" t="str">
        <f>Deaths!V90</f>
        <v>—</v>
      </c>
      <c r="D133" s="163">
        <f>Deaths!AR90</f>
        <v>15</v>
      </c>
      <c r="E133" s="163">
        <f>Deaths!BN90</f>
        <v>15</v>
      </c>
      <c r="F133" s="164" t="str">
        <f>Rates!V90</f>
        <v>—</v>
      </c>
      <c r="G133" s="164">
        <f>Rates!AR90</f>
        <v>0.18426149999999999</v>
      </c>
      <c r="H133" s="164">
        <f>Rates!BN90</f>
        <v>9.0800900000000004E-2</v>
      </c>
    </row>
    <row r="134" spans="2:8">
      <c r="B134" s="143">
        <v>1984</v>
      </c>
      <c r="C134" s="163" t="str">
        <f>Deaths!V91</f>
        <v>—</v>
      </c>
      <c r="D134" s="163">
        <f>Deaths!AR91</f>
        <v>18</v>
      </c>
      <c r="E134" s="163">
        <f>Deaths!BN91</f>
        <v>18</v>
      </c>
      <c r="F134" s="164" t="str">
        <f>Rates!V91</f>
        <v>—</v>
      </c>
      <c r="G134" s="164">
        <f>Rates!AR91</f>
        <v>0.21249750000000001</v>
      </c>
      <c r="H134" s="164">
        <f>Rates!BN91</f>
        <v>0.1048318</v>
      </c>
    </row>
    <row r="135" spans="2:8">
      <c r="B135" s="143">
        <v>1985</v>
      </c>
      <c r="C135" s="163" t="str">
        <f>Deaths!V92</f>
        <v>—</v>
      </c>
      <c r="D135" s="163">
        <f>Deaths!AR92</f>
        <v>11</v>
      </c>
      <c r="E135" s="163">
        <f>Deaths!BN92</f>
        <v>11</v>
      </c>
      <c r="F135" s="164" t="str">
        <f>Rates!V92</f>
        <v>—</v>
      </c>
      <c r="G135" s="164">
        <f>Rates!AR92</f>
        <v>0.1206748</v>
      </c>
      <c r="H135" s="164">
        <f>Rates!BN92</f>
        <v>5.9491200000000001E-2</v>
      </c>
    </row>
    <row r="136" spans="2:8">
      <c r="B136" s="143">
        <v>1986</v>
      </c>
      <c r="C136" s="163" t="str">
        <f>Deaths!V93</f>
        <v>—</v>
      </c>
      <c r="D136" s="163">
        <f>Deaths!AR93</f>
        <v>15</v>
      </c>
      <c r="E136" s="163">
        <f>Deaths!BN93</f>
        <v>15</v>
      </c>
      <c r="F136" s="164" t="str">
        <f>Rates!V93</f>
        <v>—</v>
      </c>
      <c r="G136" s="164">
        <f>Rates!AR93</f>
        <v>0.17482619999999999</v>
      </c>
      <c r="H136" s="164">
        <f>Rates!BN93</f>
        <v>8.6801699999999996E-2</v>
      </c>
    </row>
    <row r="137" spans="2:8">
      <c r="B137" s="143">
        <v>1987</v>
      </c>
      <c r="C137" s="163" t="str">
        <f>Deaths!V94</f>
        <v>—</v>
      </c>
      <c r="D137" s="163">
        <f>Deaths!AR94</f>
        <v>13</v>
      </c>
      <c r="E137" s="163">
        <f>Deaths!BN94</f>
        <v>13</v>
      </c>
      <c r="F137" s="164" t="str">
        <f>Rates!V94</f>
        <v>—</v>
      </c>
      <c r="G137" s="164">
        <f>Rates!AR94</f>
        <v>0.14579030000000001</v>
      </c>
      <c r="H137" s="164">
        <f>Rates!BN94</f>
        <v>7.1976799999999994E-2</v>
      </c>
    </row>
    <row r="138" spans="2:8">
      <c r="B138" s="143">
        <v>1988</v>
      </c>
      <c r="C138" s="163" t="str">
        <f>Deaths!V95</f>
        <v>—</v>
      </c>
      <c r="D138" s="163">
        <f>Deaths!AR95</f>
        <v>12</v>
      </c>
      <c r="E138" s="163">
        <f>Deaths!BN95</f>
        <v>12</v>
      </c>
      <c r="F138" s="164" t="str">
        <f>Rates!V95</f>
        <v>—</v>
      </c>
      <c r="G138" s="164">
        <f>Rates!AR95</f>
        <v>0.13546530000000001</v>
      </c>
      <c r="H138" s="164">
        <f>Rates!BN95</f>
        <v>6.7105899999999996E-2</v>
      </c>
    </row>
    <row r="139" spans="2:8">
      <c r="B139" s="143">
        <v>1989</v>
      </c>
      <c r="C139" s="163" t="str">
        <f>Deaths!V96</f>
        <v>—</v>
      </c>
      <c r="D139" s="163">
        <f>Deaths!AR96</f>
        <v>13</v>
      </c>
      <c r="E139" s="163">
        <f>Deaths!BN96</f>
        <v>13</v>
      </c>
      <c r="F139" s="164" t="str">
        <f>Rates!V96</f>
        <v>—</v>
      </c>
      <c r="G139" s="164">
        <f>Rates!AR96</f>
        <v>0.13976730000000001</v>
      </c>
      <c r="H139" s="164">
        <f>Rates!BN96</f>
        <v>6.9213999999999998E-2</v>
      </c>
    </row>
    <row r="140" spans="2:8">
      <c r="B140" s="143">
        <v>1990</v>
      </c>
      <c r="C140" s="163" t="str">
        <f>Deaths!V97</f>
        <v>—</v>
      </c>
      <c r="D140" s="163">
        <f>Deaths!AR97</f>
        <v>16</v>
      </c>
      <c r="E140" s="163">
        <f>Deaths!BN97</f>
        <v>16</v>
      </c>
      <c r="F140" s="164" t="str">
        <f>Rates!V97</f>
        <v>—</v>
      </c>
      <c r="G140" s="164">
        <f>Rates!AR97</f>
        <v>0.1691492</v>
      </c>
      <c r="H140" s="164">
        <f>Rates!BN97</f>
        <v>8.4045800000000004E-2</v>
      </c>
    </row>
    <row r="141" spans="2:8">
      <c r="B141" s="143">
        <v>1991</v>
      </c>
      <c r="C141" s="163" t="str">
        <f>Deaths!V98</f>
        <v>—</v>
      </c>
      <c r="D141" s="163">
        <f>Deaths!AR98</f>
        <v>13</v>
      </c>
      <c r="E141" s="163">
        <f>Deaths!BN98</f>
        <v>13</v>
      </c>
      <c r="F141" s="164" t="str">
        <f>Rates!V98</f>
        <v>—</v>
      </c>
      <c r="G141" s="164">
        <f>Rates!AR98</f>
        <v>0.1375026</v>
      </c>
      <c r="H141" s="164">
        <f>Rates!BN98</f>
        <v>6.8249500000000005E-2</v>
      </c>
    </row>
    <row r="142" spans="2:8">
      <c r="B142" s="143">
        <v>1992</v>
      </c>
      <c r="C142" s="163" t="str">
        <f>Deaths!V99</f>
        <v>—</v>
      </c>
      <c r="D142" s="163">
        <f>Deaths!AR99</f>
        <v>9</v>
      </c>
      <c r="E142" s="163">
        <f>Deaths!BN99</f>
        <v>9</v>
      </c>
      <c r="F142" s="164" t="str">
        <f>Rates!V99</f>
        <v>—</v>
      </c>
      <c r="G142" s="164">
        <f>Rates!AR99</f>
        <v>9.7546300000000002E-2</v>
      </c>
      <c r="H142" s="164">
        <f>Rates!BN99</f>
        <v>4.8664199999999998E-2</v>
      </c>
    </row>
    <row r="143" spans="2:8">
      <c r="B143" s="143">
        <v>1993</v>
      </c>
      <c r="C143" s="163" t="str">
        <f>Deaths!V100</f>
        <v>—</v>
      </c>
      <c r="D143" s="163">
        <f>Deaths!AR100</f>
        <v>15</v>
      </c>
      <c r="E143" s="163">
        <f>Deaths!BN100</f>
        <v>15</v>
      </c>
      <c r="F143" s="164" t="str">
        <f>Rates!V100</f>
        <v>—</v>
      </c>
      <c r="G143" s="164">
        <f>Rates!AR100</f>
        <v>0.16403980000000001</v>
      </c>
      <c r="H143" s="164">
        <f>Rates!BN100</f>
        <v>8.1822800000000001E-2</v>
      </c>
    </row>
    <row r="144" spans="2:8">
      <c r="B144" s="143">
        <v>1994</v>
      </c>
      <c r="C144" s="163" t="str">
        <f>Deaths!V101</f>
        <v>—</v>
      </c>
      <c r="D144" s="163">
        <f>Deaths!AR101</f>
        <v>16</v>
      </c>
      <c r="E144" s="163">
        <f>Deaths!BN101</f>
        <v>16</v>
      </c>
      <c r="F144" s="164" t="str">
        <f>Rates!V101</f>
        <v>—</v>
      </c>
      <c r="G144" s="164">
        <f>Rates!AR101</f>
        <v>0.16764080000000001</v>
      </c>
      <c r="H144" s="164">
        <f>Rates!BN101</f>
        <v>8.3541699999999997E-2</v>
      </c>
    </row>
    <row r="145" spans="2:8">
      <c r="B145" s="143">
        <v>1995</v>
      </c>
      <c r="C145" s="163" t="str">
        <f>Deaths!V102</f>
        <v>—</v>
      </c>
      <c r="D145" s="163">
        <f>Deaths!AR102</f>
        <v>24</v>
      </c>
      <c r="E145" s="163">
        <f>Deaths!BN102</f>
        <v>24</v>
      </c>
      <c r="F145" s="164" t="str">
        <f>Rates!V102</f>
        <v>—</v>
      </c>
      <c r="G145" s="164">
        <f>Rates!AR102</f>
        <v>0.25107590000000002</v>
      </c>
      <c r="H145" s="164">
        <f>Rates!BN102</f>
        <v>0.1251293</v>
      </c>
    </row>
    <row r="146" spans="2:8">
      <c r="B146" s="143">
        <v>1996</v>
      </c>
      <c r="C146" s="163" t="str">
        <f>Deaths!V103</f>
        <v>—</v>
      </c>
      <c r="D146" s="163">
        <f>Deaths!AR103</f>
        <v>12</v>
      </c>
      <c r="E146" s="163">
        <f>Deaths!BN103</f>
        <v>12</v>
      </c>
      <c r="F146" s="164" t="str">
        <f>Rates!V103</f>
        <v>—</v>
      </c>
      <c r="G146" s="164">
        <f>Rates!AR103</f>
        <v>0.1275299</v>
      </c>
      <c r="H146" s="164">
        <f>Rates!BN103</f>
        <v>6.3721899999999998E-2</v>
      </c>
    </row>
    <row r="147" spans="2:8">
      <c r="B147" s="143">
        <v>1997</v>
      </c>
      <c r="C147" s="163" t="str">
        <f>Deaths!V104</f>
        <v>—</v>
      </c>
      <c r="D147" s="163">
        <f>Deaths!AR104</f>
        <v>12</v>
      </c>
      <c r="E147" s="163">
        <f>Deaths!BN104</f>
        <v>12</v>
      </c>
      <c r="F147" s="164" t="str">
        <f>Rates!V104</f>
        <v>—</v>
      </c>
      <c r="G147" s="164">
        <f>Rates!AR104</f>
        <v>0.12613170000000001</v>
      </c>
      <c r="H147" s="164">
        <f>Rates!BN104</f>
        <v>6.3206200000000004E-2</v>
      </c>
    </row>
    <row r="148" spans="2:8">
      <c r="B148" s="143">
        <v>1998</v>
      </c>
      <c r="C148" s="163" t="str">
        <f>Deaths!V105</f>
        <v>—</v>
      </c>
      <c r="D148" s="163">
        <f>Deaths!AR105</f>
        <v>7</v>
      </c>
      <c r="E148" s="163">
        <f>Deaths!BN105</f>
        <v>7</v>
      </c>
      <c r="F148" s="164" t="str">
        <f>Rates!V105</f>
        <v>—</v>
      </c>
      <c r="G148" s="164">
        <f>Rates!AR105</f>
        <v>7.2209999999999996E-2</v>
      </c>
      <c r="H148" s="164">
        <f>Rates!BN105</f>
        <v>3.6226500000000002E-2</v>
      </c>
    </row>
    <row r="149" spans="2:8">
      <c r="B149" s="143">
        <v>1999</v>
      </c>
      <c r="C149" s="163" t="str">
        <f>Deaths!V106</f>
        <v>—</v>
      </c>
      <c r="D149" s="163">
        <f>Deaths!AR106</f>
        <v>11</v>
      </c>
      <c r="E149" s="163">
        <f>Deaths!BN106</f>
        <v>11</v>
      </c>
      <c r="F149" s="164" t="str">
        <f>Rates!V106</f>
        <v>—</v>
      </c>
      <c r="G149" s="164">
        <f>Rates!AR106</f>
        <v>0.1152677</v>
      </c>
      <c r="H149" s="164">
        <f>Rates!BN106</f>
        <v>5.7833099999999998E-2</v>
      </c>
    </row>
    <row r="150" spans="2:8">
      <c r="B150" s="143">
        <v>2000</v>
      </c>
      <c r="C150" s="163" t="str">
        <f>Deaths!V107</f>
        <v>—</v>
      </c>
      <c r="D150" s="163">
        <f>Deaths!AR107</f>
        <v>15</v>
      </c>
      <c r="E150" s="163">
        <f>Deaths!BN107</f>
        <v>15</v>
      </c>
      <c r="F150" s="164" t="str">
        <f>Rates!V107</f>
        <v>—</v>
      </c>
      <c r="G150" s="164">
        <f>Rates!AR107</f>
        <v>0.15505939999999999</v>
      </c>
      <c r="H150" s="164">
        <f>Rates!BN107</f>
        <v>7.7681899999999998E-2</v>
      </c>
    </row>
    <row r="151" spans="2:8">
      <c r="B151" s="143">
        <v>2001</v>
      </c>
      <c r="C151" s="163" t="str">
        <f>Deaths!V108</f>
        <v>—</v>
      </c>
      <c r="D151" s="163">
        <f>Deaths!AR108</f>
        <v>12</v>
      </c>
      <c r="E151" s="163">
        <f>Deaths!BN108</f>
        <v>12</v>
      </c>
      <c r="F151" s="164" t="str">
        <f>Rates!V108</f>
        <v>—</v>
      </c>
      <c r="G151" s="164">
        <f>Rates!AR108</f>
        <v>0.12358</v>
      </c>
      <c r="H151" s="164">
        <f>Rates!BN108</f>
        <v>6.2230199999999999E-2</v>
      </c>
    </row>
    <row r="152" spans="2:8">
      <c r="B152" s="143">
        <v>2002</v>
      </c>
      <c r="C152" s="163" t="str">
        <f>Deaths!V109</f>
        <v>—</v>
      </c>
      <c r="D152" s="163">
        <f>Deaths!AR109</f>
        <v>12</v>
      </c>
      <c r="E152" s="163">
        <f>Deaths!BN109</f>
        <v>12</v>
      </c>
      <c r="F152" s="164" t="str">
        <f>Rates!V109</f>
        <v>—</v>
      </c>
      <c r="G152" s="164">
        <f>Rates!AR109</f>
        <v>0.1235454</v>
      </c>
      <c r="H152" s="164">
        <f>Rates!BN109</f>
        <v>6.1857700000000002E-2</v>
      </c>
    </row>
    <row r="153" spans="2:8">
      <c r="B153" s="143">
        <v>2003</v>
      </c>
      <c r="C153" s="163" t="str">
        <f>Deaths!V110</f>
        <v>—</v>
      </c>
      <c r="D153" s="163">
        <f>Deaths!AR110</f>
        <v>8</v>
      </c>
      <c r="E153" s="163">
        <f>Deaths!BN110</f>
        <v>8</v>
      </c>
      <c r="F153" s="164" t="str">
        <f>Rates!V110</f>
        <v>—</v>
      </c>
      <c r="G153" s="164">
        <f>Rates!AR110</f>
        <v>8.2167799999999999E-2</v>
      </c>
      <c r="H153" s="164">
        <f>Rates!BN110</f>
        <v>4.1075300000000002E-2</v>
      </c>
    </row>
    <row r="154" spans="2:8">
      <c r="B154" s="143">
        <v>2004</v>
      </c>
      <c r="C154" s="163" t="str">
        <f>Deaths!V111</f>
        <v>—</v>
      </c>
      <c r="D154" s="163">
        <f>Deaths!AR111</f>
        <v>11</v>
      </c>
      <c r="E154" s="163">
        <f>Deaths!BN111</f>
        <v>11</v>
      </c>
      <c r="F154" s="164" t="str">
        <f>Rates!V111</f>
        <v>—</v>
      </c>
      <c r="G154" s="164">
        <f>Rates!AR111</f>
        <v>0.1146301</v>
      </c>
      <c r="H154" s="164">
        <f>Rates!BN111</f>
        <v>5.7249899999999999E-2</v>
      </c>
    </row>
    <row r="155" spans="2:8">
      <c r="B155" s="143">
        <v>2005</v>
      </c>
      <c r="C155" s="163" t="str">
        <f>Deaths!V112</f>
        <v>—</v>
      </c>
      <c r="D155" s="163">
        <f>Deaths!AR112</f>
        <v>9</v>
      </c>
      <c r="E155" s="163">
        <f>Deaths!BN112</f>
        <v>9</v>
      </c>
      <c r="F155" s="164" t="str">
        <f>Rates!V112</f>
        <v>—</v>
      </c>
      <c r="G155" s="164">
        <f>Rates!AR112</f>
        <v>9.23596E-2</v>
      </c>
      <c r="H155" s="164">
        <f>Rates!BN112</f>
        <v>4.6221400000000003E-2</v>
      </c>
    </row>
    <row r="156" spans="2:8">
      <c r="B156" s="143">
        <v>2006</v>
      </c>
      <c r="C156" s="163" t="str">
        <f>Deaths!V113</f>
        <v>—</v>
      </c>
      <c r="D156" s="163">
        <f>Deaths!AR113</f>
        <v>11</v>
      </c>
      <c r="E156" s="163">
        <f>Deaths!BN113</f>
        <v>11</v>
      </c>
      <c r="F156" s="164" t="str">
        <f>Rates!V113</f>
        <v>—</v>
      </c>
      <c r="G156" s="164">
        <f>Rates!AR113</f>
        <v>0.1114583</v>
      </c>
      <c r="H156" s="164">
        <f>Rates!BN113</f>
        <v>5.5536700000000001E-2</v>
      </c>
    </row>
    <row r="157" spans="2:8">
      <c r="B157" s="143">
        <v>2007</v>
      </c>
      <c r="C157" s="163" t="str">
        <f>Deaths!V114</f>
        <v>—</v>
      </c>
      <c r="D157" s="163">
        <f>Deaths!AR114</f>
        <v>6</v>
      </c>
      <c r="E157" s="163">
        <f>Deaths!BN114</f>
        <v>6</v>
      </c>
      <c r="F157" s="164" t="str">
        <f>Rates!V114</f>
        <v>—</v>
      </c>
      <c r="G157" s="164">
        <f>Rates!AR114</f>
        <v>6.04863E-2</v>
      </c>
      <c r="H157" s="164">
        <f>Rates!BN114</f>
        <v>3.02622E-2</v>
      </c>
    </row>
    <row r="158" spans="2:8">
      <c r="B158" s="143">
        <v>2008</v>
      </c>
      <c r="C158" s="163" t="str">
        <f>Deaths!V115</f>
        <v>—</v>
      </c>
      <c r="D158" s="163">
        <f>Deaths!AR115</f>
        <v>6</v>
      </c>
      <c r="E158" s="163">
        <f>Deaths!BN115</f>
        <v>6</v>
      </c>
      <c r="F158" s="164" t="str">
        <f>Rates!V115</f>
        <v>—</v>
      </c>
      <c r="G158" s="164">
        <f>Rates!AR115</f>
        <v>5.6939499999999997E-2</v>
      </c>
      <c r="H158" s="164">
        <f>Rates!BN115</f>
        <v>2.8379499999999998E-2</v>
      </c>
    </row>
    <row r="159" spans="2:8">
      <c r="B159" s="143">
        <v>2009</v>
      </c>
      <c r="C159" s="163" t="str">
        <f>Deaths!V116</f>
        <v>—</v>
      </c>
      <c r="D159" s="163">
        <f>Deaths!AR116</f>
        <v>9</v>
      </c>
      <c r="E159" s="163">
        <f>Deaths!BN116</f>
        <v>9</v>
      </c>
      <c r="F159" s="164" t="str">
        <f>Rates!V116</f>
        <v>—</v>
      </c>
      <c r="G159" s="164">
        <f>Rates!AR116</f>
        <v>8.85962E-2</v>
      </c>
      <c r="H159" s="164">
        <f>Rates!BN116</f>
        <v>4.4398899999999998E-2</v>
      </c>
    </row>
    <row r="160" spans="2:8">
      <c r="B160" s="143">
        <v>2010</v>
      </c>
      <c r="C160" s="163" t="str">
        <f>Deaths!V117</f>
        <v>—</v>
      </c>
      <c r="D160" s="163">
        <f>Deaths!AR117</f>
        <v>13</v>
      </c>
      <c r="E160" s="163">
        <f>Deaths!BN117</f>
        <v>13</v>
      </c>
      <c r="F160" s="164" t="str">
        <f>Rates!V117</f>
        <v>—</v>
      </c>
      <c r="G160" s="164">
        <f>Rates!AR117</f>
        <v>0.12388689999999999</v>
      </c>
      <c r="H160" s="164">
        <f>Rates!BN117</f>
        <v>6.1482099999999998E-2</v>
      </c>
    </row>
    <row r="161" spans="2:8">
      <c r="B161" s="143">
        <v>2011</v>
      </c>
      <c r="C161" s="163" t="str">
        <f>Deaths!V118</f>
        <v>—</v>
      </c>
      <c r="D161" s="163">
        <f>Deaths!AR118</f>
        <v>13</v>
      </c>
      <c r="E161" s="163">
        <f>Deaths!BN118</f>
        <v>13</v>
      </c>
      <c r="F161" s="164" t="str">
        <f>Rates!V118</f>
        <v>—</v>
      </c>
      <c r="G161" s="164">
        <f>Rates!AR118</f>
        <v>0.1208438</v>
      </c>
      <c r="H161" s="164">
        <f>Rates!BN118</f>
        <v>6.0049600000000002E-2</v>
      </c>
    </row>
    <row r="162" spans="2:8">
      <c r="B162" s="154">
        <f>IF($D$8&gt;=2012,2012,"")</f>
        <v>2012</v>
      </c>
      <c r="C162" s="163" t="str">
        <f>Deaths!V119</f>
        <v>—</v>
      </c>
      <c r="D162" s="163">
        <f>Deaths!AR119</f>
        <v>16</v>
      </c>
      <c r="E162" s="163">
        <f>Deaths!BN119</f>
        <v>16</v>
      </c>
      <c r="F162" s="164" t="str">
        <f>Rates!V119</f>
        <v>—</v>
      </c>
      <c r="G162" s="164">
        <f>Rates!AR119</f>
        <v>0.14725199999999999</v>
      </c>
      <c r="H162" s="164">
        <f>Rates!BN119</f>
        <v>7.3220099999999996E-2</v>
      </c>
    </row>
    <row r="163" spans="2:8">
      <c r="B163" s="154">
        <f>IF($D$8&gt;=2013,2013,"")</f>
        <v>2013</v>
      </c>
      <c r="C163" s="165" t="str">
        <f>Deaths!V120</f>
        <v>—</v>
      </c>
      <c r="D163" s="163">
        <f>Deaths!AR120</f>
        <v>6</v>
      </c>
      <c r="E163" s="163">
        <f>Deaths!BN120</f>
        <v>6</v>
      </c>
      <c r="F163" s="164" t="str">
        <f>Rates!V120</f>
        <v>—</v>
      </c>
      <c r="G163" s="164">
        <f>Rates!AR120</f>
        <v>5.4244899999999999E-2</v>
      </c>
      <c r="H163" s="164">
        <f>Rates!BN120</f>
        <v>2.6998399999999999E-2</v>
      </c>
    </row>
    <row r="164" spans="2:8">
      <c r="B164" s="154">
        <f>IF($D$8&gt;=2014,2014,"")</f>
        <v>2014</v>
      </c>
      <c r="C164" s="165" t="str">
        <f>Deaths!V121</f>
        <v>—</v>
      </c>
      <c r="D164" s="163">
        <f>Deaths!AR121</f>
        <v>12</v>
      </c>
      <c r="E164" s="163">
        <f>Deaths!BN121</f>
        <v>12</v>
      </c>
      <c r="F164" s="164" t="str">
        <f>Rates!V121</f>
        <v>—</v>
      </c>
      <c r="G164" s="164">
        <f>Rates!AR121</f>
        <v>0.10292659999999999</v>
      </c>
      <c r="H164" s="164">
        <f>Rates!BN121</f>
        <v>5.1462899999999999E-2</v>
      </c>
    </row>
    <row r="165" spans="2:8">
      <c r="B165" s="154">
        <f>IF($D$8&gt;=2015,2015,"")</f>
        <v>2015</v>
      </c>
      <c r="C165" s="165" t="str">
        <f>Deaths!V122</f>
        <v>—</v>
      </c>
      <c r="D165" s="163">
        <f>Deaths!AR122</f>
        <v>8</v>
      </c>
      <c r="E165" s="163">
        <f>Deaths!BN122</f>
        <v>8</v>
      </c>
      <c r="F165" s="164" t="str">
        <f>Rates!V122</f>
        <v>—</v>
      </c>
      <c r="G165" s="164">
        <f>Rates!AR122</f>
        <v>7.2150699999999998E-2</v>
      </c>
      <c r="H165" s="164">
        <f>Rates!BN122</f>
        <v>3.6052500000000001E-2</v>
      </c>
    </row>
    <row r="166" spans="2:8">
      <c r="B166" s="154">
        <f>IF($D$8&gt;=2016,2016,"")</f>
        <v>2016</v>
      </c>
      <c r="C166" s="165" t="str">
        <f>Deaths!V123</f>
        <v>—</v>
      </c>
      <c r="D166" s="163">
        <f>Deaths!AR123</f>
        <v>12</v>
      </c>
      <c r="E166" s="163">
        <f>Deaths!BN123</f>
        <v>12</v>
      </c>
      <c r="F166" s="164" t="str">
        <f>Rates!V123</f>
        <v>—</v>
      </c>
      <c r="G166" s="164">
        <f>Rates!AR123</f>
        <v>0.106129</v>
      </c>
      <c r="H166" s="164">
        <f>Rates!BN123</f>
        <v>5.3094599999999999E-2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t="str">
        <f>INDEX($B$57:$H$175,MATCH($C$184,$B$57:$B$175,0),5)</f>
        <v>—</v>
      </c>
      <c r="G184" s="174">
        <f>INDEX($B$57:$H$175,MATCH($C$184,$B$57:$B$175,0),6)</f>
        <v>29.793690000000002</v>
      </c>
      <c r="H184" s="174">
        <f>INDEX($B$57:$H$175,MATCH($C$184,$B$57:$B$175,0),7)</f>
        <v>14.099741</v>
      </c>
    </row>
    <row r="185" spans="2:8">
      <c r="B185" s="172" t="s">
        <v>67</v>
      </c>
      <c r="C185" s="173">
        <f>'Interactive summary tables'!$G$10</f>
        <v>2016</v>
      </c>
      <c r="D185" s="170"/>
      <c r="E185" s="172" t="s">
        <v>72</v>
      </c>
      <c r="F185" s="174" t="str">
        <f>INDEX($B$57:$H$175,MATCH($C$185,$B$57:$B$175,0),5)</f>
        <v>—</v>
      </c>
      <c r="G185" s="174">
        <f>INDEX($B$57:$H$175,MATCH($C$185,$B$57:$B$175,0),6)</f>
        <v>0.106129</v>
      </c>
      <c r="H185" s="174">
        <f>INDEX($B$57:$H$175,MATCH($C$185,$B$57:$B$175,0),7)</f>
        <v>5.3094599999999999E-2</v>
      </c>
    </row>
    <row r="186" spans="2:8">
      <c r="B186" s="175"/>
      <c r="C186" s="173"/>
      <c r="D186" s="170"/>
      <c r="E186" s="172" t="s">
        <v>74</v>
      </c>
      <c r="F186" s="176" t="str">
        <f>IF($C$185&lt;=$C$184,"-",IF(F$184=F$185,"-",((F$185-F$184)/F$184)))</f>
        <v>-</v>
      </c>
      <c r="G186" s="176">
        <f t="shared" ref="G186:H186" si="2">IF($C$185&lt;=$C$184,"-",(G$185-G$184)/G$184)</f>
        <v>-0.99643786989795491</v>
      </c>
      <c r="H186" s="176">
        <f t="shared" si="2"/>
        <v>-0.99623435636158142</v>
      </c>
    </row>
    <row r="187" spans="2:8">
      <c r="B187" s="172" t="s">
        <v>77</v>
      </c>
      <c r="C187" s="173">
        <f>$C$185-$C$184</f>
        <v>109</v>
      </c>
      <c r="D187" s="170"/>
      <c r="E187" s="172" t="s">
        <v>73</v>
      </c>
      <c r="F187" s="176" t="str">
        <f>IF($C$185&lt;=$C$184,"-",IF(F$184=F$185,"-",((F$185/F$184)^(1/($C$185-$C$184))-1)))</f>
        <v>-</v>
      </c>
      <c r="G187" s="176">
        <f t="shared" ref="G187:H187" si="3">IF($C$185&lt;=$C$184,"-",((G$185/G$184)^(1/($C$185-$C$184))-1))</f>
        <v>-5.0404557023068897E-2</v>
      </c>
      <c r="H187" s="176">
        <f t="shared" si="3"/>
        <v>-4.99204005319136E-2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pregnancy, childbirth and the puerperium (ICD-10 O00–O99)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pregnancy, childbirth and the puerperium (ICD-10 O00–O99)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'[grim-all-pregnancy-childbirth-and-the-puerperium-2017.xlsx]Deaths'!$C$14</v>
      </c>
      <c r="G207" s="189" t="str">
        <f ca="1">CELL("address",INDEX(Deaths!$Y$7:$AP$132,MATCH($C$207,Deaths!$B$7:$B$132,0),MATCH($C$210,Deaths!$Y$6:$AP$6,0)))</f>
        <v>'[grim-all-pregnancy-childbirth-and-the-puerperium-2017.xlsx]Deaths'!$Y$14</v>
      </c>
      <c r="H207" s="189" t="str">
        <f ca="1">CELL("address",INDEX(Deaths!$AU$7:$BL$132,MATCH($C$207,Deaths!$B$7:$B$132,0),MATCH($C$210,Deaths!$AU$6:$BL$6,0)))</f>
        <v>'[grim-all-pregnancy-childbirth-and-the-puerperium-2017.xlsx]Deaths'!$AU$14</v>
      </c>
    </row>
    <row r="208" spans="2:8">
      <c r="B208" s="187" t="s">
        <v>67</v>
      </c>
      <c r="C208" s="188">
        <f>'Interactive summary tables'!$E$34</f>
        <v>2016</v>
      </c>
      <c r="D208" s="185"/>
      <c r="E208" s="185" t="s">
        <v>89</v>
      </c>
      <c r="F208" s="189" t="str">
        <f ca="1">CELL("address",INDEX(Deaths!$C$7:$T$132,MATCH($C$208,Deaths!$B$7:$B$132,0),MATCH($C$211,Deaths!$C$6:$T$6,0)))</f>
        <v>'[grim-all-pregnancy-childbirth-and-the-puerperium-2017.xlsx]Deaths'!$T$123</v>
      </c>
      <c r="G208" s="189" t="str">
        <f ca="1">CELL("address",INDEX(Deaths!$Y$7:$AP$132,MATCH($C$208,Deaths!$B$7:$B$132,0),MATCH($C$211,Deaths!$Y$6:$AP$6,0)))</f>
        <v>'[grim-all-pregnancy-childbirth-and-the-puerperium-2017.xlsx]Deaths'!$AP$123</v>
      </c>
      <c r="H208" s="189" t="str">
        <f ca="1">CELL("address",INDEX(Deaths!$AU$7:$BL$132,MATCH($C$208,Deaths!$B$7:$B$132,0),MATCH($C$211,Deaths!$AU$6:$BL$6,0)))</f>
        <v>'[grim-all-pregnancy-childbirth-and-the-puerperium-2017.xlsx]Deaths'!$BL$123</v>
      </c>
    </row>
    <row r="209" spans="2:8">
      <c r="B209" s="187"/>
      <c r="C209" s="188"/>
      <c r="D209" s="185"/>
      <c r="E209" s="185" t="s">
        <v>95</v>
      </c>
      <c r="F209" s="190">
        <f ca="1">SUM(INDIRECT(F$207,1):INDIRECT(F$208,1))</f>
        <v>0</v>
      </c>
      <c r="G209" s="191">
        <f ca="1">SUM(INDIRECT(G$207,1):INDIRECT(G$208,1))</f>
        <v>28057</v>
      </c>
      <c r="H209" s="191">
        <f ca="1">SUM(INDIRECT(H$207,1):INDIRECT(H$208,1))</f>
        <v>28057</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'[grim-all-pregnancy-childbirth-and-the-puerperium-2017.xlsx]Populations'!$D$23</v>
      </c>
      <c r="G211" s="189" t="str">
        <f ca="1">CELL("address",INDEX(Populations!$Y$16:$AP$141,MATCH($C$207,Populations!$C$16:$C$141,0),MATCH($C$210,Populations!$Y$15:$AP$15,0)))</f>
        <v>'[grim-all-pregnancy-childbirth-and-the-puerperium-2017.xlsx]Populations'!$Y$23</v>
      </c>
      <c r="H211" s="189" t="str">
        <f ca="1">CELL("address",INDEX(Populations!$AT$16:$BK$141,MATCH($C$207,Populations!$C$16:$C$141,0),MATCH($C$210,Populations!$AT$15:$BK$15,0)))</f>
        <v>'[grim-all-pregnancy-childbirth-and-the-puerperium-2017.xlsx]Populations'!$AT$23</v>
      </c>
    </row>
    <row r="212" spans="2:8">
      <c r="B212" s="187"/>
      <c r="C212" s="185"/>
      <c r="D212" s="185"/>
      <c r="E212" s="185" t="s">
        <v>89</v>
      </c>
      <c r="F212" s="189" t="str">
        <f ca="1">CELL("address",INDEX(Populations!$D$16:$U$141,MATCH($C$208,Populations!$C$16:$C$141,0),MATCH($C$211,Populations!$D$15:$U$15,0)))</f>
        <v>'[grim-all-pregnancy-childbirth-and-the-puerperium-2017.xlsx]Populations'!$U$132</v>
      </c>
      <c r="G212" s="189" t="str">
        <f ca="1">CELL("address",INDEX(Populations!$Y$16:$AP$141,MATCH($C$208,Populations!$C$16:$C$141,0),MATCH($C$211,Populations!$Y$15:$AP$15,0)))</f>
        <v>'[grim-all-pregnancy-childbirth-and-the-puerperium-2017.xlsx]Populations'!$AP$132</v>
      </c>
      <c r="H212" s="189" t="str">
        <f ca="1">CELL("address",INDEX(Populations!$AT$16:$BK$141,MATCH($C$208,Populations!$C$16:$C$141,0),MATCH($C$211,Populations!$AT$15:$BK$15,0)))</f>
        <v>'[grim-all-pregnancy-childbirth-and-the-puerperium-2017.xlsx]Populations'!$BK$132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v>
      </c>
      <c r="G215" s="193">
        <f t="shared" ref="G215:H215" ca="1" si="4">IF($C$208&lt;$C$207,"-",IF($C$214&lt;$C$213,"-",G$209/G$213*100000))</f>
        <v>4.3225244708853054</v>
      </c>
      <c r="H215" s="193">
        <f t="shared" ca="1" si="4"/>
        <v>2.1555227867827815</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pregnancy, childbirth and the puerperium (ICD-10 O00–O99)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pregnancy, childbirth and the puerperium (ICD-10 O00–O99)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pregnancy, childbirth and the puerperium (ICD-10 O00–O99)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pregnancy, childbirth and the puerperium (ICD-10 O00–O99)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pregnancy, childbirth and the puerperium (ICD-10 O00–O99)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76316342-21B4-466C-A7A0-1247BD066E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pregnancy, childbirth and the puerperium (ICD-10 O00–O99), 1907–2016 (GRIM Books 2016; 6 June 2016 edition) AIHW</dc:title>
  <dc:creator>AIHW</dc:creator>
  <cp:lastModifiedBy>James</cp:lastModifiedBy>
  <cp:lastPrinted>2014-12-22T03:15:21Z</cp:lastPrinted>
  <dcterms:created xsi:type="dcterms:W3CDTF">2013-06-20T00:40:38Z</dcterms:created>
  <dcterms:modified xsi:type="dcterms:W3CDTF">2018-08-10T03:35:05Z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