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28" i="7" l="1"/>
  <c r="E158" i="7"/>
  <c r="E109" i="7"/>
  <c r="D138" i="7"/>
  <c r="C164" i="7"/>
  <c r="D60" i="7"/>
  <c r="D100" i="7"/>
  <c r="C78" i="7"/>
  <c r="E122" i="7"/>
  <c r="C149" i="7"/>
  <c r="E108" i="7"/>
  <c r="D170" i="7"/>
  <c r="D175" i="7"/>
  <c r="E112" i="7"/>
  <c r="D67" i="7"/>
  <c r="D80" i="7"/>
  <c r="D151" i="7"/>
  <c r="C144" i="7"/>
  <c r="D103" i="7"/>
  <c r="C107" i="7"/>
  <c r="C132" i="7"/>
  <c r="C133" i="7"/>
  <c r="D136" i="7"/>
  <c r="D73" i="7"/>
  <c r="E80" i="7"/>
  <c r="D89" i="7"/>
  <c r="E137" i="7"/>
  <c r="D108" i="7"/>
  <c r="C142" i="7"/>
  <c r="C131" i="7"/>
  <c r="D102" i="7"/>
  <c r="C126" i="7"/>
  <c r="D171" i="7"/>
  <c r="D74" i="7"/>
  <c r="E147" i="7"/>
  <c r="E66" i="7"/>
  <c r="D147" i="7"/>
  <c r="D134" i="7"/>
  <c r="C110" i="7"/>
  <c r="E59" i="7"/>
  <c r="D137" i="7"/>
  <c r="D157" i="7"/>
  <c r="E96" i="7"/>
  <c r="C152" i="7"/>
  <c r="C171" i="7"/>
  <c r="C74" i="7"/>
  <c r="E135" i="7"/>
  <c r="D72" i="7"/>
  <c r="D112" i="7"/>
  <c r="E115" i="7"/>
  <c r="C92" i="7"/>
  <c r="E99" i="7"/>
  <c r="E154" i="7"/>
  <c r="C174" i="7"/>
  <c r="E172" i="7"/>
  <c r="C85" i="7"/>
  <c r="D84" i="7"/>
  <c r="D57" i="7"/>
  <c r="E70" i="7"/>
  <c r="E111" i="7"/>
  <c r="E65" i="7"/>
  <c r="E93" i="7"/>
  <c r="C135" i="7"/>
  <c r="D101" i="7"/>
  <c r="E133" i="7"/>
  <c r="C168" i="7"/>
  <c r="D144" i="7"/>
  <c r="D149" i="7"/>
  <c r="D161" i="7"/>
  <c r="E117" i="7"/>
  <c r="D99" i="7"/>
  <c r="D90" i="7"/>
  <c r="D155" i="7"/>
  <c r="C66" i="7"/>
  <c r="C99" i="7"/>
  <c r="D140" i="7"/>
  <c r="D78" i="7"/>
  <c r="D121" i="7"/>
  <c r="E126" i="7"/>
  <c r="D145" i="7"/>
  <c r="E156" i="7"/>
  <c r="C58" i="7"/>
  <c r="E118" i="7"/>
  <c r="D58" i="7"/>
  <c r="C170" i="7"/>
  <c r="D130" i="7"/>
  <c r="E88" i="7"/>
  <c r="D129" i="7"/>
  <c r="C88" i="7"/>
  <c r="E146" i="7"/>
  <c r="E101" i="7"/>
  <c r="C165" i="7"/>
  <c r="E85" i="7"/>
  <c r="C156" i="7"/>
  <c r="E100" i="7"/>
  <c r="E138" i="7"/>
  <c r="D131" i="7"/>
  <c r="E143" i="7"/>
  <c r="C162" i="7"/>
  <c r="D70" i="7"/>
  <c r="D159" i="7"/>
  <c r="E168" i="7"/>
  <c r="D66" i="7"/>
  <c r="D110" i="7"/>
  <c r="D148" i="7"/>
  <c r="E139" i="7"/>
  <c r="D71" i="7"/>
  <c r="E119" i="7"/>
  <c r="D75" i="7"/>
  <c r="E125" i="7"/>
  <c r="D83" i="7"/>
  <c r="C105" i="7"/>
  <c r="E173" i="7"/>
  <c r="C87" i="7"/>
  <c r="D59" i="7"/>
  <c r="D64" i="7"/>
  <c r="C86" i="7"/>
  <c r="D122" i="7"/>
  <c r="E164" i="7"/>
  <c r="D79" i="7"/>
  <c r="E166" i="7"/>
  <c r="D152" i="7"/>
  <c r="E121" i="7"/>
  <c r="C104" i="7"/>
  <c r="E141" i="7"/>
  <c r="C123" i="7"/>
  <c r="D124" i="7"/>
  <c r="E81" i="7"/>
  <c r="C159" i="7"/>
  <c r="C79" i="7"/>
  <c r="D158" i="7"/>
  <c r="C172" i="7"/>
  <c r="D160" i="7"/>
  <c r="C102" i="7"/>
  <c r="E94" i="7"/>
  <c r="C109" i="7"/>
  <c r="C60" i="7"/>
  <c r="D173" i="7"/>
  <c r="D166" i="7"/>
  <c r="D111" i="7"/>
  <c r="C106" i="7"/>
  <c r="C97" i="7"/>
  <c r="E102" i="7"/>
  <c r="E155" i="7"/>
  <c r="E142" i="7"/>
  <c r="D139" i="7"/>
  <c r="C122" i="7"/>
  <c r="E163" i="7"/>
  <c r="E83" i="7"/>
  <c r="E171" i="7"/>
  <c r="E77" i="7"/>
  <c r="D118" i="7"/>
  <c r="E145" i="7"/>
  <c r="E57" i="7"/>
  <c r="C82" i="7"/>
  <c r="C95" i="7"/>
  <c r="D92" i="7"/>
  <c r="E95" i="7"/>
  <c r="E148" i="7"/>
  <c r="C75" i="7"/>
  <c r="E82" i="7"/>
  <c r="D135" i="7"/>
  <c r="C101" i="7"/>
  <c r="C155" i="7"/>
  <c r="E127" i="7"/>
  <c r="D120" i="7"/>
  <c r="D76" i="7"/>
  <c r="E58" i="7"/>
  <c r="E106" i="7"/>
  <c r="E74" i="7"/>
  <c r="D95" i="7"/>
  <c r="D61" i="7"/>
  <c r="C70" i="7"/>
  <c r="E159" i="7"/>
  <c r="D143" i="7"/>
  <c r="D94" i="7"/>
  <c r="E120" i="7"/>
  <c r="D142" i="7"/>
  <c r="E134" i="7"/>
  <c r="E161" i="7"/>
  <c r="E89" i="7"/>
  <c r="C114" i="7"/>
  <c r="E152" i="7"/>
  <c r="E78" i="7"/>
  <c r="E169" i="7"/>
  <c r="E62" i="7"/>
  <c r="E67" i="7"/>
  <c r="D97" i="7"/>
  <c r="C150" i="7"/>
  <c r="C148" i="7"/>
  <c r="D117" i="7"/>
  <c r="E113" i="7"/>
  <c r="C65" i="7"/>
  <c r="C137" i="7"/>
  <c r="D98" i="7"/>
  <c r="C103" i="7"/>
  <c r="E73" i="7"/>
  <c r="E72" i="7"/>
  <c r="E123" i="7"/>
  <c r="C64" i="7"/>
  <c r="C61" i="7"/>
  <c r="C140" i="7"/>
  <c r="D114" i="7"/>
  <c r="C73" i="7"/>
  <c r="E130" i="7"/>
  <c r="C127" i="7"/>
  <c r="C139" i="7"/>
  <c r="C81" i="7"/>
  <c r="D96" i="7"/>
  <c r="D106" i="7"/>
  <c r="C112" i="7"/>
  <c r="D104" i="7"/>
  <c r="E136" i="7"/>
  <c r="D87" i="7"/>
  <c r="C90" i="7"/>
  <c r="D167" i="7"/>
  <c r="E144" i="7"/>
  <c r="C157" i="7"/>
  <c r="C84" i="7"/>
  <c r="D81" i="7"/>
  <c r="E151" i="7"/>
  <c r="C161" i="7"/>
  <c r="E69" i="7"/>
  <c r="C169" i="7"/>
  <c r="D86" i="7"/>
  <c r="E116" i="7"/>
  <c r="E61" i="7"/>
  <c r="E131" i="7"/>
  <c r="E75" i="7"/>
  <c r="E150" i="7"/>
  <c r="E103" i="7"/>
  <c r="E162" i="7"/>
  <c r="C119" i="7"/>
  <c r="D156" i="7"/>
  <c r="C115" i="7"/>
  <c r="E97" i="7"/>
  <c r="E114" i="7"/>
  <c r="C72" i="7"/>
  <c r="E110" i="7"/>
  <c r="D77" i="7"/>
  <c r="C147" i="7"/>
  <c r="C76" i="7"/>
  <c r="C167" i="7"/>
  <c r="D127" i="7"/>
  <c r="C116" i="7"/>
  <c r="E124" i="7"/>
  <c r="C111" i="7"/>
  <c r="E68" i="7"/>
  <c r="E132" i="7"/>
  <c r="C98" i="7"/>
  <c r="C100" i="7"/>
  <c r="C69" i="7"/>
  <c r="E170" i="7"/>
  <c r="E140" i="7"/>
  <c r="E63" i="7"/>
  <c r="E71" i="7"/>
  <c r="C108" i="7"/>
  <c r="C145" i="7"/>
  <c r="D123" i="7"/>
  <c r="E104" i="7"/>
  <c r="E76" i="7"/>
  <c r="D165" i="7"/>
  <c r="E167" i="7"/>
  <c r="E92" i="7"/>
  <c r="D154" i="7"/>
  <c r="C91" i="7"/>
  <c r="E157" i="7"/>
  <c r="D163" i="7"/>
  <c r="D164" i="7"/>
  <c r="C89" i="7"/>
  <c r="C166" i="7"/>
  <c r="D88" i="7"/>
  <c r="E86" i="7"/>
  <c r="D153" i="7"/>
  <c r="C120" i="7"/>
  <c r="C118" i="7"/>
  <c r="C175" i="7"/>
  <c r="D91" i="7"/>
  <c r="D109" i="7"/>
  <c r="C163" i="7"/>
  <c r="E165" i="7"/>
  <c r="D119" i="7"/>
  <c r="C94" i="7"/>
  <c r="C62" i="7"/>
  <c r="C57" i="7"/>
  <c r="C128" i="7"/>
  <c r="C160" i="7"/>
  <c r="H58" i="7"/>
  <c r="F79" i="7"/>
  <c r="H151" i="7"/>
  <c r="G61" i="7"/>
  <c r="F124" i="7"/>
  <c r="H159" i="7"/>
  <c r="H93" i="7"/>
  <c r="H57" i="7"/>
  <c r="G145" i="7"/>
  <c r="H97" i="7"/>
  <c r="F71" i="7"/>
  <c r="F129" i="7"/>
  <c r="G83" i="7"/>
  <c r="G107" i="7"/>
  <c r="F108" i="7"/>
  <c r="G96" i="7"/>
  <c r="H92" i="7"/>
  <c r="H88" i="7"/>
  <c r="G120" i="7"/>
  <c r="F65" i="7"/>
  <c r="H100" i="7"/>
  <c r="G158" i="7"/>
  <c r="H99" i="7"/>
  <c r="F140" i="7"/>
  <c r="G81" i="7"/>
  <c r="G70" i="7"/>
  <c r="H85" i="7"/>
  <c r="C83" i="7"/>
  <c r="C136" i="7"/>
  <c r="E149" i="7"/>
  <c r="C158" i="7"/>
  <c r="C154" i="7"/>
  <c r="D62" i="7"/>
  <c r="D68" i="7"/>
  <c r="D133" i="7"/>
  <c r="C67" i="7"/>
  <c r="D162" i="7"/>
  <c r="D125" i="7"/>
  <c r="G75" i="7"/>
  <c r="H96" i="7"/>
  <c r="F148" i="7"/>
  <c r="F69" i="7"/>
  <c r="G126" i="7"/>
  <c r="G71" i="7"/>
  <c r="H122" i="7"/>
  <c r="G116" i="7"/>
  <c r="H78" i="7"/>
  <c r="G135" i="7"/>
  <c r="D105" i="7"/>
  <c r="D146" i="7"/>
  <c r="G118" i="7"/>
  <c r="H106" i="7"/>
  <c r="H123" i="7"/>
  <c r="G92" i="7"/>
  <c r="H144" i="7"/>
  <c r="F125" i="7"/>
  <c r="H102" i="7"/>
  <c r="H59" i="7"/>
  <c r="F93" i="7"/>
  <c r="D150" i="7"/>
  <c r="E60" i="7"/>
  <c r="C96" i="7"/>
  <c r="C63" i="7"/>
  <c r="C173" i="7"/>
  <c r="D85" i="7"/>
  <c r="C146" i="7"/>
  <c r="C138" i="7"/>
  <c r="E105" i="7"/>
  <c r="D141" i="7"/>
  <c r="C124" i="7"/>
  <c r="D69" i="7"/>
  <c r="E64" i="7"/>
  <c r="E87" i="7"/>
  <c r="G146" i="7"/>
  <c r="H142" i="7"/>
  <c r="G108" i="7"/>
  <c r="G88" i="7"/>
  <c r="H153" i="7"/>
  <c r="H147" i="7"/>
  <c r="G140" i="7"/>
  <c r="F153" i="7"/>
  <c r="D116" i="7"/>
  <c r="H112" i="7"/>
  <c r="G156" i="7"/>
  <c r="H148" i="7"/>
  <c r="H71" i="7"/>
  <c r="G137" i="7"/>
  <c r="F126" i="7"/>
  <c r="F95" i="7"/>
  <c r="G151" i="7"/>
  <c r="F75" i="7"/>
  <c r="H125" i="7"/>
  <c r="E91" i="7"/>
  <c r="D169" i="7"/>
  <c r="D107" i="7"/>
  <c r="D132" i="7"/>
  <c r="C80" i="7"/>
  <c r="C68" i="7"/>
  <c r="D93" i="7"/>
  <c r="C77" i="7"/>
  <c r="C125" i="7"/>
  <c r="C121" i="7"/>
  <c r="E98" i="7"/>
  <c r="E175" i="7"/>
  <c r="C117" i="7"/>
  <c r="D172" i="7"/>
  <c r="C129" i="7"/>
  <c r="E153" i="7"/>
  <c r="C153" i="7"/>
  <c r="C113" i="7"/>
  <c r="E160" i="7"/>
  <c r="H107" i="7"/>
  <c r="F152" i="7"/>
  <c r="H81" i="7"/>
  <c r="G67" i="7"/>
  <c r="G122" i="7"/>
  <c r="F62" i="7"/>
  <c r="G143" i="7"/>
  <c r="H120" i="7"/>
  <c r="C134" i="7"/>
  <c r="D63" i="7"/>
  <c r="D168" i="7"/>
  <c r="D174" i="7"/>
  <c r="G128" i="7"/>
  <c r="G62" i="7"/>
  <c r="H109" i="7"/>
  <c r="F61" i="7"/>
  <c r="H143" i="7"/>
  <c r="F68" i="7"/>
  <c r="F120" i="7"/>
  <c r="C93" i="7"/>
  <c r="D65" i="7"/>
  <c r="C130" i="7"/>
  <c r="D113" i="7"/>
  <c r="F121" i="7"/>
  <c r="G90" i="7"/>
  <c r="F132" i="7"/>
  <c r="F164" i="7"/>
  <c r="F59" i="7"/>
  <c r="F143" i="7"/>
  <c r="G95" i="7"/>
  <c r="G73" i="7"/>
  <c r="H69" i="7"/>
  <c r="G64" i="7"/>
  <c r="F57" i="7"/>
  <c r="H174" i="7"/>
  <c r="F158" i="7"/>
  <c r="G78" i="7"/>
  <c r="E79" i="7"/>
  <c r="E107" i="7"/>
  <c r="F82" i="7"/>
  <c r="F170" i="7"/>
  <c r="G65" i="7"/>
  <c r="F102" i="7"/>
  <c r="F113" i="7"/>
  <c r="G105" i="7"/>
  <c r="H84" i="7"/>
  <c r="G130" i="7"/>
  <c r="F72" i="7"/>
  <c r="H130" i="7"/>
  <c r="F58" i="7"/>
  <c r="H62" i="7"/>
  <c r="E174" i="7"/>
  <c r="G60" i="7"/>
  <c r="G184" i="7" s="1"/>
  <c r="H149" i="7"/>
  <c r="H156" i="7"/>
  <c r="F141" i="7"/>
  <c r="F133" i="7"/>
  <c r="F160" i="7"/>
  <c r="H137" i="7"/>
  <c r="H101" i="7"/>
  <c r="H89" i="7"/>
  <c r="F73" i="7"/>
  <c r="F103" i="7"/>
  <c r="H73" i="7"/>
  <c r="F77" i="7"/>
  <c r="H140" i="7"/>
  <c r="F101" i="7"/>
  <c r="E129" i="7"/>
  <c r="D126" i="7"/>
  <c r="D82" i="7"/>
  <c r="C71" i="7"/>
  <c r="F60" i="7"/>
  <c r="F184" i="7" s="1"/>
  <c r="F78" i="7"/>
  <c r="G109" i="7"/>
  <c r="F163" i="7"/>
  <c r="F76" i="7"/>
  <c r="H115" i="7"/>
  <c r="F162" i="7"/>
  <c r="G139" i="7"/>
  <c r="D115" i="7"/>
  <c r="F122" i="7"/>
  <c r="G160" i="7"/>
  <c r="H119" i="7"/>
  <c r="H79" i="7"/>
  <c r="G89" i="7"/>
  <c r="G131" i="7"/>
  <c r="E84" i="7"/>
  <c r="G106" i="7"/>
  <c r="F156" i="7"/>
  <c r="G165" i="7"/>
  <c r="H104" i="7"/>
  <c r="F112" i="7"/>
  <c r="G125" i="7"/>
  <c r="G129" i="7"/>
  <c r="G91" i="7"/>
  <c r="H164" i="7"/>
  <c r="C143" i="7"/>
  <c r="C151" i="7"/>
  <c r="C59" i="7"/>
  <c r="G121" i="7"/>
  <c r="G103" i="7"/>
  <c r="H131" i="7"/>
  <c r="F89" i="7"/>
  <c r="H135" i="7"/>
  <c r="G155" i="7"/>
  <c r="H158" i="7"/>
  <c r="H173" i="7"/>
  <c r="H134" i="7"/>
  <c r="H113" i="7"/>
  <c r="F110" i="7"/>
  <c r="F144" i="7"/>
  <c r="C141" i="7"/>
  <c r="E128" i="7"/>
  <c r="E90" i="7"/>
  <c r="H117" i="7"/>
  <c r="H66" i="7"/>
  <c r="H67" i="7"/>
  <c r="G153" i="7"/>
  <c r="H68" i="7"/>
  <c r="H114" i="7"/>
  <c r="G58" i="7"/>
  <c r="F100" i="7"/>
  <c r="F81" i="7"/>
  <c r="H126" i="7"/>
  <c r="F154" i="7"/>
  <c r="F119" i="7"/>
  <c r="F66" i="7"/>
  <c r="F161" i="7"/>
  <c r="F115" i="7"/>
  <c r="F167" i="7"/>
  <c r="H172" i="7"/>
  <c r="G150" i="7"/>
  <c r="G166" i="7"/>
  <c r="G185" i="7" s="1"/>
  <c r="G187" i="7" s="1"/>
  <c r="N10" i="12" s="1"/>
  <c r="H111" i="7"/>
  <c r="F107" i="7"/>
  <c r="H170" i="7"/>
  <c r="F87" i="7"/>
  <c r="G82" i="7"/>
  <c r="H103" i="7"/>
  <c r="H77" i="7"/>
  <c r="H74" i="7"/>
  <c r="H105" i="7"/>
  <c r="F174" i="7"/>
  <c r="F88" i="7"/>
  <c r="G69" i="7"/>
  <c r="F91" i="7"/>
  <c r="G80" i="7"/>
  <c r="H110" i="7"/>
  <c r="G161" i="7"/>
  <c r="F135" i="7"/>
  <c r="G149" i="7"/>
  <c r="H90" i="7"/>
  <c r="F134" i="7"/>
  <c r="G152" i="7"/>
  <c r="F118" i="7"/>
  <c r="G86" i="7"/>
  <c r="F142" i="7"/>
  <c r="F165" i="7"/>
  <c r="F80" i="7"/>
  <c r="F127" i="7"/>
  <c r="G112" i="7"/>
  <c r="G104" i="7"/>
  <c r="F63" i="7"/>
  <c r="G98" i="7"/>
  <c r="G127" i="7"/>
  <c r="F138" i="7"/>
  <c r="G113" i="7"/>
  <c r="F83" i="7"/>
  <c r="F172" i="7"/>
  <c r="F114" i="7"/>
  <c r="G93" i="7"/>
  <c r="G74" i="7"/>
  <c r="G172" i="7"/>
  <c r="G94" i="7"/>
  <c r="G68" i="7"/>
  <c r="G163" i="7"/>
  <c r="H168" i="7"/>
  <c r="G79" i="7"/>
  <c r="F98" i="7"/>
  <c r="G119" i="7"/>
  <c r="H128" i="7"/>
  <c r="G157" i="7"/>
  <c r="H70" i="7"/>
  <c r="G110" i="7"/>
  <c r="G77" i="7"/>
  <c r="H124" i="7"/>
  <c r="H98" i="7"/>
  <c r="F128" i="7"/>
  <c r="G173" i="7"/>
  <c r="H132" i="7"/>
  <c r="G138" i="7"/>
  <c r="H75" i="7"/>
  <c r="F85" i="7"/>
  <c r="H64" i="7"/>
  <c r="H133" i="7"/>
  <c r="H129" i="7"/>
  <c r="F149" i="7"/>
  <c r="F70" i="7"/>
  <c r="G171" i="7"/>
  <c r="G123" i="7"/>
  <c r="H127" i="7"/>
  <c r="F150" i="7"/>
  <c r="H163" i="7"/>
  <c r="G100" i="7"/>
  <c r="H116" i="7"/>
  <c r="H145" i="7"/>
  <c r="H61" i="7"/>
  <c r="H82" i="7"/>
  <c r="H152" i="7"/>
  <c r="G63" i="7"/>
  <c r="H65" i="7"/>
  <c r="G136" i="7"/>
  <c r="G99" i="7"/>
  <c r="F137" i="7"/>
  <c r="G159" i="7"/>
  <c r="G168" i="7"/>
  <c r="F155" i="7"/>
  <c r="F173" i="7"/>
  <c r="H118" i="7"/>
  <c r="G66" i="7"/>
  <c r="G97" i="7"/>
  <c r="G144" i="7"/>
  <c r="H121" i="7"/>
  <c r="H154" i="7"/>
  <c r="F105" i="7"/>
  <c r="G170" i="7"/>
  <c r="H141" i="7"/>
  <c r="F94" i="7"/>
  <c r="H167" i="7"/>
  <c r="G124" i="7"/>
  <c r="F84" i="7"/>
  <c r="F157" i="7"/>
  <c r="F67" i="7"/>
  <c r="H108" i="7"/>
  <c r="G154" i="7"/>
  <c r="H155" i="7"/>
  <c r="F169" i="7"/>
  <c r="F116" i="7"/>
  <c r="F171" i="7"/>
  <c r="G132" i="7"/>
  <c r="F131" i="7"/>
  <c r="G167" i="7"/>
  <c r="G76" i="7"/>
  <c r="H94" i="7"/>
  <c r="G162" i="7"/>
  <c r="G174" i="7"/>
  <c r="G141" i="7"/>
  <c r="H95" i="7"/>
  <c r="H72" i="7"/>
  <c r="F136" i="7"/>
  <c r="F90" i="7"/>
  <c r="F159" i="7"/>
  <c r="H86" i="7"/>
  <c r="F166" i="7"/>
  <c r="F185" i="7" s="1"/>
  <c r="F146" i="7"/>
  <c r="G115" i="7"/>
  <c r="G57" i="7"/>
  <c r="F74" i="7"/>
  <c r="H138" i="7"/>
  <c r="G85" i="7"/>
  <c r="H161" i="7"/>
  <c r="H175" i="7"/>
  <c r="G142" i="7"/>
  <c r="G164" i="7"/>
  <c r="F145" i="7"/>
  <c r="F106" i="7"/>
  <c r="G148" i="7"/>
  <c r="F151" i="7"/>
  <c r="F147" i="7"/>
  <c r="F86" i="7"/>
  <c r="H171" i="7"/>
  <c r="F64" i="7"/>
  <c r="H166" i="7"/>
  <c r="H185" i="7" s="1"/>
  <c r="F111" i="7"/>
  <c r="G87" i="7"/>
  <c r="H83" i="7"/>
  <c r="G102" i="7"/>
  <c r="F109" i="7"/>
  <c r="F123" i="7"/>
  <c r="G84" i="7"/>
  <c r="H150" i="7"/>
  <c r="H139" i="7"/>
  <c r="G59" i="7"/>
  <c r="H157" i="7"/>
  <c r="F97" i="7"/>
  <c r="G72" i="7"/>
  <c r="G111" i="7"/>
  <c r="G133" i="7"/>
  <c r="H136" i="7"/>
  <c r="F175" i="7"/>
  <c r="G117" i="7"/>
  <c r="H169" i="7"/>
  <c r="G134" i="7"/>
  <c r="F92" i="7"/>
  <c r="F117" i="7"/>
  <c r="F139" i="7"/>
  <c r="H60" i="7"/>
  <c r="H184" i="7" s="1"/>
  <c r="H160" i="7"/>
  <c r="F96" i="7"/>
  <c r="H76" i="7"/>
  <c r="H91" i="7"/>
  <c r="H80" i="7"/>
  <c r="H63" i="7"/>
  <c r="H87" i="7"/>
  <c r="F130" i="7"/>
  <c r="G101" i="7"/>
  <c r="H165" i="7"/>
  <c r="G147" i="7"/>
  <c r="F99" i="7"/>
  <c r="H146" i="7"/>
  <c r="G114" i="7"/>
  <c r="F104" i="7"/>
  <c r="G175" i="7"/>
  <c r="H162" i="7"/>
  <c r="G169" i="7"/>
  <c r="F168" i="7"/>
  <c r="F38" i="7"/>
  <c r="H211" i="7"/>
  <c r="F39" i="7"/>
  <c r="E38" i="7"/>
  <c r="F208" i="7"/>
  <c r="N39" i="7"/>
  <c r="J38" i="7"/>
  <c r="H208" i="7"/>
  <c r="F33" i="7"/>
  <c r="C38" i="7"/>
  <c r="O39" i="7"/>
  <c r="G33" i="7"/>
  <c r="K33" i="7"/>
  <c r="O38" i="7"/>
  <c r="G208" i="7"/>
  <c r="T32" i="7"/>
  <c r="S32" i="7"/>
  <c r="K39" i="7"/>
  <c r="J39" i="7"/>
  <c r="G38" i="7"/>
  <c r="L32" i="7"/>
  <c r="O33" i="7"/>
  <c r="I32" i="7"/>
  <c r="O32" i="7"/>
  <c r="H32" i="7"/>
  <c r="R38" i="7"/>
  <c r="P33" i="7"/>
  <c r="E39" i="7"/>
  <c r="H39" i="7"/>
  <c r="Q33" i="7"/>
  <c r="R32" i="7"/>
  <c r="R39" i="7"/>
  <c r="S38" i="7"/>
  <c r="F207" i="7"/>
  <c r="N32" i="7"/>
  <c r="K32" i="7"/>
  <c r="D39" i="7"/>
  <c r="H207" i="7"/>
  <c r="G32" i="7"/>
  <c r="P39" i="7"/>
  <c r="L33" i="7"/>
  <c r="D38" i="7"/>
  <c r="L39" i="7"/>
  <c r="L38" i="7"/>
  <c r="S39" i="7"/>
  <c r="G39" i="7"/>
  <c r="T38" i="7"/>
  <c r="N33" i="7"/>
  <c r="C32" i="7"/>
  <c r="D33" i="7"/>
  <c r="R33" i="7"/>
  <c r="I39" i="7"/>
  <c r="K38" i="7"/>
  <c r="I38" i="7"/>
  <c r="F211" i="7"/>
  <c r="M38" i="7"/>
  <c r="C39" i="7"/>
  <c r="Q39" i="7"/>
  <c r="M39" i="7"/>
  <c r="D32" i="7"/>
  <c r="E33" i="7"/>
  <c r="Q32" i="7"/>
  <c r="T33" i="7"/>
  <c r="J33" i="7"/>
  <c r="F32" i="7"/>
  <c r="P38" i="7"/>
  <c r="Q38" i="7"/>
  <c r="G207" i="7"/>
  <c r="S33" i="7"/>
  <c r="I33" i="7"/>
  <c r="P32" i="7"/>
  <c r="C33" i="7"/>
  <c r="F212" i="7"/>
  <c r="G212" i="7"/>
  <c r="M33" i="7"/>
  <c r="G211" i="7"/>
  <c r="N38" i="7"/>
  <c r="J32" i="7"/>
  <c r="M32" i="7"/>
  <c r="T39" i="7"/>
  <c r="E32" i="7"/>
  <c r="H212" i="7"/>
  <c r="H38" i="7"/>
  <c r="H33" i="7"/>
  <c r="D43" i="7" l="1"/>
  <c r="P42" i="7"/>
  <c r="Q43" i="7"/>
  <c r="L42" i="7"/>
  <c r="K43" i="7"/>
  <c r="E42" i="7"/>
  <c r="N43" i="7"/>
  <c r="G43" i="7"/>
  <c r="P43" i="7"/>
  <c r="J42" i="7"/>
  <c r="T43" i="7"/>
  <c r="M43" i="7"/>
  <c r="H42" i="7"/>
  <c r="K42" i="7"/>
  <c r="O43" i="7"/>
  <c r="T42" i="7"/>
  <c r="I43" i="7"/>
  <c r="F42" i="7"/>
  <c r="H43" i="7"/>
  <c r="E43" i="7"/>
  <c r="S43" i="7"/>
  <c r="D42" i="7"/>
  <c r="S42" i="7"/>
  <c r="L43" i="7"/>
  <c r="J43" i="7"/>
  <c r="I42" i="7"/>
  <c r="R42" i="7"/>
  <c r="F43" i="7"/>
  <c r="M42" i="7"/>
  <c r="R43" i="7"/>
  <c r="N42" i="7"/>
  <c r="C42" i="7"/>
  <c r="G42" i="7"/>
  <c r="O42" i="7"/>
  <c r="H186" i="7"/>
  <c r="O12" i="12" s="1"/>
  <c r="Q42" i="7"/>
  <c r="U38" i="7"/>
  <c r="C43" i="7"/>
  <c r="U39" i="7"/>
  <c r="F186" i="7"/>
  <c r="M12" i="12" s="1"/>
  <c r="F187" i="7"/>
  <c r="M10" i="12" s="1"/>
  <c r="G186" i="7"/>
  <c r="N12" i="12" s="1"/>
  <c r="H187" i="7"/>
  <c r="O10" i="12" s="1"/>
  <c r="H213" i="7"/>
  <c r="G213" i="7"/>
  <c r="G209" i="7"/>
  <c r="F209" i="7"/>
  <c r="F213" i="7"/>
  <c r="H209" i="7"/>
  <c r="F215" i="7" l="1"/>
  <c r="M34" i="12" s="1"/>
  <c r="G215" i="7"/>
  <c r="N34" i="12" s="1"/>
  <c r="H215" i="7"/>
  <c r="O34" i="12" s="1"/>
</calcChain>
</file>

<file path=xl/sharedStrings.xml><?xml version="1.0" encoding="utf-8"?>
<sst xmlns="http://schemas.openxmlformats.org/spreadsheetml/2006/main" count="3782" uniqueCount="221">
  <si>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</si>
  <si>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</si>
  <si>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</si>
  <si>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</si>
  <si>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</si>
  <si>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</si>
  <si>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</si>
  <si>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</si>
  <si>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</si>
  <si>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</si>
  <si>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</si>
  <si>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</si>
  <si>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</si>
  <si>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</si>
  <si>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</si>
  <si>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</si>
  <si>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</si>
  <si>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</si>
  <si>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</si>
  <si>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</si>
  <si>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</si>
  <si>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</si>
  <si>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</si>
  <si>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</si>
  <si>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</si>
  <si>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</si>
  <si>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</si>
  <si>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</si>
  <si>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</si>
  <si>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</si>
  <si>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</si>
  <si>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</si>
  <si>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</si>
  <si>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</si>
  <si>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</si>
  <si>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</si>
  <si>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</si>
  <si>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</si>
  <si>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</si>
  <si>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</si>
  <si>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</si>
  <si>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</si>
  <si>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</si>
  <si>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</si>
  <si>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</si>
  <si>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</si>
  <si>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</si>
  <si>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</si>
  <si>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</si>
  <si>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</si>
  <si>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</si>
  <si>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</si>
  <si>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</si>
  <si>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</si>
  <si>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</si>
  <si>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</si>
  <si>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</si>
  <si>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</si>
  <si>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</si>
  <si>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</si>
  <si>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</si>
  <si>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</si>
  <si>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</si>
  <si>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</si>
  <si>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</si>
  <si>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</si>
  <si>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</si>
  <si>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</si>
  <si>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</si>
  <si>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</si>
  <si>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</si>
  <si>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</si>
  <si>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</si>
  <si>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</si>
  <si>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</si>
  <si>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</si>
  <si>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</si>
  <si>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</si>
  <si>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</si>
  <si>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</si>
  <si>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</si>
  <si>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</si>
  <si>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</si>
  <si>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</si>
  <si>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</si>
  <si>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</si>
  <si>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</si>
  <si>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</si>
  <si>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</si>
  <si>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</si>
  <si>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</si>
  <si>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</si>
  <si>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</si>
  <si>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</si>
  <si>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</si>
  <si>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</si>
  <si>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</si>
  <si>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</si>
  <si>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</si>
  <si>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</si>
  <si>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</si>
  <si>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</si>
  <si>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</si>
  <si>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</si>
  <si>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</si>
  <si>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</si>
  <si>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</si>
  <si>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</si>
  <si>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</si>
  <si>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</si>
  <si>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</si>
  <si>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</si>
  <si>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</si>
  <si>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</si>
  <si>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</si>
  <si>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</si>
  <si>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</si>
  <si>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</si>
  <si>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</si>
  <si>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</si>
  <si>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</si>
  <si>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</si>
  <si>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</si>
  <si>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</si>
  <si>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</si>
  <si>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</si>
  <si>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</si>
  <si>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</si>
  <si>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</si>
  <si>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</si>
  <si>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</si>
  <si>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</si>
  <si>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</si>
  <si>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</si>
  <si>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</si>
  <si>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</si>
  <si>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</si>
  <si>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</si>
  <si>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</si>
  <si>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</si>
  <si>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</si>
  <si>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</si>
  <si>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</si>
  <si>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</si>
  <si>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</si>
  <si>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</si>
  <si>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</si>
  <si>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</si>
  <si>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</si>
  <si>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</si>
  <si>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</si>
  <si>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</si>
  <si>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</si>
  <si>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</si>
  <si>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</si>
  <si>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</si>
  <si>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</si>
  <si>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</si>
  <si>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</si>
  <si>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</si>
  <si>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</si>
  <si>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</si>
  <si>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</si>
  <si>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</si>
  <si>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</si>
  <si>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</si>
  <si>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</si>
  <si>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</si>
  <si>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</si>
  <si>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</si>
  <si>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</si>
  <si>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</si>
  <si>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</si>
  <si>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</si>
  <si>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</si>
  <si>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</si>
  <si>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</si>
  <si>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</si>
  <si>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</si>
  <si>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</si>
  <si>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</si>
  <si>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</si>
  <si>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</si>
  <si>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</si>
  <si>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</si>
  <si>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</si>
  <si>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</si>
  <si>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</si>
  <si>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</si>
  <si>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</si>
  <si>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</si>
  <si>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</si>
  <si>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</si>
  <si>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</si>
  <si>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</si>
  <si>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</si>
  <si>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</si>
  <si>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</si>
  <si>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</si>
  <si>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</si>
  <si>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</si>
  <si>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</si>
  <si>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GRIM_output_2.xls</t>
  </si>
  <si>
    <t>GRIM2009</t>
  </si>
  <si>
    <t>Assault (ICD-10 X85–Y09), 1910–2016</t>
  </si>
  <si>
    <t>Final</t>
  </si>
  <si>
    <t>Final Recast</t>
  </si>
  <si>
    <t>Preliminary Rebased</t>
  </si>
  <si>
    <t>Assault</t>
  </si>
  <si>
    <t>X85–Y09</t>
  </si>
  <si>
    <t>All external causes of morbidity and mortality</t>
  </si>
  <si>
    <t>V01–Y98</t>
  </si>
  <si>
    <t>182–184</t>
  </si>
  <si>
    <t>197–200</t>
  </si>
  <si>
    <t>172–175</t>
  </si>
  <si>
    <t>165–168</t>
  </si>
  <si>
    <t>964, 980–983</t>
  </si>
  <si>
    <t>960–969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</si>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</sst>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Assault (ICD-10 X85–Y09), by sex and year, 1910–2016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7"/>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numCache>
            </c:numRef>
          </c:xVal>
          <c:yVal>
            <c:numRef>
              <c:f>Admin!Deaths_male</c:f>
              <c:numCache>
                <c:formatCode>#,##0</c:formatCode>
                <c:ptCount val="107"/>
                <c:pt idx="0">
                  <c:v>57</c:v>
                </c:pt>
                <c:pt idx="1">
                  <c:v>42</c:v>
                </c:pt>
                <c:pt idx="2">
                  <c:v>60</c:v>
                </c:pt>
                <c:pt idx="3">
                  <c:v>58</c:v>
                </c:pt>
                <c:pt idx="4">
                  <c:v>57</c:v>
                </c:pt>
                <c:pt idx="5">
                  <c:v>53</c:v>
                </c:pt>
                <c:pt idx="6">
                  <c:v>62</c:v>
                </c:pt>
                <c:pt idx="7">
                  <c:v>40</c:v>
                </c:pt>
                <c:pt idx="8">
                  <c:v>62</c:v>
                </c:pt>
                <c:pt idx="9">
                  <c:v>66</c:v>
                </c:pt>
                <c:pt idx="10">
                  <c:v>71</c:v>
                </c:pt>
                <c:pt idx="11">
                  <c:v>45</c:v>
                </c:pt>
                <c:pt idx="12">
                  <c:v>52</c:v>
                </c:pt>
                <c:pt idx="13">
                  <c:v>45</c:v>
                </c:pt>
                <c:pt idx="14">
                  <c:v>63</c:v>
                </c:pt>
                <c:pt idx="15">
                  <c:v>48</c:v>
                </c:pt>
                <c:pt idx="16">
                  <c:v>56</c:v>
                </c:pt>
                <c:pt idx="17">
                  <c:v>64</c:v>
                </c:pt>
                <c:pt idx="18">
                  <c:v>62</c:v>
                </c:pt>
                <c:pt idx="19">
                  <c:v>65</c:v>
                </c:pt>
                <c:pt idx="20">
                  <c:v>64</c:v>
                </c:pt>
                <c:pt idx="21">
                  <c:v>84</c:v>
                </c:pt>
                <c:pt idx="22">
                  <c:v>63</c:v>
                </c:pt>
                <c:pt idx="23">
                  <c:v>60</c:v>
                </c:pt>
                <c:pt idx="24">
                  <c:v>72</c:v>
                </c:pt>
                <c:pt idx="25">
                  <c:v>70</c:v>
                </c:pt>
                <c:pt idx="26">
                  <c:v>64</c:v>
                </c:pt>
                <c:pt idx="27">
                  <c:v>76</c:v>
                </c:pt>
                <c:pt idx="28">
                  <c:v>52</c:v>
                </c:pt>
                <c:pt idx="29">
                  <c:v>53</c:v>
                </c:pt>
                <c:pt idx="30">
                  <c:v>65</c:v>
                </c:pt>
                <c:pt idx="31">
                  <c:v>30</c:v>
                </c:pt>
                <c:pt idx="32">
                  <c:v>61</c:v>
                </c:pt>
                <c:pt idx="33">
                  <c:v>50</c:v>
                </c:pt>
                <c:pt idx="34">
                  <c:v>64</c:v>
                </c:pt>
                <c:pt idx="35">
                  <c:v>53</c:v>
                </c:pt>
                <c:pt idx="36">
                  <c:v>53</c:v>
                </c:pt>
                <c:pt idx="37">
                  <c:v>51</c:v>
                </c:pt>
                <c:pt idx="38">
                  <c:v>52</c:v>
                </c:pt>
                <c:pt idx="39">
                  <c:v>44</c:v>
                </c:pt>
                <c:pt idx="40">
                  <c:v>53</c:v>
                </c:pt>
                <c:pt idx="41">
                  <c:v>65</c:v>
                </c:pt>
                <c:pt idx="42">
                  <c:v>79</c:v>
                </c:pt>
                <c:pt idx="43">
                  <c:v>66</c:v>
                </c:pt>
                <c:pt idx="44">
                  <c:v>74</c:v>
                </c:pt>
                <c:pt idx="45">
                  <c:v>79</c:v>
                </c:pt>
                <c:pt idx="46">
                  <c:v>83</c:v>
                </c:pt>
                <c:pt idx="47">
                  <c:v>74</c:v>
                </c:pt>
                <c:pt idx="48">
                  <c:v>86</c:v>
                </c:pt>
                <c:pt idx="49">
                  <c:v>91</c:v>
                </c:pt>
                <c:pt idx="50">
                  <c:v>96</c:v>
                </c:pt>
                <c:pt idx="51">
                  <c:v>81</c:v>
                </c:pt>
                <c:pt idx="52">
                  <c:v>105</c:v>
                </c:pt>
                <c:pt idx="53">
                  <c:v>82</c:v>
                </c:pt>
                <c:pt idx="54">
                  <c:v>97</c:v>
                </c:pt>
                <c:pt idx="55">
                  <c:v>82</c:v>
                </c:pt>
                <c:pt idx="56">
                  <c:v>87</c:v>
                </c:pt>
                <c:pt idx="57">
                  <c:v>96</c:v>
                </c:pt>
                <c:pt idx="58">
                  <c:v>102</c:v>
                </c:pt>
                <c:pt idx="59">
                  <c:v>96</c:v>
                </c:pt>
                <c:pt idx="60">
                  <c:v>105</c:v>
                </c:pt>
                <c:pt idx="61">
                  <c:v>148</c:v>
                </c:pt>
                <c:pt idx="62">
                  <c:v>152</c:v>
                </c:pt>
                <c:pt idx="63">
                  <c:v>153</c:v>
                </c:pt>
                <c:pt idx="64">
                  <c:v>155</c:v>
                </c:pt>
                <c:pt idx="65">
                  <c:v>143</c:v>
                </c:pt>
                <c:pt idx="66">
                  <c:v>171</c:v>
                </c:pt>
                <c:pt idx="67">
                  <c:v>167</c:v>
                </c:pt>
                <c:pt idx="68">
                  <c:v>139</c:v>
                </c:pt>
                <c:pt idx="69">
                  <c:v>176</c:v>
                </c:pt>
                <c:pt idx="70">
                  <c:v>167</c:v>
                </c:pt>
                <c:pt idx="71">
                  <c:v>187</c:v>
                </c:pt>
                <c:pt idx="72">
                  <c:v>196</c:v>
                </c:pt>
                <c:pt idx="73">
                  <c:v>174</c:v>
                </c:pt>
                <c:pt idx="74">
                  <c:v>181</c:v>
                </c:pt>
                <c:pt idx="75">
                  <c:v>195</c:v>
                </c:pt>
                <c:pt idx="76">
                  <c:v>192</c:v>
                </c:pt>
                <c:pt idx="77">
                  <c:v>186</c:v>
                </c:pt>
                <c:pt idx="78">
                  <c:v>241</c:v>
                </c:pt>
                <c:pt idx="79">
                  <c:v>210</c:v>
                </c:pt>
                <c:pt idx="80">
                  <c:v>239</c:v>
                </c:pt>
                <c:pt idx="81">
                  <c:v>207</c:v>
                </c:pt>
                <c:pt idx="82">
                  <c:v>196</c:v>
                </c:pt>
                <c:pt idx="83">
                  <c:v>210</c:v>
                </c:pt>
                <c:pt idx="84">
                  <c:v>211</c:v>
                </c:pt>
                <c:pt idx="85">
                  <c:v>204</c:v>
                </c:pt>
                <c:pt idx="86">
                  <c:v>223</c:v>
                </c:pt>
                <c:pt idx="87">
                  <c:v>215</c:v>
                </c:pt>
                <c:pt idx="88">
                  <c:v>203</c:v>
                </c:pt>
                <c:pt idx="89">
                  <c:v>204</c:v>
                </c:pt>
                <c:pt idx="90">
                  <c:v>197</c:v>
                </c:pt>
                <c:pt idx="91">
                  <c:v>192</c:v>
                </c:pt>
                <c:pt idx="92">
                  <c:v>187</c:v>
                </c:pt>
                <c:pt idx="93">
                  <c:v>196</c:v>
                </c:pt>
                <c:pt idx="94">
                  <c:v>103</c:v>
                </c:pt>
                <c:pt idx="95">
                  <c:v>130</c:v>
                </c:pt>
                <c:pt idx="96">
                  <c:v>170</c:v>
                </c:pt>
                <c:pt idx="97">
                  <c:v>138</c:v>
                </c:pt>
                <c:pt idx="98">
                  <c:v>158</c:v>
                </c:pt>
                <c:pt idx="99">
                  <c:v>192</c:v>
                </c:pt>
                <c:pt idx="100">
                  <c:v>166</c:v>
                </c:pt>
                <c:pt idx="101">
                  <c:v>152</c:v>
                </c:pt>
                <c:pt idx="102">
                  <c:v>198</c:v>
                </c:pt>
                <c:pt idx="103">
                  <c:v>160</c:v>
                </c:pt>
                <c:pt idx="104">
                  <c:v>158</c:v>
                </c:pt>
                <c:pt idx="105">
                  <c:v>179</c:v>
                </c:pt>
                <c:pt idx="106">
                  <c:v>162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07"/>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numCache>
            </c:numRef>
          </c:xVal>
          <c:yVal>
            <c:numRef>
              <c:f>Admin!Deaths_female</c:f>
              <c:numCache>
                <c:formatCode>#,##0</c:formatCode>
                <c:ptCount val="107"/>
                <c:pt idx="0">
                  <c:v>39</c:v>
                </c:pt>
                <c:pt idx="1">
                  <c:v>30</c:v>
                </c:pt>
                <c:pt idx="2">
                  <c:v>40</c:v>
                </c:pt>
                <c:pt idx="3">
                  <c:v>35</c:v>
                </c:pt>
                <c:pt idx="4">
                  <c:v>41</c:v>
                </c:pt>
                <c:pt idx="5">
                  <c:v>38</c:v>
                </c:pt>
                <c:pt idx="6">
                  <c:v>29</c:v>
                </c:pt>
                <c:pt idx="7">
                  <c:v>33</c:v>
                </c:pt>
                <c:pt idx="8">
                  <c:v>28</c:v>
                </c:pt>
                <c:pt idx="9">
                  <c:v>45</c:v>
                </c:pt>
                <c:pt idx="10">
                  <c:v>42</c:v>
                </c:pt>
                <c:pt idx="11">
                  <c:v>31</c:v>
                </c:pt>
                <c:pt idx="12">
                  <c:v>28</c:v>
                </c:pt>
                <c:pt idx="13">
                  <c:v>47</c:v>
                </c:pt>
                <c:pt idx="14">
                  <c:v>45</c:v>
                </c:pt>
                <c:pt idx="15">
                  <c:v>35</c:v>
                </c:pt>
                <c:pt idx="16">
                  <c:v>47</c:v>
                </c:pt>
                <c:pt idx="17">
                  <c:v>46</c:v>
                </c:pt>
                <c:pt idx="18">
                  <c:v>49</c:v>
                </c:pt>
                <c:pt idx="19">
                  <c:v>53</c:v>
                </c:pt>
                <c:pt idx="20">
                  <c:v>39</c:v>
                </c:pt>
                <c:pt idx="21">
                  <c:v>44</c:v>
                </c:pt>
                <c:pt idx="22">
                  <c:v>28</c:v>
                </c:pt>
                <c:pt idx="23">
                  <c:v>37</c:v>
                </c:pt>
                <c:pt idx="24">
                  <c:v>36</c:v>
                </c:pt>
                <c:pt idx="25">
                  <c:v>36</c:v>
                </c:pt>
                <c:pt idx="26">
                  <c:v>33</c:v>
                </c:pt>
                <c:pt idx="27">
                  <c:v>31</c:v>
                </c:pt>
                <c:pt idx="28">
                  <c:v>29</c:v>
                </c:pt>
                <c:pt idx="29">
                  <c:v>22</c:v>
                </c:pt>
                <c:pt idx="30">
                  <c:v>34</c:v>
                </c:pt>
                <c:pt idx="31">
                  <c:v>30</c:v>
                </c:pt>
                <c:pt idx="32">
                  <c:v>34</c:v>
                </c:pt>
                <c:pt idx="33">
                  <c:v>25</c:v>
                </c:pt>
                <c:pt idx="34">
                  <c:v>42</c:v>
                </c:pt>
                <c:pt idx="35">
                  <c:v>24</c:v>
                </c:pt>
                <c:pt idx="36">
                  <c:v>37</c:v>
                </c:pt>
                <c:pt idx="37">
                  <c:v>40</c:v>
                </c:pt>
                <c:pt idx="38">
                  <c:v>36</c:v>
                </c:pt>
                <c:pt idx="39">
                  <c:v>28</c:v>
                </c:pt>
                <c:pt idx="40">
                  <c:v>31</c:v>
                </c:pt>
                <c:pt idx="41">
                  <c:v>44</c:v>
                </c:pt>
                <c:pt idx="42">
                  <c:v>42</c:v>
                </c:pt>
                <c:pt idx="43">
                  <c:v>47</c:v>
                </c:pt>
                <c:pt idx="44">
                  <c:v>43</c:v>
                </c:pt>
                <c:pt idx="45">
                  <c:v>49</c:v>
                </c:pt>
                <c:pt idx="46">
                  <c:v>40</c:v>
                </c:pt>
                <c:pt idx="47">
                  <c:v>49</c:v>
                </c:pt>
                <c:pt idx="48">
                  <c:v>63</c:v>
                </c:pt>
                <c:pt idx="49">
                  <c:v>56</c:v>
                </c:pt>
                <c:pt idx="50">
                  <c:v>53</c:v>
                </c:pt>
                <c:pt idx="51">
                  <c:v>60</c:v>
                </c:pt>
                <c:pt idx="52">
                  <c:v>59</c:v>
                </c:pt>
                <c:pt idx="53">
                  <c:v>65</c:v>
                </c:pt>
                <c:pt idx="54">
                  <c:v>68</c:v>
                </c:pt>
                <c:pt idx="55">
                  <c:v>78</c:v>
                </c:pt>
                <c:pt idx="56">
                  <c:v>64</c:v>
                </c:pt>
                <c:pt idx="57">
                  <c:v>65</c:v>
                </c:pt>
                <c:pt idx="58">
                  <c:v>88</c:v>
                </c:pt>
                <c:pt idx="59">
                  <c:v>57</c:v>
                </c:pt>
                <c:pt idx="60">
                  <c:v>85</c:v>
                </c:pt>
                <c:pt idx="61">
                  <c:v>80</c:v>
                </c:pt>
                <c:pt idx="62">
                  <c:v>67</c:v>
                </c:pt>
                <c:pt idx="63">
                  <c:v>100</c:v>
                </c:pt>
                <c:pt idx="64">
                  <c:v>87</c:v>
                </c:pt>
                <c:pt idx="65">
                  <c:v>81</c:v>
                </c:pt>
                <c:pt idx="66">
                  <c:v>112</c:v>
                </c:pt>
                <c:pt idx="67">
                  <c:v>103</c:v>
                </c:pt>
                <c:pt idx="68">
                  <c:v>115</c:v>
                </c:pt>
                <c:pt idx="69">
                  <c:v>89</c:v>
                </c:pt>
                <c:pt idx="70">
                  <c:v>113</c:v>
                </c:pt>
                <c:pt idx="71">
                  <c:v>95</c:v>
                </c:pt>
                <c:pt idx="72">
                  <c:v>93</c:v>
                </c:pt>
                <c:pt idx="73">
                  <c:v>120</c:v>
                </c:pt>
                <c:pt idx="74">
                  <c:v>118</c:v>
                </c:pt>
                <c:pt idx="75">
                  <c:v>119</c:v>
                </c:pt>
                <c:pt idx="76">
                  <c:v>123</c:v>
                </c:pt>
                <c:pt idx="77">
                  <c:v>131</c:v>
                </c:pt>
                <c:pt idx="78">
                  <c:v>154</c:v>
                </c:pt>
                <c:pt idx="79">
                  <c:v>109</c:v>
                </c:pt>
                <c:pt idx="80">
                  <c:v>146</c:v>
                </c:pt>
                <c:pt idx="81">
                  <c:v>147</c:v>
                </c:pt>
                <c:pt idx="82">
                  <c:v>123</c:v>
                </c:pt>
                <c:pt idx="83">
                  <c:v>116</c:v>
                </c:pt>
                <c:pt idx="84">
                  <c:v>121</c:v>
                </c:pt>
                <c:pt idx="85">
                  <c:v>129</c:v>
                </c:pt>
                <c:pt idx="86">
                  <c:v>103</c:v>
                </c:pt>
                <c:pt idx="87">
                  <c:v>115</c:v>
                </c:pt>
                <c:pt idx="88">
                  <c:v>104</c:v>
                </c:pt>
                <c:pt idx="89">
                  <c:v>96</c:v>
                </c:pt>
                <c:pt idx="90">
                  <c:v>116</c:v>
                </c:pt>
                <c:pt idx="91">
                  <c:v>108</c:v>
                </c:pt>
                <c:pt idx="92">
                  <c:v>104</c:v>
                </c:pt>
                <c:pt idx="93">
                  <c:v>82</c:v>
                </c:pt>
                <c:pt idx="94">
                  <c:v>61</c:v>
                </c:pt>
                <c:pt idx="95">
                  <c:v>69</c:v>
                </c:pt>
                <c:pt idx="96">
                  <c:v>86</c:v>
                </c:pt>
                <c:pt idx="97">
                  <c:v>78</c:v>
                </c:pt>
                <c:pt idx="98">
                  <c:v>93</c:v>
                </c:pt>
                <c:pt idx="99">
                  <c:v>80</c:v>
                </c:pt>
                <c:pt idx="100">
                  <c:v>92</c:v>
                </c:pt>
                <c:pt idx="101">
                  <c:v>91</c:v>
                </c:pt>
                <c:pt idx="102">
                  <c:v>87</c:v>
                </c:pt>
                <c:pt idx="103">
                  <c:v>88</c:v>
                </c:pt>
                <c:pt idx="104">
                  <c:v>90</c:v>
                </c:pt>
                <c:pt idx="105">
                  <c:v>86</c:v>
                </c:pt>
                <c:pt idx="106">
                  <c:v>82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8028928"/>
        <c:axId val="158069504"/>
      </c:scatterChart>
      <c:valAx>
        <c:axId val="1580289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69504"/>
        <c:crosses val="autoZero"/>
        <c:crossBetween val="midCat"/>
        <c:minorUnit val="10"/>
      </c:valAx>
      <c:valAx>
        <c:axId val="15806950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80289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Assault (ICD-10 X85–Y09), by sex and year, 1910–2016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7"/>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numCache>
            </c:numRef>
          </c:xVal>
          <c:yVal>
            <c:numRef>
              <c:f>Admin!ASR_male</c:f>
              <c:numCache>
                <c:formatCode>0.0</c:formatCode>
                <c:ptCount val="107"/>
                <c:pt idx="0">
                  <c:v>3.0139974999999999</c:v>
                </c:pt>
                <c:pt idx="1">
                  <c:v>1.6326129</c:v>
                </c:pt>
                <c:pt idx="2">
                  <c:v>2.7835926</c:v>
                </c:pt>
                <c:pt idx="3">
                  <c:v>2.3616847000000001</c:v>
                </c:pt>
                <c:pt idx="4">
                  <c:v>2.1872685999999999</c:v>
                </c:pt>
                <c:pt idx="5">
                  <c:v>2.5094316000000001</c:v>
                </c:pt>
                <c:pt idx="6">
                  <c:v>2.4655781999999999</c:v>
                </c:pt>
                <c:pt idx="7">
                  <c:v>1.6094218</c:v>
                </c:pt>
                <c:pt idx="8">
                  <c:v>2.7244525999999998</c:v>
                </c:pt>
                <c:pt idx="9">
                  <c:v>2.3126281</c:v>
                </c:pt>
                <c:pt idx="10">
                  <c:v>2.7553638999999999</c:v>
                </c:pt>
                <c:pt idx="11">
                  <c:v>1.8986807999999999</c:v>
                </c:pt>
                <c:pt idx="12">
                  <c:v>1.8533834</c:v>
                </c:pt>
                <c:pt idx="13">
                  <c:v>1.7075294000000001</c:v>
                </c:pt>
                <c:pt idx="14">
                  <c:v>2.1689767</c:v>
                </c:pt>
                <c:pt idx="15">
                  <c:v>1.6078167000000001</c:v>
                </c:pt>
                <c:pt idx="16">
                  <c:v>1.8537402999999999</c:v>
                </c:pt>
                <c:pt idx="17">
                  <c:v>2.1546061999999999</c:v>
                </c:pt>
                <c:pt idx="18">
                  <c:v>2.3200607999999998</c:v>
                </c:pt>
                <c:pt idx="19">
                  <c:v>1.9805606</c:v>
                </c:pt>
                <c:pt idx="20">
                  <c:v>2.0464826</c:v>
                </c:pt>
                <c:pt idx="21">
                  <c:v>2.7342597999999998</c:v>
                </c:pt>
                <c:pt idx="22">
                  <c:v>2.1210789999999999</c:v>
                </c:pt>
                <c:pt idx="23">
                  <c:v>1.8413889999999999</c:v>
                </c:pt>
                <c:pt idx="24">
                  <c:v>2.2089131000000002</c:v>
                </c:pt>
                <c:pt idx="25">
                  <c:v>2.0755748000000001</c:v>
                </c:pt>
                <c:pt idx="26">
                  <c:v>2.0832891</c:v>
                </c:pt>
                <c:pt idx="27">
                  <c:v>2.2193418999999999</c:v>
                </c:pt>
                <c:pt idx="28">
                  <c:v>1.4643204999999999</c:v>
                </c:pt>
                <c:pt idx="29">
                  <c:v>1.5978356</c:v>
                </c:pt>
                <c:pt idx="30">
                  <c:v>1.7992545</c:v>
                </c:pt>
                <c:pt idx="31">
                  <c:v>1.103283</c:v>
                </c:pt>
                <c:pt idx="32">
                  <c:v>1.7425917</c:v>
                </c:pt>
                <c:pt idx="33">
                  <c:v>1.5827899000000001</c:v>
                </c:pt>
                <c:pt idx="34">
                  <c:v>1.7844207000000001</c:v>
                </c:pt>
                <c:pt idx="35">
                  <c:v>1.4783044000000001</c:v>
                </c:pt>
                <c:pt idx="36">
                  <c:v>1.4733976</c:v>
                </c:pt>
                <c:pt idx="37">
                  <c:v>1.3800307999999999</c:v>
                </c:pt>
                <c:pt idx="38">
                  <c:v>1.3383967999999999</c:v>
                </c:pt>
                <c:pt idx="39">
                  <c:v>1.1419919999999999</c:v>
                </c:pt>
                <c:pt idx="40">
                  <c:v>1.2321458999999999</c:v>
                </c:pt>
                <c:pt idx="41">
                  <c:v>1.5318681000000001</c:v>
                </c:pt>
                <c:pt idx="42">
                  <c:v>1.8023931</c:v>
                </c:pt>
                <c:pt idx="43">
                  <c:v>1.5049688999999999</c:v>
                </c:pt>
                <c:pt idx="44">
                  <c:v>1.7138542999999999</c:v>
                </c:pt>
                <c:pt idx="45">
                  <c:v>1.7223695000000001</c:v>
                </c:pt>
                <c:pt idx="46">
                  <c:v>1.8201925000000001</c:v>
                </c:pt>
                <c:pt idx="47">
                  <c:v>1.6140208</c:v>
                </c:pt>
                <c:pt idx="48">
                  <c:v>1.9538800000000001</c:v>
                </c:pt>
                <c:pt idx="49">
                  <c:v>1.9167166</c:v>
                </c:pt>
                <c:pt idx="50">
                  <c:v>2.0034557</c:v>
                </c:pt>
                <c:pt idx="51">
                  <c:v>1.6173519000000001</c:v>
                </c:pt>
                <c:pt idx="52">
                  <c:v>2.105496</c:v>
                </c:pt>
                <c:pt idx="53">
                  <c:v>1.6346453999999999</c:v>
                </c:pt>
                <c:pt idx="54">
                  <c:v>1.7792644</c:v>
                </c:pt>
                <c:pt idx="55">
                  <c:v>1.5830035</c:v>
                </c:pt>
                <c:pt idx="56">
                  <c:v>1.6403623000000001</c:v>
                </c:pt>
                <c:pt idx="57">
                  <c:v>1.7137057</c:v>
                </c:pt>
                <c:pt idx="58">
                  <c:v>1.8613246000000001</c:v>
                </c:pt>
                <c:pt idx="59">
                  <c:v>1.6702036</c:v>
                </c:pt>
                <c:pt idx="60">
                  <c:v>1.7208209000000001</c:v>
                </c:pt>
                <c:pt idx="61">
                  <c:v>2.3958408000000002</c:v>
                </c:pt>
                <c:pt idx="62">
                  <c:v>2.4317085999999999</c:v>
                </c:pt>
                <c:pt idx="63">
                  <c:v>2.3456803000000002</c:v>
                </c:pt>
                <c:pt idx="64">
                  <c:v>2.3819173999999999</c:v>
                </c:pt>
                <c:pt idx="65">
                  <c:v>2.1232972000000001</c:v>
                </c:pt>
                <c:pt idx="66">
                  <c:v>2.7686253000000001</c:v>
                </c:pt>
                <c:pt idx="67">
                  <c:v>2.3646468999999999</c:v>
                </c:pt>
                <c:pt idx="68">
                  <c:v>2.0513772000000001</c:v>
                </c:pt>
                <c:pt idx="69">
                  <c:v>2.5570241999999999</c:v>
                </c:pt>
                <c:pt idx="70">
                  <c:v>2.2727062</c:v>
                </c:pt>
                <c:pt idx="71">
                  <c:v>2.8970658</c:v>
                </c:pt>
                <c:pt idx="72">
                  <c:v>2.5619887000000001</c:v>
                </c:pt>
                <c:pt idx="73">
                  <c:v>2.3848677999999999</c:v>
                </c:pt>
                <c:pt idx="74">
                  <c:v>2.2952490999999999</c:v>
                </c:pt>
                <c:pt idx="75">
                  <c:v>2.503571</c:v>
                </c:pt>
                <c:pt idx="76">
                  <c:v>2.4463157999999998</c:v>
                </c:pt>
                <c:pt idx="77">
                  <c:v>2.2768234999999999</c:v>
                </c:pt>
                <c:pt idx="78">
                  <c:v>2.9445101999999999</c:v>
                </c:pt>
                <c:pt idx="79">
                  <c:v>2.4826014000000001</c:v>
                </c:pt>
                <c:pt idx="80">
                  <c:v>2.7437578</c:v>
                </c:pt>
                <c:pt idx="81">
                  <c:v>2.3552843000000001</c:v>
                </c:pt>
                <c:pt idx="82">
                  <c:v>2.2830572</c:v>
                </c:pt>
                <c:pt idx="83">
                  <c:v>2.4004436</c:v>
                </c:pt>
                <c:pt idx="84">
                  <c:v>2.3185126</c:v>
                </c:pt>
                <c:pt idx="85">
                  <c:v>2.2664209999999998</c:v>
                </c:pt>
                <c:pt idx="86">
                  <c:v>2.4271183999999999</c:v>
                </c:pt>
                <c:pt idx="87">
                  <c:v>2.3397910999999998</c:v>
                </c:pt>
                <c:pt idx="88">
                  <c:v>2.1584460999999999</c:v>
                </c:pt>
                <c:pt idx="89">
                  <c:v>2.1544202000000001</c:v>
                </c:pt>
                <c:pt idx="90">
                  <c:v>2.0784758000000001</c:v>
                </c:pt>
                <c:pt idx="91">
                  <c:v>1.9882728999999999</c:v>
                </c:pt>
                <c:pt idx="92">
                  <c:v>1.9354106</c:v>
                </c:pt>
                <c:pt idx="93">
                  <c:v>1.9988519</c:v>
                </c:pt>
                <c:pt idx="94">
                  <c:v>1.0398978999999999</c:v>
                </c:pt>
                <c:pt idx="95">
                  <c:v>1.2985272000000001</c:v>
                </c:pt>
                <c:pt idx="96">
                  <c:v>1.6755359000000001</c:v>
                </c:pt>
                <c:pt idx="97">
                  <c:v>1.3340882000000001</c:v>
                </c:pt>
                <c:pt idx="98">
                  <c:v>1.4867222</c:v>
                </c:pt>
                <c:pt idx="99">
                  <c:v>1.7526109000000001</c:v>
                </c:pt>
                <c:pt idx="100">
                  <c:v>1.5155835</c:v>
                </c:pt>
                <c:pt idx="101">
                  <c:v>1.3756979</c:v>
                </c:pt>
                <c:pt idx="102">
                  <c:v>1.7510929</c:v>
                </c:pt>
                <c:pt idx="103">
                  <c:v>1.394728</c:v>
                </c:pt>
                <c:pt idx="104">
                  <c:v>1.3498038000000001</c:v>
                </c:pt>
                <c:pt idx="105">
                  <c:v>1.5111307</c:v>
                </c:pt>
                <c:pt idx="106">
                  <c:v>1.3749321000000001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07"/>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numCache>
            </c:numRef>
          </c:xVal>
          <c:yVal>
            <c:numRef>
              <c:f>Admin!ASR_female</c:f>
              <c:numCache>
                <c:formatCode>0.0</c:formatCode>
                <c:ptCount val="107"/>
                <c:pt idx="0">
                  <c:v>1.3473153</c:v>
                </c:pt>
                <c:pt idx="1">
                  <c:v>1.1814074999999999</c:v>
                </c:pt>
                <c:pt idx="2">
                  <c:v>2.1045341999999998</c:v>
                </c:pt>
                <c:pt idx="3">
                  <c:v>1.2127226</c:v>
                </c:pt>
                <c:pt idx="4">
                  <c:v>1.5774419</c:v>
                </c:pt>
                <c:pt idx="5">
                  <c:v>1.5526207999999999</c:v>
                </c:pt>
                <c:pt idx="6">
                  <c:v>1.3838915000000001</c:v>
                </c:pt>
                <c:pt idx="7">
                  <c:v>1.1113274</c:v>
                </c:pt>
                <c:pt idx="8">
                  <c:v>0.94365030000000005</c:v>
                </c:pt>
                <c:pt idx="9">
                  <c:v>1.5406591999999999</c:v>
                </c:pt>
                <c:pt idx="10">
                  <c:v>1.4081254999999999</c:v>
                </c:pt>
                <c:pt idx="11">
                  <c:v>1.0900806000000001</c:v>
                </c:pt>
                <c:pt idx="12">
                  <c:v>0.92879100000000003</c:v>
                </c:pt>
                <c:pt idx="13">
                  <c:v>1.3628872000000001</c:v>
                </c:pt>
                <c:pt idx="14">
                  <c:v>1.5003744999999999</c:v>
                </c:pt>
                <c:pt idx="15">
                  <c:v>1.0833098999999999</c:v>
                </c:pt>
                <c:pt idx="16">
                  <c:v>1.4436059000000001</c:v>
                </c:pt>
                <c:pt idx="17">
                  <c:v>1.3858288999999999</c:v>
                </c:pt>
                <c:pt idx="18">
                  <c:v>1.5190201000000001</c:v>
                </c:pt>
                <c:pt idx="19">
                  <c:v>1.5280354</c:v>
                </c:pt>
                <c:pt idx="20">
                  <c:v>1.1379273000000001</c:v>
                </c:pt>
                <c:pt idx="21">
                  <c:v>1.4696024999999999</c:v>
                </c:pt>
                <c:pt idx="22">
                  <c:v>0.86496620000000002</c:v>
                </c:pt>
                <c:pt idx="23">
                  <c:v>1.1884056000000001</c:v>
                </c:pt>
                <c:pt idx="24">
                  <c:v>0.9563509</c:v>
                </c:pt>
                <c:pt idx="25">
                  <c:v>1.0106587</c:v>
                </c:pt>
                <c:pt idx="26">
                  <c:v>1.0013368</c:v>
                </c:pt>
                <c:pt idx="27">
                  <c:v>0.90709249999999997</c:v>
                </c:pt>
                <c:pt idx="28">
                  <c:v>0.78431320000000004</c:v>
                </c:pt>
                <c:pt idx="29">
                  <c:v>0.60926689999999994</c:v>
                </c:pt>
                <c:pt idx="30">
                  <c:v>0.94249260000000001</c:v>
                </c:pt>
                <c:pt idx="31">
                  <c:v>0.79974840000000003</c:v>
                </c:pt>
                <c:pt idx="32">
                  <c:v>0.8822546</c:v>
                </c:pt>
                <c:pt idx="33">
                  <c:v>0.64158910000000002</c:v>
                </c:pt>
                <c:pt idx="34">
                  <c:v>1.0777751</c:v>
                </c:pt>
                <c:pt idx="35">
                  <c:v>0.6710121</c:v>
                </c:pt>
                <c:pt idx="36">
                  <c:v>0.9607504</c:v>
                </c:pt>
                <c:pt idx="37">
                  <c:v>0.96848239999999997</c:v>
                </c:pt>
                <c:pt idx="38">
                  <c:v>0.90448660000000003</c:v>
                </c:pt>
                <c:pt idx="39">
                  <c:v>0.72019469999999997</c:v>
                </c:pt>
                <c:pt idx="40">
                  <c:v>0.77683170000000001</c:v>
                </c:pt>
                <c:pt idx="41">
                  <c:v>1.1391347999999999</c:v>
                </c:pt>
                <c:pt idx="42">
                  <c:v>0.99663080000000004</c:v>
                </c:pt>
                <c:pt idx="43">
                  <c:v>1.0822457000000001</c:v>
                </c:pt>
                <c:pt idx="44">
                  <c:v>0.94551110000000005</c:v>
                </c:pt>
                <c:pt idx="45">
                  <c:v>1.1414808999999999</c:v>
                </c:pt>
                <c:pt idx="46">
                  <c:v>0.87680259999999999</c:v>
                </c:pt>
                <c:pt idx="47">
                  <c:v>1.0621449999999999</c:v>
                </c:pt>
                <c:pt idx="48">
                  <c:v>1.2695810999999999</c:v>
                </c:pt>
                <c:pt idx="49">
                  <c:v>1.1640474999999999</c:v>
                </c:pt>
                <c:pt idx="50">
                  <c:v>1.0643471</c:v>
                </c:pt>
                <c:pt idx="51">
                  <c:v>1.2014100999999999</c:v>
                </c:pt>
                <c:pt idx="52">
                  <c:v>1.1607544999999999</c:v>
                </c:pt>
                <c:pt idx="53">
                  <c:v>1.2464276000000001</c:v>
                </c:pt>
                <c:pt idx="54">
                  <c:v>1.2232334</c:v>
                </c:pt>
                <c:pt idx="55">
                  <c:v>1.4144772000000001</c:v>
                </c:pt>
                <c:pt idx="56">
                  <c:v>1.1776093000000001</c:v>
                </c:pt>
                <c:pt idx="57">
                  <c:v>1.1455095</c:v>
                </c:pt>
                <c:pt idx="58">
                  <c:v>1.5278544999999999</c:v>
                </c:pt>
                <c:pt idx="59">
                  <c:v>0.9394171</c:v>
                </c:pt>
                <c:pt idx="60">
                  <c:v>1.4107297999999999</c:v>
                </c:pt>
                <c:pt idx="61">
                  <c:v>1.2159146000000001</c:v>
                </c:pt>
                <c:pt idx="62">
                  <c:v>1.0327248</c:v>
                </c:pt>
                <c:pt idx="63">
                  <c:v>1.4931842</c:v>
                </c:pt>
                <c:pt idx="64">
                  <c:v>1.3188553999999999</c:v>
                </c:pt>
                <c:pt idx="65">
                  <c:v>1.2020526</c:v>
                </c:pt>
                <c:pt idx="66">
                  <c:v>1.6811624000000001</c:v>
                </c:pt>
                <c:pt idx="67">
                  <c:v>1.4742993</c:v>
                </c:pt>
                <c:pt idx="68">
                  <c:v>1.6464688000000001</c:v>
                </c:pt>
                <c:pt idx="69">
                  <c:v>1.2516582999999999</c:v>
                </c:pt>
                <c:pt idx="70">
                  <c:v>1.5228784</c:v>
                </c:pt>
                <c:pt idx="71">
                  <c:v>1.3154622</c:v>
                </c:pt>
                <c:pt idx="72">
                  <c:v>1.2976772999999999</c:v>
                </c:pt>
                <c:pt idx="73">
                  <c:v>1.5621229000000001</c:v>
                </c:pt>
                <c:pt idx="74">
                  <c:v>1.5252327999999999</c:v>
                </c:pt>
                <c:pt idx="75">
                  <c:v>1.5177636999999999</c:v>
                </c:pt>
                <c:pt idx="76">
                  <c:v>1.5299168999999999</c:v>
                </c:pt>
                <c:pt idx="77">
                  <c:v>1.5752157</c:v>
                </c:pt>
                <c:pt idx="78">
                  <c:v>1.8180323</c:v>
                </c:pt>
                <c:pt idx="79">
                  <c:v>1.2754573</c:v>
                </c:pt>
                <c:pt idx="80">
                  <c:v>1.6849459</c:v>
                </c:pt>
                <c:pt idx="81">
                  <c:v>1.6489137</c:v>
                </c:pt>
                <c:pt idx="82">
                  <c:v>1.3542288</c:v>
                </c:pt>
                <c:pt idx="83">
                  <c:v>1.2984971999999999</c:v>
                </c:pt>
                <c:pt idx="84">
                  <c:v>1.3364532</c:v>
                </c:pt>
                <c:pt idx="85">
                  <c:v>1.3992507000000001</c:v>
                </c:pt>
                <c:pt idx="86">
                  <c:v>1.1195546000000001</c:v>
                </c:pt>
                <c:pt idx="87">
                  <c:v>1.2531787999999999</c:v>
                </c:pt>
                <c:pt idx="88">
                  <c:v>1.1045448</c:v>
                </c:pt>
                <c:pt idx="89">
                  <c:v>1.0033430000000001</c:v>
                </c:pt>
                <c:pt idx="90">
                  <c:v>1.1995939</c:v>
                </c:pt>
                <c:pt idx="91">
                  <c:v>1.1199030000000001</c:v>
                </c:pt>
                <c:pt idx="92">
                  <c:v>1.0656650000000001</c:v>
                </c:pt>
                <c:pt idx="93">
                  <c:v>0.82523539999999995</c:v>
                </c:pt>
                <c:pt idx="94">
                  <c:v>0.60952870000000003</c:v>
                </c:pt>
                <c:pt idx="95">
                  <c:v>0.68398429999999999</c:v>
                </c:pt>
                <c:pt idx="96">
                  <c:v>0.84632070000000004</c:v>
                </c:pt>
                <c:pt idx="97">
                  <c:v>0.75284499999999999</c:v>
                </c:pt>
                <c:pt idx="98">
                  <c:v>0.8794246</c:v>
                </c:pt>
                <c:pt idx="99">
                  <c:v>0.7404153</c:v>
                </c:pt>
                <c:pt idx="100">
                  <c:v>0.82906709999999995</c:v>
                </c:pt>
                <c:pt idx="101">
                  <c:v>0.80340780000000001</c:v>
                </c:pt>
                <c:pt idx="102">
                  <c:v>0.75715100000000002</c:v>
                </c:pt>
                <c:pt idx="103">
                  <c:v>0.74187709999999996</c:v>
                </c:pt>
                <c:pt idx="104">
                  <c:v>0.75732790000000005</c:v>
                </c:pt>
                <c:pt idx="105">
                  <c:v>0.74464470000000005</c:v>
                </c:pt>
                <c:pt idx="106">
                  <c:v>0.66666669999999995</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363840"/>
        <c:axId val="161379072"/>
      </c:scatterChart>
      <c:valAx>
        <c:axId val="1613638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379072"/>
        <c:crosses val="autoZero"/>
        <c:crossBetween val="midCat"/>
        <c:minorUnit val="10"/>
      </c:valAx>
      <c:valAx>
        <c:axId val="1613790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3638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Assault (ICD-10 X85–Y09),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1.1137111</c:v>
                </c:pt>
                <c:pt idx="1">
                  <c:v>0.24870700000000001</c:v>
                </c:pt>
                <c:pt idx="2">
                  <c:v>0.2719608</c:v>
                </c:pt>
                <c:pt idx="3">
                  <c:v>1.7197655000000001</c:v>
                </c:pt>
                <c:pt idx="4">
                  <c:v>1.1545638</c:v>
                </c:pt>
                <c:pt idx="5">
                  <c:v>1.9787699999999999</c:v>
                </c:pt>
                <c:pt idx="6">
                  <c:v>1.9037956</c:v>
                </c:pt>
                <c:pt idx="7">
                  <c:v>2.3687819000000001</c:v>
                </c:pt>
                <c:pt idx="8">
                  <c:v>2.1035724999999998</c:v>
                </c:pt>
                <c:pt idx="9">
                  <c:v>2.1624675</c:v>
                </c:pt>
                <c:pt idx="10">
                  <c:v>1.5712626999999999</c:v>
                </c:pt>
                <c:pt idx="11">
                  <c:v>1.2424024</c:v>
                </c:pt>
                <c:pt idx="12">
                  <c:v>0.6266891</c:v>
                </c:pt>
                <c:pt idx="13">
                  <c:v>1.0173492</c:v>
                </c:pt>
                <c:pt idx="14">
                  <c:v>1.1442904</c:v>
                </c:pt>
                <c:pt idx="15">
                  <c:v>0.32442880000000002</c:v>
                </c:pt>
                <c:pt idx="16">
                  <c:v>0.49371009999999999</c:v>
                </c:pt>
                <c:pt idx="17">
                  <c:v>0</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0.78329599999999999</c:v>
                </c:pt>
                <c:pt idx="1">
                  <c:v>0.26214789999999999</c:v>
                </c:pt>
                <c:pt idx="2">
                  <c:v>0.43083329999999997</c:v>
                </c:pt>
                <c:pt idx="3">
                  <c:v>0</c:v>
                </c:pt>
                <c:pt idx="4">
                  <c:v>0.48171989999999998</c:v>
                </c:pt>
                <c:pt idx="5">
                  <c:v>1.1002565</c:v>
                </c:pt>
                <c:pt idx="6">
                  <c:v>0.99639200000000006</c:v>
                </c:pt>
                <c:pt idx="7">
                  <c:v>0.62031809999999998</c:v>
                </c:pt>
                <c:pt idx="8">
                  <c:v>1.0974793</c:v>
                </c:pt>
                <c:pt idx="9">
                  <c:v>0.60960519999999996</c:v>
                </c:pt>
                <c:pt idx="10">
                  <c:v>0.8893643</c:v>
                </c:pt>
                <c:pt idx="11">
                  <c:v>0.79664349999999995</c:v>
                </c:pt>
                <c:pt idx="12">
                  <c:v>0.44922020000000001</c:v>
                </c:pt>
                <c:pt idx="13">
                  <c:v>0.66172580000000003</c:v>
                </c:pt>
                <c:pt idx="14">
                  <c:v>0.66185859999999996</c:v>
                </c:pt>
                <c:pt idx="15">
                  <c:v>0.58326040000000001</c:v>
                </c:pt>
                <c:pt idx="16">
                  <c:v>1.1875121</c:v>
                </c:pt>
                <c:pt idx="17">
                  <c:v>0.32949800000000001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57440"/>
        <c:axId val="234972288"/>
      </c:barChart>
      <c:catAx>
        <c:axId val="23495744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72288"/>
        <c:crosses val="autoZero"/>
        <c:auto val="1"/>
        <c:lblAlgn val="ctr"/>
        <c:lblOffset val="100"/>
        <c:noMultiLvlLbl val="0"/>
      </c:catAx>
      <c:valAx>
        <c:axId val="2349722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5744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Assault (ICD-10 X85–Y09),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-9</c:v>
                </c:pt>
                <c:pt idx="1">
                  <c:v>-2</c:v>
                </c:pt>
                <c:pt idx="2">
                  <c:v>-2</c:v>
                </c:pt>
                <c:pt idx="3">
                  <c:v>-13</c:v>
                </c:pt>
                <c:pt idx="4">
                  <c:v>-10</c:v>
                </c:pt>
                <c:pt idx="5">
                  <c:v>-18</c:v>
                </c:pt>
                <c:pt idx="6">
                  <c:v>-17</c:v>
                </c:pt>
                <c:pt idx="7">
                  <c:v>-19</c:v>
                </c:pt>
                <c:pt idx="8">
                  <c:v>-17</c:v>
                </c:pt>
                <c:pt idx="9">
                  <c:v>-17</c:v>
                </c:pt>
                <c:pt idx="10">
                  <c:v>-12</c:v>
                </c:pt>
                <c:pt idx="11">
                  <c:v>-9</c:v>
                </c:pt>
                <c:pt idx="12">
                  <c:v>-4</c:v>
                </c:pt>
                <c:pt idx="13">
                  <c:v>-6</c:v>
                </c:pt>
                <c:pt idx="14">
                  <c:v>-5</c:v>
                </c:pt>
                <c:pt idx="15">
                  <c:v>-1</c:v>
                </c:pt>
                <c:pt idx="16">
                  <c:v>-1</c:v>
                </c:pt>
                <c:pt idx="17">
                  <c:v>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6</c:v>
                </c:pt>
                <c:pt idx="1">
                  <c:v>2</c:v>
                </c:pt>
                <c:pt idx="2">
                  <c:v>3</c:v>
                </c:pt>
                <c:pt idx="3">
                  <c:v>0</c:v>
                </c:pt>
                <c:pt idx="4">
                  <c:v>4</c:v>
                </c:pt>
                <c:pt idx="5">
                  <c:v>10</c:v>
                </c:pt>
                <c:pt idx="6">
                  <c:v>9</c:v>
                </c:pt>
                <c:pt idx="7">
                  <c:v>5</c:v>
                </c:pt>
                <c:pt idx="8">
                  <c:v>9</c:v>
                </c:pt>
                <c:pt idx="9">
                  <c:v>5</c:v>
                </c:pt>
                <c:pt idx="10">
                  <c:v>7</c:v>
                </c:pt>
                <c:pt idx="11">
                  <c:v>6</c:v>
                </c:pt>
                <c:pt idx="12">
                  <c:v>3</c:v>
                </c:pt>
                <c:pt idx="13">
                  <c:v>4</c:v>
                </c:pt>
                <c:pt idx="14">
                  <c:v>3</c:v>
                </c:pt>
                <c:pt idx="15">
                  <c:v>2</c:v>
                </c:pt>
                <c:pt idx="16">
                  <c:v>3</c:v>
                </c:pt>
                <c:pt idx="17">
                  <c:v>1</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6864"/>
        <c:axId val="235000192"/>
      </c:barChart>
      <c:catAx>
        <c:axId val="23499686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5000192"/>
        <c:crosses val="autoZero"/>
        <c:auto val="0"/>
        <c:lblAlgn val="ctr"/>
        <c:lblOffset val="100"/>
        <c:tickLblSkip val="1"/>
        <c:noMultiLvlLbl val="0"/>
      </c:catAx>
      <c:valAx>
        <c:axId val="2350001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68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Assault (ICD-10 X85–Y09), 1910–2016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219</v>
      </c>
      <c r="B2" s="280" t="s">
        <v>220</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Assault (ICD-10 X85–Y09), 1910–2016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Assault.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195</v>
      </c>
      <c r="C11" s="288"/>
    </row>
    <row r="12" spans="1:3" ht="30" customHeight="1">
      <c r="A12" s="203"/>
      <c r="B12" s="288" t="s">
        <v>162</v>
      </c>
      <c r="C12" s="288"/>
    </row>
    <row r="13" spans="1:3" ht="30" customHeight="1">
      <c r="A13" s="203"/>
      <c r="B13" s="288" t="s">
        <v>163</v>
      </c>
      <c r="C13" s="288"/>
    </row>
    <row r="14" spans="1:3" ht="15.75">
      <c r="A14" s="203"/>
      <c r="B14" s="218" t="s">
        <v>185</v>
      </c>
    </row>
    <row r="15" spans="1:3" ht="30" customHeight="1">
      <c r="A15" s="203"/>
      <c r="B15" s="288" t="s">
        <v>198</v>
      </c>
      <c r="C15" s="288"/>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Assault (X85–Y09) are from the ICD-10 chapter All external causes of morbidity and mortality (V01–Y98).</v>
      </c>
    </row>
    <row r="20" spans="1:3" ht="15.75">
      <c r="A20" s="203"/>
      <c r="B20" s="218" t="s">
        <v>43</v>
      </c>
      <c r="C20" s="8" t="s">
        <v>44</v>
      </c>
    </row>
    <row r="21" spans="1:3" ht="15.75">
      <c r="A21" s="203"/>
      <c r="B21" s="219" t="s">
        <v>187</v>
      </c>
      <c r="C21" s="3" t="str">
        <f>IF(ISBLANK(Admin!$C$11)," ",Admin!$C$11)</f>
        <v>182–184</v>
      </c>
    </row>
    <row r="22" spans="1:3" ht="15.75">
      <c r="A22" s="203"/>
      <c r="B22" s="220" t="s">
        <v>103</v>
      </c>
      <c r="C22" s="3" t="str">
        <f>IF(ISBLANK(Admin!$C$12)," ",Admin!$C$12)</f>
        <v>182–184</v>
      </c>
    </row>
    <row r="23" spans="1:3" ht="15.75">
      <c r="A23" s="203"/>
      <c r="B23" s="221" t="s">
        <v>104</v>
      </c>
      <c r="C23" s="3" t="str">
        <f>IF(ISBLANK(Admin!$C$13)," ",Admin!$C$13)</f>
        <v>197–200</v>
      </c>
    </row>
    <row r="24" spans="1:3" ht="15.75">
      <c r="A24" s="203"/>
      <c r="B24" s="222" t="s">
        <v>105</v>
      </c>
      <c r="C24" s="3" t="str">
        <f>IF(ISBLANK(Admin!$C$14)," ",Admin!$C$14)</f>
        <v>172–175</v>
      </c>
    </row>
    <row r="25" spans="1:3" ht="15.75">
      <c r="A25" s="203"/>
      <c r="B25" s="223" t="s">
        <v>106</v>
      </c>
      <c r="C25" s="3" t="str">
        <f>IF(ISBLANK(Admin!$C$15)," ",Admin!$C$15)</f>
        <v>165–168</v>
      </c>
    </row>
    <row r="26" spans="1:3" ht="15.75">
      <c r="A26" s="203"/>
      <c r="B26" s="224" t="s">
        <v>107</v>
      </c>
      <c r="C26" s="3" t="str">
        <f>IF(ISBLANK(Admin!$C$16)," ",Admin!$C$16)</f>
        <v>964, 980–983</v>
      </c>
    </row>
    <row r="27" spans="1:3" ht="15.75">
      <c r="A27" s="203"/>
      <c r="B27" s="225" t="s">
        <v>108</v>
      </c>
      <c r="C27" s="3" t="str">
        <f>IF(ISBLANK(Admin!$C$17)," ",Admin!$C$17)</f>
        <v>964, 980–983</v>
      </c>
    </row>
    <row r="28" spans="1:3" ht="15.75">
      <c r="A28" s="203"/>
      <c r="B28" s="226" t="s">
        <v>109</v>
      </c>
      <c r="C28" s="3" t="str">
        <f>IF(ISBLANK(Admin!$C$18)," ",Admin!$C$18)</f>
        <v>960–969</v>
      </c>
    </row>
    <row r="29" spans="1:3" ht="15.75">
      <c r="A29" s="203"/>
      <c r="B29" s="227" t="s">
        <v>110</v>
      </c>
      <c r="C29" s="3" t="str">
        <f>IF(ISBLANK(Admin!$C$19)," ",Admin!$C$19)</f>
        <v>960–969</v>
      </c>
    </row>
    <row r="30" spans="1:3" ht="15.75">
      <c r="A30" s="203"/>
      <c r="B30" s="228" t="s">
        <v>111</v>
      </c>
      <c r="C30" s="3" t="str">
        <f>IF(ISBLANK(Admin!$C$20)," ",Admin!$C$20)</f>
        <v>X85–Y09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1.02</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8" t="s">
        <v>160</v>
      </c>
      <c r="C38" s="288"/>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7" t="s">
        <v>200</v>
      </c>
      <c r="C53" s="287"/>
    </row>
    <row r="54" spans="1:16" ht="15.75">
      <c r="A54" s="203"/>
      <c r="B54" s="236" t="s">
        <v>175</v>
      </c>
      <c r="C54" s="233"/>
    </row>
    <row r="55" spans="1:16" ht="15.75">
      <c r="A55" s="203"/>
      <c r="B55" s="236" t="s">
        <v>173</v>
      </c>
    </row>
    <row r="56" spans="1:16" ht="15.75">
      <c r="A56" s="203"/>
      <c r="B56" s="236" t="s">
        <v>174</v>
      </c>
    </row>
    <row r="57" spans="1:16" ht="45" customHeight="1">
      <c r="A57" s="203"/>
      <c r="B57" s="286" t="s">
        <v>201</v>
      </c>
      <c r="C57" s="286"/>
    </row>
    <row r="58" spans="1:16" ht="15.75">
      <c r="A58" s="203"/>
      <c r="B58" s="218" t="s">
        <v>48</v>
      </c>
    </row>
    <row r="59" spans="1:16" ht="45" customHeight="1">
      <c r="B59" s="288" t="s">
        <v>49</v>
      </c>
      <c r="C59" s="288"/>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Assault (ICD-10 X85–Y09), 1910–2016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Assault (ICD-10 X85–Y09), 1910–2016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Assault (ICD-10 X85–Y09) in Australia, 1910–2016.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1910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1910</v>
      </c>
      <c r="D10" s="49"/>
      <c r="E10" s="52"/>
      <c r="F10" s="44"/>
      <c r="G10" s="87">
        <v>2016</v>
      </c>
      <c r="H10" s="44"/>
      <c r="I10" s="44"/>
      <c r="J10" s="306" t="s">
        <v>118</v>
      </c>
      <c r="K10" s="79"/>
      <c r="L10" s="297" t="str">
        <f>Admin!$C$191</f>
        <v>1910 – 2016</v>
      </c>
      <c r="M10" s="300">
        <f>Admin!F$187</f>
        <v>-7.3770224000547779E-3</v>
      </c>
      <c r="N10" s="300">
        <f>Admin!G$187</f>
        <v>-6.6155579759705763E-3</v>
      </c>
      <c r="O10" s="300">
        <f>Admin!H$187</f>
        <v>-7.4906868420966388E-3</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1910 – 2016</v>
      </c>
      <c r="M12" s="300">
        <f>Admin!F$186</f>
        <v>-0.54381777025362488</v>
      </c>
      <c r="N12" s="300">
        <f>Admin!G$186</f>
        <v>-0.50518880027562962</v>
      </c>
      <c r="O12" s="300">
        <f>Admin!H$186</f>
        <v>-0.54932174184634441</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Assault (ICD-10 X85–Y09) in Australia, 1910–2016,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1910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1910</v>
      </c>
      <c r="D34" s="33"/>
      <c r="E34" s="87">
        <v>2016</v>
      </c>
      <c r="F34" s="33"/>
      <c r="G34" s="87" t="s">
        <v>6</v>
      </c>
      <c r="H34" s="33"/>
      <c r="I34" s="88" t="s">
        <v>23</v>
      </c>
      <c r="J34" s="71"/>
      <c r="K34" s="71"/>
      <c r="L34" s="313" t="str">
        <f>Admin!$C$219</f>
        <v>1910 – 2016</v>
      </c>
      <c r="M34" s="317">
        <f ca="1">Admin!F$215</f>
        <v>1.9112646951228249</v>
      </c>
      <c r="N34" s="317">
        <f ca="1">Admin!G$215</f>
        <v>1.1426591995967375</v>
      </c>
      <c r="O34" s="317">
        <f ca="1">Admin!H$215</f>
        <v>1.5278366316714773</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v>57</v>
      </c>
      <c r="D17" s="100">
        <v>2.5005217000000002</v>
      </c>
      <c r="E17" s="100">
        <v>3.0139974999999999</v>
      </c>
      <c r="F17" s="100" t="s">
        <v>24</v>
      </c>
      <c r="G17" s="100">
        <v>3.0960584999999998</v>
      </c>
      <c r="H17" s="100">
        <v>2.7346746</v>
      </c>
      <c r="I17" s="100">
        <v>2.6797854999999999</v>
      </c>
      <c r="J17" s="100">
        <v>36.271929999999998</v>
      </c>
      <c r="K17" s="100" t="s">
        <v>24</v>
      </c>
      <c r="L17" s="100">
        <v>2.2041762999999999</v>
      </c>
      <c r="M17" s="100">
        <v>0.21793989999999999</v>
      </c>
      <c r="N17" s="99">
        <v>2210</v>
      </c>
      <c r="O17" s="99">
        <v>0.98252819999999996</v>
      </c>
      <c r="P17" s="99">
        <v>0.253612</v>
      </c>
      <c r="R17" s="113">
        <v>1910</v>
      </c>
      <c r="S17" s="99">
        <v>39</v>
      </c>
      <c r="T17" s="100">
        <v>1.8506564999999999</v>
      </c>
      <c r="U17" s="100">
        <v>1.3473153</v>
      </c>
      <c r="V17" s="100" t="s">
        <v>24</v>
      </c>
      <c r="W17" s="100">
        <v>1.2700861999999999</v>
      </c>
      <c r="X17" s="100">
        <v>1.5617152000000001</v>
      </c>
      <c r="Y17" s="100">
        <v>1.7384059999999999</v>
      </c>
      <c r="Z17" s="100">
        <v>14.807691999999999</v>
      </c>
      <c r="AA17" s="100" t="s">
        <v>24</v>
      </c>
      <c r="AB17" s="100">
        <v>5.5793990999999998</v>
      </c>
      <c r="AC17" s="100">
        <v>0.20065859999999999</v>
      </c>
      <c r="AD17" s="99">
        <v>2347.5</v>
      </c>
      <c r="AE17" s="99">
        <v>1.1283103000000001</v>
      </c>
      <c r="AF17" s="99">
        <v>0.34165329999999999</v>
      </c>
      <c r="AH17" s="113">
        <v>1910</v>
      </c>
      <c r="AI17" s="99">
        <v>96</v>
      </c>
      <c r="AJ17" s="100">
        <v>2.1883411000000002</v>
      </c>
      <c r="AK17" s="100">
        <v>2.2668360000000001</v>
      </c>
      <c r="AL17" s="100" t="s">
        <v>24</v>
      </c>
      <c r="AM17" s="100">
        <v>2.2754731000000001</v>
      </c>
      <c r="AN17" s="100">
        <v>2.2171979999999998</v>
      </c>
      <c r="AO17" s="100">
        <v>2.2718196000000002</v>
      </c>
      <c r="AP17" s="100">
        <v>27.552083</v>
      </c>
      <c r="AQ17" s="100" t="s">
        <v>24</v>
      </c>
      <c r="AR17" s="100">
        <v>2.9223743999999998</v>
      </c>
      <c r="AS17" s="100">
        <v>0.2105725</v>
      </c>
      <c r="AT17" s="99">
        <v>4557.5</v>
      </c>
      <c r="AU17" s="99">
        <v>1.0525784</v>
      </c>
      <c r="AV17" s="99">
        <v>0.29242669999999998</v>
      </c>
      <c r="AW17" s="100">
        <v>2.2370396000000001</v>
      </c>
      <c r="AY17" s="113">
        <v>1910</v>
      </c>
    </row>
    <row r="18" spans="2:51" s="91" customFormat="1">
      <c r="B18" s="113">
        <v>1911</v>
      </c>
      <c r="C18" s="99">
        <v>42</v>
      </c>
      <c r="D18" s="100">
        <v>1.8157961</v>
      </c>
      <c r="E18" s="100">
        <v>1.6326129</v>
      </c>
      <c r="F18" s="100" t="s">
        <v>24</v>
      </c>
      <c r="G18" s="100">
        <v>1.6045156</v>
      </c>
      <c r="H18" s="100">
        <v>1.7008645</v>
      </c>
      <c r="I18" s="100">
        <v>1.7816438000000001</v>
      </c>
      <c r="J18" s="100">
        <v>25.714286000000001</v>
      </c>
      <c r="K18" s="100" t="s">
        <v>24</v>
      </c>
      <c r="L18" s="100">
        <v>1.5080789999999999</v>
      </c>
      <c r="M18" s="100">
        <v>0.15222359999999999</v>
      </c>
      <c r="N18" s="99">
        <v>2070</v>
      </c>
      <c r="O18" s="99">
        <v>0.90718730000000003</v>
      </c>
      <c r="P18" s="99">
        <v>0.23510039999999999</v>
      </c>
      <c r="R18" s="113">
        <v>1911</v>
      </c>
      <c r="S18" s="99">
        <v>30</v>
      </c>
      <c r="T18" s="100">
        <v>1.4005798</v>
      </c>
      <c r="U18" s="100">
        <v>1.1814074999999999</v>
      </c>
      <c r="V18" s="100" t="s">
        <v>24</v>
      </c>
      <c r="W18" s="100">
        <v>1.1702714999999999</v>
      </c>
      <c r="X18" s="100">
        <v>1.275242</v>
      </c>
      <c r="Y18" s="100">
        <v>1.3561029</v>
      </c>
      <c r="Z18" s="100">
        <v>22</v>
      </c>
      <c r="AA18" s="100" t="s">
        <v>24</v>
      </c>
      <c r="AB18" s="100">
        <v>3.7641154000000001</v>
      </c>
      <c r="AC18" s="100">
        <v>0.14794360000000001</v>
      </c>
      <c r="AD18" s="99">
        <v>1590</v>
      </c>
      <c r="AE18" s="99">
        <v>0.75211410000000001</v>
      </c>
      <c r="AF18" s="99">
        <v>0.23131560000000001</v>
      </c>
      <c r="AH18" s="113">
        <v>1911</v>
      </c>
      <c r="AI18" s="99">
        <v>72</v>
      </c>
      <c r="AJ18" s="100">
        <v>1.6161597999999999</v>
      </c>
      <c r="AK18" s="100">
        <v>1.4222409</v>
      </c>
      <c r="AL18" s="100" t="s">
        <v>24</v>
      </c>
      <c r="AM18" s="100">
        <v>1.4024041</v>
      </c>
      <c r="AN18" s="100">
        <v>1.5019389999999999</v>
      </c>
      <c r="AO18" s="100">
        <v>1.5825118</v>
      </c>
      <c r="AP18" s="100">
        <v>24.166667</v>
      </c>
      <c r="AQ18" s="100" t="s">
        <v>24</v>
      </c>
      <c r="AR18" s="100">
        <v>2.0100503000000001</v>
      </c>
      <c r="AS18" s="100">
        <v>0.1504105</v>
      </c>
      <c r="AT18" s="99">
        <v>3660</v>
      </c>
      <c r="AU18" s="99">
        <v>0.8326093</v>
      </c>
      <c r="AV18" s="99">
        <v>0.23344110000000001</v>
      </c>
      <c r="AW18" s="100">
        <v>1.3819219</v>
      </c>
      <c r="AY18" s="113">
        <v>1911</v>
      </c>
    </row>
    <row r="19" spans="2:51" s="91" customFormat="1">
      <c r="B19" s="113">
        <v>1912</v>
      </c>
      <c r="C19" s="99">
        <v>60</v>
      </c>
      <c r="D19" s="100">
        <v>2.5435352999999998</v>
      </c>
      <c r="E19" s="100">
        <v>2.7835926</v>
      </c>
      <c r="F19" s="100" t="s">
        <v>24</v>
      </c>
      <c r="G19" s="100">
        <v>2.8532453000000002</v>
      </c>
      <c r="H19" s="100">
        <v>2.6265326</v>
      </c>
      <c r="I19" s="100">
        <v>2.5520621000000001</v>
      </c>
      <c r="J19" s="100">
        <v>35.086207000000002</v>
      </c>
      <c r="K19" s="100" t="s">
        <v>24</v>
      </c>
      <c r="L19" s="100">
        <v>1.9448947000000001</v>
      </c>
      <c r="M19" s="100">
        <v>0.19811790000000001</v>
      </c>
      <c r="N19" s="99">
        <v>2317.5</v>
      </c>
      <c r="O19" s="99">
        <v>0.99575049999999998</v>
      </c>
      <c r="P19" s="99">
        <v>0.23126720000000001</v>
      </c>
      <c r="R19" s="113">
        <v>1912</v>
      </c>
      <c r="S19" s="99">
        <v>40</v>
      </c>
      <c r="T19" s="100">
        <v>1.8214165</v>
      </c>
      <c r="U19" s="100">
        <v>2.1045341999999998</v>
      </c>
      <c r="V19" s="100" t="s">
        <v>24</v>
      </c>
      <c r="W19" s="100">
        <v>2.2886644999999999</v>
      </c>
      <c r="X19" s="100">
        <v>1.8618887</v>
      </c>
      <c r="Y19" s="100">
        <v>1.8656838</v>
      </c>
      <c r="Z19" s="100">
        <v>24.125</v>
      </c>
      <c r="AA19" s="100" t="s">
        <v>24</v>
      </c>
      <c r="AB19" s="100">
        <v>5.0441361999999996</v>
      </c>
      <c r="AC19" s="100">
        <v>0.18271509999999999</v>
      </c>
      <c r="AD19" s="99">
        <v>2060</v>
      </c>
      <c r="AE19" s="99">
        <v>0.95048840000000001</v>
      </c>
      <c r="AF19" s="99">
        <v>0.2676654</v>
      </c>
      <c r="AH19" s="113">
        <v>1912</v>
      </c>
      <c r="AI19" s="99">
        <v>100</v>
      </c>
      <c r="AJ19" s="100">
        <v>2.1953827000000001</v>
      </c>
      <c r="AK19" s="100">
        <v>2.5039034999999998</v>
      </c>
      <c r="AL19" s="100" t="s">
        <v>24</v>
      </c>
      <c r="AM19" s="100">
        <v>2.6384332000000001</v>
      </c>
      <c r="AN19" s="100">
        <v>2.2898246000000002</v>
      </c>
      <c r="AO19" s="100">
        <v>2.2502203000000001</v>
      </c>
      <c r="AP19" s="100">
        <v>30.612245000000001</v>
      </c>
      <c r="AQ19" s="100" t="s">
        <v>24</v>
      </c>
      <c r="AR19" s="100">
        <v>2.5786487999999999</v>
      </c>
      <c r="AS19" s="100">
        <v>0.1916553</v>
      </c>
      <c r="AT19" s="99">
        <v>4377.5</v>
      </c>
      <c r="AU19" s="99">
        <v>0.9739255</v>
      </c>
      <c r="AV19" s="99">
        <v>0.2470784</v>
      </c>
      <c r="AW19" s="100">
        <v>1.3226644999999999</v>
      </c>
      <c r="AY19" s="113">
        <v>1912</v>
      </c>
    </row>
    <row r="20" spans="2:51" s="91" customFormat="1">
      <c r="B20" s="113">
        <v>1913</v>
      </c>
      <c r="C20" s="99">
        <v>58</v>
      </c>
      <c r="D20" s="100">
        <v>2.411835</v>
      </c>
      <c r="E20" s="100">
        <v>2.3616847000000001</v>
      </c>
      <c r="F20" s="100" t="s">
        <v>24</v>
      </c>
      <c r="G20" s="100">
        <v>2.3144855999999998</v>
      </c>
      <c r="H20" s="100">
        <v>2.3347072999999998</v>
      </c>
      <c r="I20" s="100">
        <v>2.3082482</v>
      </c>
      <c r="J20" s="100">
        <v>30.745614</v>
      </c>
      <c r="K20" s="100" t="s">
        <v>24</v>
      </c>
      <c r="L20" s="100">
        <v>1.9110379</v>
      </c>
      <c r="M20" s="100">
        <v>0.19424630000000001</v>
      </c>
      <c r="N20" s="99">
        <v>2522.5</v>
      </c>
      <c r="O20" s="99">
        <v>1.0629993</v>
      </c>
      <c r="P20" s="99">
        <v>0.25293670000000001</v>
      </c>
      <c r="R20" s="113">
        <v>1913</v>
      </c>
      <c r="S20" s="99">
        <v>35</v>
      </c>
      <c r="T20" s="100">
        <v>1.5554062</v>
      </c>
      <c r="U20" s="100">
        <v>1.2127226</v>
      </c>
      <c r="V20" s="100" t="s">
        <v>24</v>
      </c>
      <c r="W20" s="100">
        <v>1.1619687000000001</v>
      </c>
      <c r="X20" s="100">
        <v>1.3644843</v>
      </c>
      <c r="Y20" s="100">
        <v>1.4288858</v>
      </c>
      <c r="Z20" s="100">
        <v>20.071428999999998</v>
      </c>
      <c r="AA20" s="100" t="s">
        <v>24</v>
      </c>
      <c r="AB20" s="100">
        <v>4.3914679999999997</v>
      </c>
      <c r="AC20" s="100">
        <v>0.15959870000000001</v>
      </c>
      <c r="AD20" s="99">
        <v>1922.5</v>
      </c>
      <c r="AE20" s="99">
        <v>0.86576759999999997</v>
      </c>
      <c r="AF20" s="99">
        <v>0.247224</v>
      </c>
      <c r="AH20" s="113">
        <v>1913</v>
      </c>
      <c r="AI20" s="99">
        <v>93</v>
      </c>
      <c r="AJ20" s="100">
        <v>1.9978415</v>
      </c>
      <c r="AK20" s="100">
        <v>1.8279311</v>
      </c>
      <c r="AL20" s="100" t="s">
        <v>24</v>
      </c>
      <c r="AM20" s="100">
        <v>1.7796196</v>
      </c>
      <c r="AN20" s="100">
        <v>1.8843658999999999</v>
      </c>
      <c r="AO20" s="100">
        <v>1.9012232</v>
      </c>
      <c r="AP20" s="100">
        <v>26.684782999999999</v>
      </c>
      <c r="AQ20" s="100" t="s">
        <v>24</v>
      </c>
      <c r="AR20" s="100">
        <v>2.4269311</v>
      </c>
      <c r="AS20" s="100">
        <v>0.17957480000000001</v>
      </c>
      <c r="AT20" s="99">
        <v>4445</v>
      </c>
      <c r="AU20" s="99">
        <v>0.96765590000000001</v>
      </c>
      <c r="AV20" s="99">
        <v>0.25043379999999998</v>
      </c>
      <c r="AW20" s="100">
        <v>1.9474236</v>
      </c>
      <c r="AY20" s="113">
        <v>1913</v>
      </c>
    </row>
    <row r="21" spans="2:51" s="91" customFormat="1">
      <c r="B21" s="113">
        <v>1914</v>
      </c>
      <c r="C21" s="99">
        <v>57</v>
      </c>
      <c r="D21" s="100">
        <v>2.3258713000000002</v>
      </c>
      <c r="E21" s="100">
        <v>2.1872685999999999</v>
      </c>
      <c r="F21" s="100" t="s">
        <v>24</v>
      </c>
      <c r="G21" s="100">
        <v>2.2158692000000002</v>
      </c>
      <c r="H21" s="100">
        <v>2.2474297000000001</v>
      </c>
      <c r="I21" s="100">
        <v>2.3711115</v>
      </c>
      <c r="J21" s="100">
        <v>27.061404</v>
      </c>
      <c r="K21" s="100" t="s">
        <v>24</v>
      </c>
      <c r="L21" s="100">
        <v>1.8899204000000001</v>
      </c>
      <c r="M21" s="100">
        <v>0.19105079999999999</v>
      </c>
      <c r="N21" s="99">
        <v>2732.5</v>
      </c>
      <c r="O21" s="99">
        <v>1.1297790000000001</v>
      </c>
      <c r="P21" s="99">
        <v>0.27336820000000001</v>
      </c>
      <c r="R21" s="113">
        <v>1914</v>
      </c>
      <c r="S21" s="99">
        <v>41</v>
      </c>
      <c r="T21" s="100">
        <v>1.7792520999999999</v>
      </c>
      <c r="U21" s="100">
        <v>1.5774419</v>
      </c>
      <c r="V21" s="100" t="s">
        <v>24</v>
      </c>
      <c r="W21" s="100">
        <v>1.5388548</v>
      </c>
      <c r="X21" s="100">
        <v>1.6625004000000001</v>
      </c>
      <c r="Y21" s="100">
        <v>1.6262555000000001</v>
      </c>
      <c r="Z21" s="100">
        <v>24.817073000000001</v>
      </c>
      <c r="AA21" s="100" t="s">
        <v>24</v>
      </c>
      <c r="AB21" s="100">
        <v>5.2030456999999997</v>
      </c>
      <c r="AC21" s="100">
        <v>0.18734290000000001</v>
      </c>
      <c r="AD21" s="99">
        <v>2060</v>
      </c>
      <c r="AE21" s="99">
        <v>0.90595700000000001</v>
      </c>
      <c r="AF21" s="99">
        <v>0.2714124</v>
      </c>
      <c r="AH21" s="113">
        <v>1914</v>
      </c>
      <c r="AI21" s="99">
        <v>98</v>
      </c>
      <c r="AJ21" s="100">
        <v>2.0609739</v>
      </c>
      <c r="AK21" s="100">
        <v>1.9152357</v>
      </c>
      <c r="AL21" s="100" t="s">
        <v>24</v>
      </c>
      <c r="AM21" s="100">
        <v>1.9133492999999999</v>
      </c>
      <c r="AN21" s="100">
        <v>1.9847657999999999</v>
      </c>
      <c r="AO21" s="100">
        <v>2.0294911999999998</v>
      </c>
      <c r="AP21" s="100">
        <v>26.122449</v>
      </c>
      <c r="AQ21" s="100" t="s">
        <v>24</v>
      </c>
      <c r="AR21" s="100">
        <v>2.5762355000000001</v>
      </c>
      <c r="AS21" s="100">
        <v>0.18948180000000001</v>
      </c>
      <c r="AT21" s="99">
        <v>4792.5</v>
      </c>
      <c r="AU21" s="99">
        <v>1.0213208</v>
      </c>
      <c r="AV21" s="99">
        <v>0.27252409999999999</v>
      </c>
      <c r="AW21" s="100">
        <v>1.3865921000000001</v>
      </c>
      <c r="AY21" s="113">
        <v>1914</v>
      </c>
    </row>
    <row r="22" spans="2:51" s="91" customFormat="1">
      <c r="B22" s="113">
        <v>1915</v>
      </c>
      <c r="C22" s="99">
        <v>53</v>
      </c>
      <c r="D22" s="100">
        <v>2.1229032999999999</v>
      </c>
      <c r="E22" s="100">
        <v>2.5094316000000001</v>
      </c>
      <c r="F22" s="100" t="s">
        <v>24</v>
      </c>
      <c r="G22" s="100">
        <v>2.6100148999999999</v>
      </c>
      <c r="H22" s="100">
        <v>2.3243553000000001</v>
      </c>
      <c r="I22" s="100">
        <v>2.2687846</v>
      </c>
      <c r="J22" s="100">
        <v>38.632075</v>
      </c>
      <c r="K22" s="100" t="s">
        <v>24</v>
      </c>
      <c r="L22" s="100">
        <v>1.8915061</v>
      </c>
      <c r="M22" s="100">
        <v>0.17289750000000001</v>
      </c>
      <c r="N22" s="99">
        <v>1927.5</v>
      </c>
      <c r="O22" s="99">
        <v>0.78219260000000002</v>
      </c>
      <c r="P22" s="99">
        <v>0.1932951</v>
      </c>
      <c r="R22" s="113">
        <v>1915</v>
      </c>
      <c r="S22" s="99">
        <v>38</v>
      </c>
      <c r="T22" s="100">
        <v>1.6112195</v>
      </c>
      <c r="U22" s="100">
        <v>1.5526207999999999</v>
      </c>
      <c r="V22" s="100" t="s">
        <v>24</v>
      </c>
      <c r="W22" s="100">
        <v>1.4940008</v>
      </c>
      <c r="X22" s="100">
        <v>1.5575030000000001</v>
      </c>
      <c r="Y22" s="100">
        <v>1.4903850000000001</v>
      </c>
      <c r="Z22" s="100">
        <v>29.932431999999999</v>
      </c>
      <c r="AA22" s="100" t="s">
        <v>24</v>
      </c>
      <c r="AB22" s="100">
        <v>5.2631579000000004</v>
      </c>
      <c r="AC22" s="100">
        <v>0.17172809999999999</v>
      </c>
      <c r="AD22" s="99">
        <v>1667.5</v>
      </c>
      <c r="AE22" s="99">
        <v>0.71655570000000002</v>
      </c>
      <c r="AF22" s="99">
        <v>0.22092020000000001</v>
      </c>
      <c r="AH22" s="113">
        <v>1915</v>
      </c>
      <c r="AI22" s="99">
        <v>91</v>
      </c>
      <c r="AJ22" s="100">
        <v>1.8743396999999999</v>
      </c>
      <c r="AK22" s="100">
        <v>2.0687703000000002</v>
      </c>
      <c r="AL22" s="100" t="s">
        <v>24</v>
      </c>
      <c r="AM22" s="100">
        <v>2.0950375000000001</v>
      </c>
      <c r="AN22" s="100">
        <v>1.9724208999999999</v>
      </c>
      <c r="AO22" s="100">
        <v>1.9105137000000001</v>
      </c>
      <c r="AP22" s="100">
        <v>35.055556000000003</v>
      </c>
      <c r="AQ22" s="100" t="s">
        <v>24</v>
      </c>
      <c r="AR22" s="100">
        <v>2.5822927999999998</v>
      </c>
      <c r="AS22" s="100">
        <v>0.17240730000000001</v>
      </c>
      <c r="AT22" s="99">
        <v>3595</v>
      </c>
      <c r="AU22" s="99">
        <v>0.75031340000000002</v>
      </c>
      <c r="AV22" s="99">
        <v>0.20519670000000001</v>
      </c>
      <c r="AW22" s="100">
        <v>1.6162553</v>
      </c>
      <c r="AY22" s="113">
        <v>1915</v>
      </c>
    </row>
    <row r="23" spans="2:51" s="91" customFormat="1">
      <c r="B23" s="113">
        <v>1916</v>
      </c>
      <c r="C23" s="99">
        <v>62</v>
      </c>
      <c r="D23" s="100">
        <v>2.4385759</v>
      </c>
      <c r="E23" s="100">
        <v>2.4655781999999999</v>
      </c>
      <c r="F23" s="100" t="s">
        <v>24</v>
      </c>
      <c r="G23" s="100">
        <v>2.4368918000000002</v>
      </c>
      <c r="H23" s="100">
        <v>2.4182250999999999</v>
      </c>
      <c r="I23" s="100">
        <v>2.3446818999999999</v>
      </c>
      <c r="J23" s="100">
        <v>32.581966999999999</v>
      </c>
      <c r="K23" s="100" t="s">
        <v>24</v>
      </c>
      <c r="L23" s="100">
        <v>2.3637057000000001</v>
      </c>
      <c r="M23" s="100">
        <v>0.1998839</v>
      </c>
      <c r="N23" s="99">
        <v>2587.5</v>
      </c>
      <c r="O23" s="99">
        <v>1.0309425999999999</v>
      </c>
      <c r="P23" s="99">
        <v>0.25863170000000002</v>
      </c>
      <c r="R23" s="113">
        <v>1916</v>
      </c>
      <c r="S23" s="99">
        <v>29</v>
      </c>
      <c r="T23" s="100">
        <v>1.2020302</v>
      </c>
      <c r="U23" s="100">
        <v>1.3838915000000001</v>
      </c>
      <c r="V23" s="100" t="s">
        <v>24</v>
      </c>
      <c r="W23" s="100">
        <v>1.3828035000000001</v>
      </c>
      <c r="X23" s="100">
        <v>1.2958878</v>
      </c>
      <c r="Y23" s="100">
        <v>1.2381233</v>
      </c>
      <c r="Z23" s="100">
        <v>34.224138000000004</v>
      </c>
      <c r="AA23" s="100" t="s">
        <v>24</v>
      </c>
      <c r="AB23" s="100">
        <v>4.2089984999999999</v>
      </c>
      <c r="AC23" s="100">
        <v>0.12511320000000001</v>
      </c>
      <c r="AD23" s="99">
        <v>1182.5</v>
      </c>
      <c r="AE23" s="99">
        <v>0.49677139999999997</v>
      </c>
      <c r="AF23" s="99">
        <v>0.1481769</v>
      </c>
      <c r="AH23" s="113">
        <v>1916</v>
      </c>
      <c r="AI23" s="99">
        <v>91</v>
      </c>
      <c r="AJ23" s="100">
        <v>1.8365092999999999</v>
      </c>
      <c r="AK23" s="100">
        <v>1.9466759</v>
      </c>
      <c r="AL23" s="100" t="s">
        <v>24</v>
      </c>
      <c r="AM23" s="100">
        <v>1.9320451000000001</v>
      </c>
      <c r="AN23" s="100">
        <v>1.8766073999999999</v>
      </c>
      <c r="AO23" s="100">
        <v>1.8099168000000001</v>
      </c>
      <c r="AP23" s="100">
        <v>33.111111000000001</v>
      </c>
      <c r="AQ23" s="100" t="s">
        <v>24</v>
      </c>
      <c r="AR23" s="100">
        <v>2.7475844999999999</v>
      </c>
      <c r="AS23" s="100">
        <v>0.167906</v>
      </c>
      <c r="AT23" s="99">
        <v>3770</v>
      </c>
      <c r="AU23" s="99">
        <v>0.77092810000000001</v>
      </c>
      <c r="AV23" s="99">
        <v>0.20962030000000001</v>
      </c>
      <c r="AW23" s="100">
        <v>1.7816266999999999</v>
      </c>
      <c r="AY23" s="113">
        <v>1916</v>
      </c>
    </row>
    <row r="24" spans="2:51" s="91" customFormat="1">
      <c r="B24" s="113">
        <v>1917</v>
      </c>
      <c r="C24" s="99">
        <v>40</v>
      </c>
      <c r="D24" s="100">
        <v>1.5453836999999999</v>
      </c>
      <c r="E24" s="100">
        <v>1.6094218</v>
      </c>
      <c r="F24" s="100" t="s">
        <v>24</v>
      </c>
      <c r="G24" s="100">
        <v>1.6429608</v>
      </c>
      <c r="H24" s="100">
        <v>1.5766031</v>
      </c>
      <c r="I24" s="100">
        <v>1.5583943</v>
      </c>
      <c r="J24" s="100">
        <v>34.25</v>
      </c>
      <c r="K24" s="100" t="s">
        <v>24</v>
      </c>
      <c r="L24" s="100">
        <v>1.5987210000000001</v>
      </c>
      <c r="M24" s="100">
        <v>0.14488029999999999</v>
      </c>
      <c r="N24" s="99">
        <v>1630</v>
      </c>
      <c r="O24" s="99">
        <v>0.63785210000000003</v>
      </c>
      <c r="P24" s="99">
        <v>0.1955585</v>
      </c>
      <c r="R24" s="113">
        <v>1917</v>
      </c>
      <c r="S24" s="99">
        <v>33</v>
      </c>
      <c r="T24" s="100">
        <v>1.3378154</v>
      </c>
      <c r="U24" s="100">
        <v>1.1113274</v>
      </c>
      <c r="V24" s="100" t="s">
        <v>24</v>
      </c>
      <c r="W24" s="100">
        <v>1.0937224999999999</v>
      </c>
      <c r="X24" s="100">
        <v>1.2026938</v>
      </c>
      <c r="Y24" s="100">
        <v>1.2636584</v>
      </c>
      <c r="Z24" s="100">
        <v>22.65625</v>
      </c>
      <c r="AA24" s="100" t="s">
        <v>24</v>
      </c>
      <c r="AB24" s="100">
        <v>4.8175182000000003</v>
      </c>
      <c r="AC24" s="100">
        <v>0.16160630000000001</v>
      </c>
      <c r="AD24" s="99">
        <v>1675</v>
      </c>
      <c r="AE24" s="99">
        <v>0.68827039999999995</v>
      </c>
      <c r="AF24" s="99">
        <v>0.2606618</v>
      </c>
      <c r="AH24" s="113">
        <v>1917</v>
      </c>
      <c r="AI24" s="99">
        <v>73</v>
      </c>
      <c r="AJ24" s="100">
        <v>1.444097</v>
      </c>
      <c r="AK24" s="100">
        <v>1.3798543000000001</v>
      </c>
      <c r="AL24" s="100" t="s">
        <v>24</v>
      </c>
      <c r="AM24" s="100">
        <v>1.3898982</v>
      </c>
      <c r="AN24" s="100">
        <v>1.4061566999999999</v>
      </c>
      <c r="AO24" s="100">
        <v>1.4260010000000001</v>
      </c>
      <c r="AP24" s="100">
        <v>29.097221999999999</v>
      </c>
      <c r="AQ24" s="100" t="s">
        <v>24</v>
      </c>
      <c r="AR24" s="100">
        <v>2.2905554000000001</v>
      </c>
      <c r="AS24" s="100">
        <v>0.1519915</v>
      </c>
      <c r="AT24" s="99">
        <v>3305</v>
      </c>
      <c r="AU24" s="99">
        <v>0.66244579999999997</v>
      </c>
      <c r="AV24" s="99">
        <v>0.22390009999999999</v>
      </c>
      <c r="AW24" s="100">
        <v>1.4481976999999999</v>
      </c>
      <c r="AY24" s="113">
        <v>1917</v>
      </c>
    </row>
    <row r="25" spans="2:51" s="91" customFormat="1">
      <c r="B25" s="114">
        <v>1918</v>
      </c>
      <c r="C25" s="99">
        <v>62</v>
      </c>
      <c r="D25" s="100">
        <v>2.3536196</v>
      </c>
      <c r="E25" s="100">
        <v>2.7244525999999998</v>
      </c>
      <c r="F25" s="100" t="s">
        <v>24</v>
      </c>
      <c r="G25" s="100">
        <v>2.8610167999999998</v>
      </c>
      <c r="H25" s="100">
        <v>2.4927858999999999</v>
      </c>
      <c r="I25" s="100">
        <v>2.4651426000000001</v>
      </c>
      <c r="J25" s="100">
        <v>34.435484000000002</v>
      </c>
      <c r="K25" s="100" t="s">
        <v>24</v>
      </c>
      <c r="L25" s="100">
        <v>2.5223759000000001</v>
      </c>
      <c r="M25" s="100">
        <v>0.21689700000000001</v>
      </c>
      <c r="N25" s="99">
        <v>2527.5</v>
      </c>
      <c r="O25" s="99">
        <v>0.97171799999999997</v>
      </c>
      <c r="P25" s="99">
        <v>0.29739929999999998</v>
      </c>
      <c r="R25" s="114">
        <v>1918</v>
      </c>
      <c r="S25" s="99">
        <v>28</v>
      </c>
      <c r="T25" s="100">
        <v>1.1107448</v>
      </c>
      <c r="U25" s="100">
        <v>0.94365030000000005</v>
      </c>
      <c r="V25" s="100" t="s">
        <v>24</v>
      </c>
      <c r="W25" s="100">
        <v>0.9216782</v>
      </c>
      <c r="X25" s="100">
        <v>1.0314508</v>
      </c>
      <c r="Y25" s="100">
        <v>1.0403945999999999</v>
      </c>
      <c r="Z25" s="100">
        <v>24.285713999999999</v>
      </c>
      <c r="AA25" s="100" t="s">
        <v>24</v>
      </c>
      <c r="AB25" s="100">
        <v>4.0404039999999997</v>
      </c>
      <c r="AC25" s="100">
        <v>0.12924669999999999</v>
      </c>
      <c r="AD25" s="99">
        <v>1420</v>
      </c>
      <c r="AE25" s="99">
        <v>0.57099149999999999</v>
      </c>
      <c r="AF25" s="99">
        <v>0.2105747</v>
      </c>
      <c r="AH25" s="114">
        <v>1918</v>
      </c>
      <c r="AI25" s="99">
        <v>90</v>
      </c>
      <c r="AJ25" s="100">
        <v>1.7458536</v>
      </c>
      <c r="AK25" s="100">
        <v>1.8601372</v>
      </c>
      <c r="AL25" s="100" t="s">
        <v>24</v>
      </c>
      <c r="AM25" s="100">
        <v>1.9168204</v>
      </c>
      <c r="AN25" s="100">
        <v>1.7888215999999999</v>
      </c>
      <c r="AO25" s="100">
        <v>1.7789737999999999</v>
      </c>
      <c r="AP25" s="100">
        <v>31.277778000000001</v>
      </c>
      <c r="AQ25" s="100" t="s">
        <v>24</v>
      </c>
      <c r="AR25" s="100">
        <v>2.8562360999999998</v>
      </c>
      <c r="AS25" s="100">
        <v>0.17910799999999999</v>
      </c>
      <c r="AT25" s="99">
        <v>3947.5</v>
      </c>
      <c r="AU25" s="99">
        <v>0.77585040000000005</v>
      </c>
      <c r="AV25" s="99">
        <v>0.2589862</v>
      </c>
      <c r="AW25" s="100">
        <v>2.8871421000000002</v>
      </c>
      <c r="AY25" s="114">
        <v>1918</v>
      </c>
    </row>
    <row r="26" spans="2:51" s="91" customFormat="1">
      <c r="B26" s="114">
        <v>1919</v>
      </c>
      <c r="C26" s="99">
        <v>66</v>
      </c>
      <c r="D26" s="100">
        <v>2.4625699000000001</v>
      </c>
      <c r="E26" s="100">
        <v>2.3126281</v>
      </c>
      <c r="F26" s="100" t="s">
        <v>24</v>
      </c>
      <c r="G26" s="100">
        <v>2.2713285999999999</v>
      </c>
      <c r="H26" s="100">
        <v>2.3108564</v>
      </c>
      <c r="I26" s="100">
        <v>2.2893132</v>
      </c>
      <c r="J26" s="100">
        <v>30.833333</v>
      </c>
      <c r="K26" s="100" t="s">
        <v>24</v>
      </c>
      <c r="L26" s="100">
        <v>2.5200458000000001</v>
      </c>
      <c r="M26" s="100">
        <v>0.1753827</v>
      </c>
      <c r="N26" s="99">
        <v>2782.5</v>
      </c>
      <c r="O26" s="99">
        <v>1.0513189000000001</v>
      </c>
      <c r="P26" s="99">
        <v>0.23000429999999999</v>
      </c>
      <c r="R26" s="114">
        <v>1919</v>
      </c>
      <c r="S26" s="99">
        <v>45</v>
      </c>
      <c r="T26" s="100">
        <v>1.7476039999999999</v>
      </c>
      <c r="U26" s="100">
        <v>1.5406591999999999</v>
      </c>
      <c r="V26" s="100" t="s">
        <v>24</v>
      </c>
      <c r="W26" s="100">
        <v>1.4822295000000001</v>
      </c>
      <c r="X26" s="100">
        <v>1.6282521999999999</v>
      </c>
      <c r="Y26" s="100">
        <v>1.6827342999999999</v>
      </c>
      <c r="Z26" s="100">
        <v>24.166667</v>
      </c>
      <c r="AA26" s="100" t="s">
        <v>24</v>
      </c>
      <c r="AB26" s="100">
        <v>6.0321715999999999</v>
      </c>
      <c r="AC26" s="100">
        <v>0.15902179999999999</v>
      </c>
      <c r="AD26" s="99">
        <v>2287.5</v>
      </c>
      <c r="AE26" s="99">
        <v>0.90053090000000002</v>
      </c>
      <c r="AF26" s="99">
        <v>0.24784929999999999</v>
      </c>
      <c r="AH26" s="114">
        <v>1919</v>
      </c>
      <c r="AI26" s="99">
        <v>111</v>
      </c>
      <c r="AJ26" s="100">
        <v>2.1122415000000001</v>
      </c>
      <c r="AK26" s="100">
        <v>1.9443071999999999</v>
      </c>
      <c r="AL26" s="100" t="s">
        <v>24</v>
      </c>
      <c r="AM26" s="100">
        <v>1.895721</v>
      </c>
      <c r="AN26" s="100">
        <v>1.9847977000000001</v>
      </c>
      <c r="AO26" s="100">
        <v>2.0001742</v>
      </c>
      <c r="AP26" s="100">
        <v>28.055555999999999</v>
      </c>
      <c r="AQ26" s="100" t="s">
        <v>24</v>
      </c>
      <c r="AR26" s="100">
        <v>3.2986626999999999</v>
      </c>
      <c r="AS26" s="100">
        <v>0.16836039999999999</v>
      </c>
      <c r="AT26" s="99">
        <v>5070</v>
      </c>
      <c r="AU26" s="99">
        <v>0.97747300000000004</v>
      </c>
      <c r="AV26" s="99">
        <v>0.23772679999999999</v>
      </c>
      <c r="AW26" s="100">
        <v>1.501064</v>
      </c>
      <c r="AY26" s="114">
        <v>1919</v>
      </c>
    </row>
    <row r="27" spans="2:51" s="91" customFormat="1">
      <c r="B27" s="114">
        <v>1920</v>
      </c>
      <c r="C27" s="99">
        <v>71</v>
      </c>
      <c r="D27" s="100">
        <v>2.6045359000000001</v>
      </c>
      <c r="E27" s="100">
        <v>2.7553638999999999</v>
      </c>
      <c r="F27" s="100" t="s">
        <v>24</v>
      </c>
      <c r="G27" s="100">
        <v>2.7839013000000001</v>
      </c>
      <c r="H27" s="100">
        <v>2.6380165</v>
      </c>
      <c r="I27" s="100">
        <v>2.5480882</v>
      </c>
      <c r="J27" s="100">
        <v>33.928570999999998</v>
      </c>
      <c r="K27" s="100" t="s">
        <v>24</v>
      </c>
      <c r="L27" s="100">
        <v>2.6413690000000001</v>
      </c>
      <c r="M27" s="100">
        <v>0.22150810000000001</v>
      </c>
      <c r="N27" s="99">
        <v>2880</v>
      </c>
      <c r="O27" s="99">
        <v>1.0697222</v>
      </c>
      <c r="P27" s="99">
        <v>0.28226580000000001</v>
      </c>
      <c r="R27" s="114">
        <v>1920</v>
      </c>
      <c r="S27" s="99">
        <v>42</v>
      </c>
      <c r="T27" s="100">
        <v>1.5975188</v>
      </c>
      <c r="U27" s="100">
        <v>1.4081254999999999</v>
      </c>
      <c r="V27" s="100" t="s">
        <v>24</v>
      </c>
      <c r="W27" s="100">
        <v>1.3996842</v>
      </c>
      <c r="X27" s="100">
        <v>1.4991595</v>
      </c>
      <c r="Y27" s="100">
        <v>1.5409086000000001</v>
      </c>
      <c r="Z27" s="100">
        <v>25.304877999999999</v>
      </c>
      <c r="AA27" s="100" t="s">
        <v>24</v>
      </c>
      <c r="AB27" s="100">
        <v>5.5629138999999999</v>
      </c>
      <c r="AC27" s="100">
        <v>0.1732959</v>
      </c>
      <c r="AD27" s="99">
        <v>2037.5</v>
      </c>
      <c r="AE27" s="99">
        <v>0.7856379</v>
      </c>
      <c r="AF27" s="99">
        <v>0.25563740000000001</v>
      </c>
      <c r="AH27" s="114">
        <v>1920</v>
      </c>
      <c r="AI27" s="99">
        <v>113</v>
      </c>
      <c r="AJ27" s="100">
        <v>2.1101416999999998</v>
      </c>
      <c r="AK27" s="100">
        <v>2.1012453</v>
      </c>
      <c r="AL27" s="100" t="s">
        <v>24</v>
      </c>
      <c r="AM27" s="100">
        <v>2.1132314999999999</v>
      </c>
      <c r="AN27" s="100">
        <v>2.0860832999999999</v>
      </c>
      <c r="AO27" s="100">
        <v>2.0612629999999998</v>
      </c>
      <c r="AP27" s="100">
        <v>30.743243</v>
      </c>
      <c r="AQ27" s="100" t="s">
        <v>24</v>
      </c>
      <c r="AR27" s="100">
        <v>3.2820214999999999</v>
      </c>
      <c r="AS27" s="100">
        <v>0.2007497</v>
      </c>
      <c r="AT27" s="99">
        <v>4917.5</v>
      </c>
      <c r="AU27" s="99">
        <v>0.93033650000000001</v>
      </c>
      <c r="AV27" s="99">
        <v>0.27058739999999998</v>
      </c>
      <c r="AW27" s="100">
        <v>1.9567601999999999</v>
      </c>
      <c r="AY27" s="114">
        <v>1920</v>
      </c>
    </row>
    <row r="28" spans="2:51">
      <c r="B28" s="115">
        <v>1921</v>
      </c>
      <c r="C28" s="99">
        <v>45</v>
      </c>
      <c r="D28" s="100">
        <v>1.6234352000000001</v>
      </c>
      <c r="E28" s="100">
        <v>1.8986807999999999</v>
      </c>
      <c r="F28" s="100" t="s">
        <v>24</v>
      </c>
      <c r="G28" s="100">
        <v>1.9190845999999999</v>
      </c>
      <c r="H28" s="100">
        <v>1.7164463000000001</v>
      </c>
      <c r="I28" s="100">
        <v>1.6051401999999999</v>
      </c>
      <c r="J28" s="100">
        <v>39.611111000000001</v>
      </c>
      <c r="K28" s="100" t="s">
        <v>24</v>
      </c>
      <c r="L28" s="100">
        <v>1.6054227999999999</v>
      </c>
      <c r="M28" s="100">
        <v>0.1468093</v>
      </c>
      <c r="N28" s="99">
        <v>1595</v>
      </c>
      <c r="O28" s="99">
        <v>0.58256330000000001</v>
      </c>
      <c r="P28" s="99">
        <v>0.1643212</v>
      </c>
      <c r="R28" s="115">
        <v>1921</v>
      </c>
      <c r="S28" s="99">
        <v>31</v>
      </c>
      <c r="T28" s="100">
        <v>1.1553369</v>
      </c>
      <c r="U28" s="100">
        <v>1.0900806000000001</v>
      </c>
      <c r="V28" s="100" t="s">
        <v>24</v>
      </c>
      <c r="W28" s="100">
        <v>1.0585643</v>
      </c>
      <c r="X28" s="100">
        <v>1.1149031</v>
      </c>
      <c r="Y28" s="100">
        <v>1.1182323999999999</v>
      </c>
      <c r="Z28" s="100">
        <v>24.919354999999999</v>
      </c>
      <c r="AA28" s="100" t="s">
        <v>24</v>
      </c>
      <c r="AB28" s="100">
        <v>4.4222539000000003</v>
      </c>
      <c r="AC28" s="100">
        <v>0.13234290000000001</v>
      </c>
      <c r="AD28" s="99">
        <v>1555</v>
      </c>
      <c r="AE28" s="99">
        <v>0.58752409999999999</v>
      </c>
      <c r="AF28" s="99">
        <v>0.20425119999999999</v>
      </c>
      <c r="AH28" s="115">
        <v>1921</v>
      </c>
      <c r="AI28" s="99">
        <v>76</v>
      </c>
      <c r="AJ28" s="100">
        <v>1.3931917</v>
      </c>
      <c r="AK28" s="100">
        <v>1.5172213000000001</v>
      </c>
      <c r="AL28" s="100" t="s">
        <v>24</v>
      </c>
      <c r="AM28" s="100">
        <v>1.5137484999999999</v>
      </c>
      <c r="AN28" s="100">
        <v>1.4345573</v>
      </c>
      <c r="AO28" s="100">
        <v>1.378681</v>
      </c>
      <c r="AP28" s="100">
        <v>33.618420999999998</v>
      </c>
      <c r="AQ28" s="100" t="s">
        <v>24</v>
      </c>
      <c r="AR28" s="100">
        <v>2.1689498</v>
      </c>
      <c r="AS28" s="100">
        <v>0.1405429</v>
      </c>
      <c r="AT28" s="99">
        <v>3150</v>
      </c>
      <c r="AU28" s="99">
        <v>0.58500169999999996</v>
      </c>
      <c r="AV28" s="99">
        <v>0.18187300000000001</v>
      </c>
      <c r="AW28" s="100">
        <v>1.7417802</v>
      </c>
      <c r="AY28" s="115">
        <v>1921</v>
      </c>
    </row>
    <row r="29" spans="2:51">
      <c r="B29" s="116">
        <v>1922</v>
      </c>
      <c r="C29" s="99">
        <v>52</v>
      </c>
      <c r="D29" s="100">
        <v>1.8364824</v>
      </c>
      <c r="E29" s="100">
        <v>1.8533834</v>
      </c>
      <c r="F29" s="100" t="s">
        <v>24</v>
      </c>
      <c r="G29" s="100">
        <v>1.8480776999999999</v>
      </c>
      <c r="H29" s="100">
        <v>1.8388123999999999</v>
      </c>
      <c r="I29" s="100">
        <v>1.7957292</v>
      </c>
      <c r="J29" s="100">
        <v>32.884614999999997</v>
      </c>
      <c r="K29" s="100" t="s">
        <v>24</v>
      </c>
      <c r="L29" s="100">
        <v>2.1069692</v>
      </c>
      <c r="M29" s="100">
        <v>0.1778082</v>
      </c>
      <c r="N29" s="99">
        <v>2190</v>
      </c>
      <c r="O29" s="99">
        <v>0.78303780000000001</v>
      </c>
      <c r="P29" s="99">
        <v>0.25506640000000003</v>
      </c>
      <c r="R29" s="116">
        <v>1922</v>
      </c>
      <c r="S29" s="99">
        <v>28</v>
      </c>
      <c r="T29" s="100">
        <v>1.0224949000000001</v>
      </c>
      <c r="U29" s="100">
        <v>0.92879100000000003</v>
      </c>
      <c r="V29" s="100" t="s">
        <v>24</v>
      </c>
      <c r="W29" s="100">
        <v>0.94302169999999996</v>
      </c>
      <c r="X29" s="100">
        <v>0.99105290000000001</v>
      </c>
      <c r="Y29" s="100">
        <v>1.0512505000000001</v>
      </c>
      <c r="Z29" s="100">
        <v>25.714286000000001</v>
      </c>
      <c r="AA29" s="100" t="s">
        <v>24</v>
      </c>
      <c r="AB29" s="100">
        <v>4.2105262999999997</v>
      </c>
      <c r="AC29" s="100">
        <v>0.12689210000000001</v>
      </c>
      <c r="AD29" s="99">
        <v>1380</v>
      </c>
      <c r="AE29" s="99">
        <v>0.51095970000000002</v>
      </c>
      <c r="AF29" s="99">
        <v>0.21393690000000001</v>
      </c>
      <c r="AH29" s="116">
        <v>1922</v>
      </c>
      <c r="AI29" s="99">
        <v>80</v>
      </c>
      <c r="AJ29" s="100">
        <v>1.4362915000000001</v>
      </c>
      <c r="AK29" s="100">
        <v>1.4038963</v>
      </c>
      <c r="AL29" s="100" t="s">
        <v>24</v>
      </c>
      <c r="AM29" s="100">
        <v>1.4088506999999999</v>
      </c>
      <c r="AN29" s="100">
        <v>1.4260079999999999</v>
      </c>
      <c r="AO29" s="100">
        <v>1.4334811000000001</v>
      </c>
      <c r="AP29" s="100">
        <v>30.375</v>
      </c>
      <c r="AQ29" s="100" t="s">
        <v>24</v>
      </c>
      <c r="AR29" s="100">
        <v>2.5534631000000001</v>
      </c>
      <c r="AS29" s="100">
        <v>0.155912</v>
      </c>
      <c r="AT29" s="99">
        <v>3570</v>
      </c>
      <c r="AU29" s="99">
        <v>0.64937429999999996</v>
      </c>
      <c r="AV29" s="99">
        <v>0.2374223</v>
      </c>
      <c r="AW29" s="100">
        <v>1.9954795000000001</v>
      </c>
      <c r="AY29" s="116">
        <v>1922</v>
      </c>
    </row>
    <row r="30" spans="2:51">
      <c r="B30" s="116">
        <v>1923</v>
      </c>
      <c r="C30" s="99">
        <v>45</v>
      </c>
      <c r="D30" s="100">
        <v>1.5523665</v>
      </c>
      <c r="E30" s="100">
        <v>1.7075294000000001</v>
      </c>
      <c r="F30" s="100" t="s">
        <v>24</v>
      </c>
      <c r="G30" s="100">
        <v>1.7440047999999999</v>
      </c>
      <c r="H30" s="100">
        <v>1.6004092999999999</v>
      </c>
      <c r="I30" s="100">
        <v>1.5362553000000001</v>
      </c>
      <c r="J30" s="100">
        <v>37.159090999999997</v>
      </c>
      <c r="K30" s="100" t="s">
        <v>24</v>
      </c>
      <c r="L30" s="100">
        <v>1.7387944</v>
      </c>
      <c r="M30" s="100">
        <v>0.14230599999999999</v>
      </c>
      <c r="N30" s="99">
        <v>1667.5</v>
      </c>
      <c r="O30" s="99">
        <v>0.58237000000000005</v>
      </c>
      <c r="P30" s="99">
        <v>0.18192630000000001</v>
      </c>
      <c r="R30" s="116">
        <v>1923</v>
      </c>
      <c r="S30" s="99">
        <v>47</v>
      </c>
      <c r="T30" s="100">
        <v>1.6818149</v>
      </c>
      <c r="U30" s="100">
        <v>1.3628872000000001</v>
      </c>
      <c r="V30" s="100" t="s">
        <v>24</v>
      </c>
      <c r="W30" s="100">
        <v>1.3083221</v>
      </c>
      <c r="X30" s="100">
        <v>1.5306371000000001</v>
      </c>
      <c r="Y30" s="100">
        <v>1.6358531000000001</v>
      </c>
      <c r="Z30" s="100">
        <v>20.159573999999999</v>
      </c>
      <c r="AA30" s="100" t="s">
        <v>24</v>
      </c>
      <c r="AB30" s="100">
        <v>6.6951567000000001</v>
      </c>
      <c r="AC30" s="100">
        <v>0.19094820000000001</v>
      </c>
      <c r="AD30" s="99">
        <v>2577.5</v>
      </c>
      <c r="AE30" s="99">
        <v>0.93516440000000001</v>
      </c>
      <c r="AF30" s="99">
        <v>0.35592839999999998</v>
      </c>
      <c r="AH30" s="116">
        <v>1923</v>
      </c>
      <c r="AI30" s="99">
        <v>92</v>
      </c>
      <c r="AJ30" s="100">
        <v>1.6159060999999999</v>
      </c>
      <c r="AK30" s="100">
        <v>1.5453585999999999</v>
      </c>
      <c r="AL30" s="100" t="s">
        <v>24</v>
      </c>
      <c r="AM30" s="100">
        <v>1.5384935</v>
      </c>
      <c r="AN30" s="100">
        <v>1.5726118</v>
      </c>
      <c r="AO30" s="100">
        <v>1.5918551999999999</v>
      </c>
      <c r="AP30" s="100">
        <v>28.379121000000001</v>
      </c>
      <c r="AQ30" s="100" t="s">
        <v>24</v>
      </c>
      <c r="AR30" s="100">
        <v>2.7963526000000001</v>
      </c>
      <c r="AS30" s="100">
        <v>0.1635963</v>
      </c>
      <c r="AT30" s="99">
        <v>4245</v>
      </c>
      <c r="AU30" s="99">
        <v>0.75540529999999995</v>
      </c>
      <c r="AV30" s="99">
        <v>0.25872430000000002</v>
      </c>
      <c r="AW30" s="100">
        <v>1.2528764999999999</v>
      </c>
      <c r="AY30" s="116">
        <v>1923</v>
      </c>
    </row>
    <row r="31" spans="2:51">
      <c r="B31" s="116">
        <v>1924</v>
      </c>
      <c r="C31" s="99">
        <v>63</v>
      </c>
      <c r="D31" s="100">
        <v>2.1273004000000002</v>
      </c>
      <c r="E31" s="100">
        <v>2.1689767</v>
      </c>
      <c r="F31" s="100" t="s">
        <v>24</v>
      </c>
      <c r="G31" s="100">
        <v>2.1513886000000002</v>
      </c>
      <c r="H31" s="100">
        <v>2.1247307000000002</v>
      </c>
      <c r="I31" s="100">
        <v>2.0691082000000001</v>
      </c>
      <c r="J31" s="100">
        <v>31.532257999999999</v>
      </c>
      <c r="K31" s="100" t="s">
        <v>24</v>
      </c>
      <c r="L31" s="100">
        <v>2.2261484</v>
      </c>
      <c r="M31" s="100">
        <v>0.20255280000000001</v>
      </c>
      <c r="N31" s="99">
        <v>2697.5</v>
      </c>
      <c r="O31" s="99">
        <v>0.92209609999999997</v>
      </c>
      <c r="P31" s="99">
        <v>0.3048729</v>
      </c>
      <c r="R31" s="116">
        <v>1924</v>
      </c>
      <c r="S31" s="99">
        <v>45</v>
      </c>
      <c r="T31" s="100">
        <v>1.5791135999999999</v>
      </c>
      <c r="U31" s="100">
        <v>1.5003744999999999</v>
      </c>
      <c r="V31" s="100" t="s">
        <v>24</v>
      </c>
      <c r="W31" s="100">
        <v>1.4929899</v>
      </c>
      <c r="X31" s="100">
        <v>1.5569371999999999</v>
      </c>
      <c r="Y31" s="100">
        <v>1.6106402</v>
      </c>
      <c r="Z31" s="100">
        <v>26.277778000000001</v>
      </c>
      <c r="AA31" s="100" t="s">
        <v>24</v>
      </c>
      <c r="AB31" s="100">
        <v>5.8670143000000001</v>
      </c>
      <c r="AC31" s="100">
        <v>0.18846589999999999</v>
      </c>
      <c r="AD31" s="99">
        <v>2192.5</v>
      </c>
      <c r="AE31" s="99">
        <v>0.78005480000000005</v>
      </c>
      <c r="AF31" s="99">
        <v>0.31223190000000001</v>
      </c>
      <c r="AH31" s="116">
        <v>1924</v>
      </c>
      <c r="AI31" s="99">
        <v>108</v>
      </c>
      <c r="AJ31" s="100">
        <v>1.8584802</v>
      </c>
      <c r="AK31" s="100">
        <v>1.8365822999999999</v>
      </c>
      <c r="AL31" s="100" t="s">
        <v>24</v>
      </c>
      <c r="AM31" s="100">
        <v>1.8241461000000001</v>
      </c>
      <c r="AN31" s="100">
        <v>1.8417298</v>
      </c>
      <c r="AO31" s="100">
        <v>1.8398257</v>
      </c>
      <c r="AP31" s="100">
        <v>29.322430000000001</v>
      </c>
      <c r="AQ31" s="100" t="s">
        <v>24</v>
      </c>
      <c r="AR31" s="100">
        <v>3.0025021000000001</v>
      </c>
      <c r="AS31" s="100">
        <v>0.1964351</v>
      </c>
      <c r="AT31" s="99">
        <v>4890</v>
      </c>
      <c r="AU31" s="99">
        <v>0.85249560000000002</v>
      </c>
      <c r="AV31" s="99">
        <v>0.30812899999999999</v>
      </c>
      <c r="AW31" s="100">
        <v>1.4456235</v>
      </c>
      <c r="AY31" s="116">
        <v>1924</v>
      </c>
    </row>
    <row r="32" spans="2:51">
      <c r="B32" s="116">
        <v>1925</v>
      </c>
      <c r="C32" s="99">
        <v>48</v>
      </c>
      <c r="D32" s="100">
        <v>1.5835835</v>
      </c>
      <c r="E32" s="100">
        <v>1.6078167000000001</v>
      </c>
      <c r="F32" s="100" t="s">
        <v>24</v>
      </c>
      <c r="G32" s="100">
        <v>1.6067358</v>
      </c>
      <c r="H32" s="100">
        <v>1.5803834000000001</v>
      </c>
      <c r="I32" s="100">
        <v>1.5795287</v>
      </c>
      <c r="J32" s="100">
        <v>33.645833000000003</v>
      </c>
      <c r="K32" s="100" t="s">
        <v>24</v>
      </c>
      <c r="L32" s="100">
        <v>1.5650473</v>
      </c>
      <c r="M32" s="100">
        <v>0.15417230000000001</v>
      </c>
      <c r="N32" s="99">
        <v>1985</v>
      </c>
      <c r="O32" s="99">
        <v>0.66303690000000004</v>
      </c>
      <c r="P32" s="99">
        <v>0.2303365</v>
      </c>
      <c r="R32" s="116">
        <v>1925</v>
      </c>
      <c r="S32" s="99">
        <v>35</v>
      </c>
      <c r="T32" s="100">
        <v>1.203535</v>
      </c>
      <c r="U32" s="100">
        <v>1.0833098999999999</v>
      </c>
      <c r="V32" s="100" t="s">
        <v>24</v>
      </c>
      <c r="W32" s="100">
        <v>1.0708816999999999</v>
      </c>
      <c r="X32" s="100">
        <v>1.1692353</v>
      </c>
      <c r="Y32" s="100">
        <v>1.2208611</v>
      </c>
      <c r="Z32" s="100">
        <v>24.928571000000002</v>
      </c>
      <c r="AA32" s="100" t="s">
        <v>24</v>
      </c>
      <c r="AB32" s="100">
        <v>4.0462427999999999</v>
      </c>
      <c r="AC32" s="100">
        <v>0.14935560000000001</v>
      </c>
      <c r="AD32" s="99">
        <v>1752.5</v>
      </c>
      <c r="AE32" s="99">
        <v>0.61111689999999996</v>
      </c>
      <c r="AF32" s="99">
        <v>0.26401819999999998</v>
      </c>
      <c r="AH32" s="116">
        <v>1925</v>
      </c>
      <c r="AI32" s="99">
        <v>83</v>
      </c>
      <c r="AJ32" s="100">
        <v>1.3974945999999999</v>
      </c>
      <c r="AK32" s="100">
        <v>1.3553492</v>
      </c>
      <c r="AL32" s="100" t="s">
        <v>24</v>
      </c>
      <c r="AM32" s="100">
        <v>1.349736</v>
      </c>
      <c r="AN32" s="100">
        <v>1.3826535</v>
      </c>
      <c r="AO32" s="100">
        <v>1.4077527000000001</v>
      </c>
      <c r="AP32" s="100">
        <v>29.96988</v>
      </c>
      <c r="AQ32" s="100" t="s">
        <v>24</v>
      </c>
      <c r="AR32" s="100">
        <v>2.1108850000000001</v>
      </c>
      <c r="AS32" s="100">
        <v>0.15210380000000001</v>
      </c>
      <c r="AT32" s="99">
        <v>3737.5</v>
      </c>
      <c r="AU32" s="99">
        <v>0.63763539999999996</v>
      </c>
      <c r="AV32" s="99">
        <v>0.2449916</v>
      </c>
      <c r="AW32" s="100">
        <v>1.4841705999999999</v>
      </c>
      <c r="AY32" s="116">
        <v>1925</v>
      </c>
    </row>
    <row r="33" spans="2:51">
      <c r="B33" s="116">
        <v>1926</v>
      </c>
      <c r="C33" s="99">
        <v>56</v>
      </c>
      <c r="D33" s="100">
        <v>1.8114184</v>
      </c>
      <c r="E33" s="100">
        <v>1.8537402999999999</v>
      </c>
      <c r="F33" s="100" t="s">
        <v>24</v>
      </c>
      <c r="G33" s="100">
        <v>1.8969659000000001</v>
      </c>
      <c r="H33" s="100">
        <v>1.8155192</v>
      </c>
      <c r="I33" s="100">
        <v>1.8478429999999999</v>
      </c>
      <c r="J33" s="100">
        <v>34.017856999999999</v>
      </c>
      <c r="K33" s="100" t="s">
        <v>24</v>
      </c>
      <c r="L33" s="100">
        <v>1.6746411000000001</v>
      </c>
      <c r="M33" s="100">
        <v>0.1729089</v>
      </c>
      <c r="N33" s="99">
        <v>2295</v>
      </c>
      <c r="O33" s="99">
        <v>0.75167039999999996</v>
      </c>
      <c r="P33" s="99">
        <v>0.25885770000000002</v>
      </c>
      <c r="R33" s="116">
        <v>1926</v>
      </c>
      <c r="S33" s="99">
        <v>47</v>
      </c>
      <c r="T33" s="100">
        <v>1.5852671</v>
      </c>
      <c r="U33" s="100">
        <v>1.4436059000000001</v>
      </c>
      <c r="V33" s="100" t="s">
        <v>24</v>
      </c>
      <c r="W33" s="100">
        <v>1.4276716</v>
      </c>
      <c r="X33" s="100">
        <v>1.5328633</v>
      </c>
      <c r="Y33" s="100">
        <v>1.5626655</v>
      </c>
      <c r="Z33" s="100">
        <v>25.691489000000001</v>
      </c>
      <c r="AA33" s="100" t="s">
        <v>24</v>
      </c>
      <c r="AB33" s="100">
        <v>5.3837342000000001</v>
      </c>
      <c r="AC33" s="100">
        <v>0.1913291</v>
      </c>
      <c r="AD33" s="99">
        <v>2317.5</v>
      </c>
      <c r="AE33" s="99">
        <v>0.79274129999999998</v>
      </c>
      <c r="AF33" s="99">
        <v>0.34265689999999999</v>
      </c>
      <c r="AH33" s="116">
        <v>1926</v>
      </c>
      <c r="AI33" s="99">
        <v>103</v>
      </c>
      <c r="AJ33" s="100">
        <v>1.7007083999999999</v>
      </c>
      <c r="AK33" s="100">
        <v>1.6617398999999999</v>
      </c>
      <c r="AL33" s="100" t="s">
        <v>24</v>
      </c>
      <c r="AM33" s="100">
        <v>1.6767145000000001</v>
      </c>
      <c r="AN33" s="100">
        <v>1.6850316999999999</v>
      </c>
      <c r="AO33" s="100">
        <v>1.7155156</v>
      </c>
      <c r="AP33" s="100">
        <v>30.218447000000001</v>
      </c>
      <c r="AQ33" s="100" t="s">
        <v>24</v>
      </c>
      <c r="AR33" s="100">
        <v>2.4424947000000001</v>
      </c>
      <c r="AS33" s="100">
        <v>0.18085409999999999</v>
      </c>
      <c r="AT33" s="99">
        <v>4612.5</v>
      </c>
      <c r="AU33" s="99">
        <v>0.77175990000000005</v>
      </c>
      <c r="AV33" s="99">
        <v>0.29512070000000001</v>
      </c>
      <c r="AW33" s="100">
        <v>1.2841041</v>
      </c>
      <c r="AY33" s="116">
        <v>1926</v>
      </c>
    </row>
    <row r="34" spans="2:51">
      <c r="B34" s="116">
        <v>1927</v>
      </c>
      <c r="C34" s="99">
        <v>64</v>
      </c>
      <c r="D34" s="100">
        <v>2.0260859</v>
      </c>
      <c r="E34" s="100">
        <v>2.1546061999999999</v>
      </c>
      <c r="F34" s="100" t="s">
        <v>24</v>
      </c>
      <c r="G34" s="100">
        <v>2.2038614000000001</v>
      </c>
      <c r="H34" s="100">
        <v>2.0630931000000001</v>
      </c>
      <c r="I34" s="100">
        <v>2.0491039</v>
      </c>
      <c r="J34" s="100">
        <v>33.671875</v>
      </c>
      <c r="K34" s="100" t="s">
        <v>24</v>
      </c>
      <c r="L34" s="100">
        <v>1.8615474000000001</v>
      </c>
      <c r="M34" s="100">
        <v>0.19477749999999999</v>
      </c>
      <c r="N34" s="99">
        <v>2652.5</v>
      </c>
      <c r="O34" s="99">
        <v>0.85032379999999996</v>
      </c>
      <c r="P34" s="99">
        <v>0.29707410000000001</v>
      </c>
      <c r="R34" s="116">
        <v>1927</v>
      </c>
      <c r="S34" s="99">
        <v>46</v>
      </c>
      <c r="T34" s="100">
        <v>1.5213148999999999</v>
      </c>
      <c r="U34" s="100">
        <v>1.3858288999999999</v>
      </c>
      <c r="V34" s="100" t="s">
        <v>24</v>
      </c>
      <c r="W34" s="100">
        <v>1.3776115</v>
      </c>
      <c r="X34" s="100">
        <v>1.4735596</v>
      </c>
      <c r="Y34" s="100">
        <v>1.5296650000000001</v>
      </c>
      <c r="Z34" s="100">
        <v>26.521739</v>
      </c>
      <c r="AA34" s="100" t="s">
        <v>24</v>
      </c>
      <c r="AB34" s="100">
        <v>4.8370137</v>
      </c>
      <c r="AC34" s="100">
        <v>0.18093139999999999</v>
      </c>
      <c r="AD34" s="99">
        <v>2230</v>
      </c>
      <c r="AE34" s="99">
        <v>0.74807109999999999</v>
      </c>
      <c r="AF34" s="99">
        <v>0.3195598</v>
      </c>
      <c r="AH34" s="116">
        <v>1927</v>
      </c>
      <c r="AI34" s="99">
        <v>110</v>
      </c>
      <c r="AJ34" s="100">
        <v>1.7792155000000001</v>
      </c>
      <c r="AK34" s="100">
        <v>1.7723392</v>
      </c>
      <c r="AL34" s="100" t="s">
        <v>24</v>
      </c>
      <c r="AM34" s="100">
        <v>1.7922473999999999</v>
      </c>
      <c r="AN34" s="100">
        <v>1.7711687</v>
      </c>
      <c r="AO34" s="100">
        <v>1.7934969999999999</v>
      </c>
      <c r="AP34" s="100">
        <v>30.681818</v>
      </c>
      <c r="AQ34" s="100" t="s">
        <v>24</v>
      </c>
      <c r="AR34" s="100">
        <v>2.5062657000000002</v>
      </c>
      <c r="AS34" s="100">
        <v>0.1887375</v>
      </c>
      <c r="AT34" s="99">
        <v>4882.5</v>
      </c>
      <c r="AU34" s="99">
        <v>0.8003574</v>
      </c>
      <c r="AV34" s="99">
        <v>0.3069384</v>
      </c>
      <c r="AW34" s="100">
        <v>1.5547419</v>
      </c>
      <c r="AY34" s="116">
        <v>1927</v>
      </c>
    </row>
    <row r="35" spans="2:51">
      <c r="B35" s="116">
        <v>1928</v>
      </c>
      <c r="C35" s="99">
        <v>62</v>
      </c>
      <c r="D35" s="100">
        <v>1.9246289999999999</v>
      </c>
      <c r="E35" s="100">
        <v>2.3200607999999998</v>
      </c>
      <c r="F35" s="100" t="s">
        <v>24</v>
      </c>
      <c r="G35" s="100">
        <v>2.3768715</v>
      </c>
      <c r="H35" s="100">
        <v>2.0744774000000001</v>
      </c>
      <c r="I35" s="100">
        <v>1.9598561000000001</v>
      </c>
      <c r="J35" s="100">
        <v>36.612903000000003</v>
      </c>
      <c r="K35" s="100" t="s">
        <v>24</v>
      </c>
      <c r="L35" s="100">
        <v>1.8546216</v>
      </c>
      <c r="M35" s="100">
        <v>0.1870569</v>
      </c>
      <c r="N35" s="99">
        <v>2395</v>
      </c>
      <c r="O35" s="99">
        <v>0.75300259999999997</v>
      </c>
      <c r="P35" s="99">
        <v>0.2683992</v>
      </c>
      <c r="R35" s="116">
        <v>1928</v>
      </c>
      <c r="S35" s="99">
        <v>49</v>
      </c>
      <c r="T35" s="100">
        <v>1.5904959999999999</v>
      </c>
      <c r="U35" s="100">
        <v>1.5190201000000001</v>
      </c>
      <c r="V35" s="100" t="s">
        <v>24</v>
      </c>
      <c r="W35" s="100">
        <v>1.5204465</v>
      </c>
      <c r="X35" s="100">
        <v>1.5756657999999999</v>
      </c>
      <c r="Y35" s="100">
        <v>1.6183886000000001</v>
      </c>
      <c r="Z35" s="100">
        <v>28.724489999999999</v>
      </c>
      <c r="AA35" s="100" t="s">
        <v>24</v>
      </c>
      <c r="AB35" s="100">
        <v>5.3087757</v>
      </c>
      <c r="AC35" s="100">
        <v>0.1867876</v>
      </c>
      <c r="AD35" s="99">
        <v>2267.5</v>
      </c>
      <c r="AE35" s="99">
        <v>0.74669870000000005</v>
      </c>
      <c r="AF35" s="99">
        <v>0.31707410000000003</v>
      </c>
      <c r="AH35" s="116">
        <v>1928</v>
      </c>
      <c r="AI35" s="99">
        <v>111</v>
      </c>
      <c r="AJ35" s="100">
        <v>1.7612897000000001</v>
      </c>
      <c r="AK35" s="100">
        <v>1.9162994</v>
      </c>
      <c r="AL35" s="100" t="s">
        <v>24</v>
      </c>
      <c r="AM35" s="100">
        <v>1.9441052000000001</v>
      </c>
      <c r="AN35" s="100">
        <v>1.82315</v>
      </c>
      <c r="AO35" s="100">
        <v>1.7882304</v>
      </c>
      <c r="AP35" s="100">
        <v>33.130631000000001</v>
      </c>
      <c r="AQ35" s="100" t="s">
        <v>24</v>
      </c>
      <c r="AR35" s="100">
        <v>2.6019690999999998</v>
      </c>
      <c r="AS35" s="100">
        <v>0.18693789999999999</v>
      </c>
      <c r="AT35" s="99">
        <v>4662.5</v>
      </c>
      <c r="AU35" s="99">
        <v>0.74992360000000002</v>
      </c>
      <c r="AV35" s="99">
        <v>0.29005389999999998</v>
      </c>
      <c r="AW35" s="100">
        <v>1.5273403999999999</v>
      </c>
      <c r="AY35" s="116">
        <v>1928</v>
      </c>
    </row>
    <row r="36" spans="2:51">
      <c r="B36" s="116">
        <v>1929</v>
      </c>
      <c r="C36" s="99">
        <v>65</v>
      </c>
      <c r="D36" s="100">
        <v>1.9906287</v>
      </c>
      <c r="E36" s="100">
        <v>1.9805606</v>
      </c>
      <c r="F36" s="100" t="s">
        <v>24</v>
      </c>
      <c r="G36" s="100">
        <v>1.9536944999999999</v>
      </c>
      <c r="H36" s="100">
        <v>1.9796128</v>
      </c>
      <c r="I36" s="100">
        <v>1.9691562</v>
      </c>
      <c r="J36" s="100">
        <v>31.576923000000001</v>
      </c>
      <c r="K36" s="100" t="s">
        <v>24</v>
      </c>
      <c r="L36" s="100">
        <v>1.8555524000000001</v>
      </c>
      <c r="M36" s="100">
        <v>0.18722279999999999</v>
      </c>
      <c r="N36" s="99">
        <v>2822.5</v>
      </c>
      <c r="O36" s="99">
        <v>0.87587280000000001</v>
      </c>
      <c r="P36" s="99">
        <v>0.31471789999999999</v>
      </c>
      <c r="R36" s="116">
        <v>1929</v>
      </c>
      <c r="S36" s="99">
        <v>53</v>
      </c>
      <c r="T36" s="100">
        <v>1.6940485000000001</v>
      </c>
      <c r="U36" s="100">
        <v>1.5280354</v>
      </c>
      <c r="V36" s="100" t="s">
        <v>24</v>
      </c>
      <c r="W36" s="100">
        <v>1.4656788999999999</v>
      </c>
      <c r="X36" s="100">
        <v>1.6271954</v>
      </c>
      <c r="Y36" s="100">
        <v>1.6419634000000001</v>
      </c>
      <c r="Z36" s="100">
        <v>25.330189000000001</v>
      </c>
      <c r="AA36" s="100" t="s">
        <v>24</v>
      </c>
      <c r="AB36" s="100">
        <v>5.6323061000000001</v>
      </c>
      <c r="AC36" s="100">
        <v>0.2027622</v>
      </c>
      <c r="AD36" s="99">
        <v>2632.5</v>
      </c>
      <c r="AE36" s="99">
        <v>0.85395920000000003</v>
      </c>
      <c r="AF36" s="99">
        <v>0.391204</v>
      </c>
      <c r="AH36" s="116">
        <v>1929</v>
      </c>
      <c r="AI36" s="99">
        <v>118</v>
      </c>
      <c r="AJ36" s="100">
        <v>1.8455090000000001</v>
      </c>
      <c r="AK36" s="100">
        <v>1.7612840000000001</v>
      </c>
      <c r="AL36" s="100" t="s">
        <v>24</v>
      </c>
      <c r="AM36" s="100">
        <v>1.7174524</v>
      </c>
      <c r="AN36" s="100">
        <v>1.8088682</v>
      </c>
      <c r="AO36" s="100">
        <v>1.8107849</v>
      </c>
      <c r="AP36" s="100">
        <v>28.771186</v>
      </c>
      <c r="AQ36" s="100" t="s">
        <v>24</v>
      </c>
      <c r="AR36" s="100">
        <v>2.6552655000000001</v>
      </c>
      <c r="AS36" s="100">
        <v>0.19389719999999999</v>
      </c>
      <c r="AT36" s="99">
        <v>5455</v>
      </c>
      <c r="AU36" s="99">
        <v>0.86515889999999995</v>
      </c>
      <c r="AV36" s="99">
        <v>0.34750589999999998</v>
      </c>
      <c r="AW36" s="100">
        <v>1.2961484000000001</v>
      </c>
      <c r="AY36" s="116">
        <v>1929</v>
      </c>
    </row>
    <row r="37" spans="2:51">
      <c r="B37" s="116">
        <v>1930</v>
      </c>
      <c r="C37" s="99">
        <v>64</v>
      </c>
      <c r="D37" s="100">
        <v>1.9421600000000001</v>
      </c>
      <c r="E37" s="100">
        <v>2.0464826</v>
      </c>
      <c r="F37" s="100" t="s">
        <v>24</v>
      </c>
      <c r="G37" s="100">
        <v>2.0468459000000001</v>
      </c>
      <c r="H37" s="100">
        <v>1.9915843</v>
      </c>
      <c r="I37" s="100">
        <v>1.9497935</v>
      </c>
      <c r="J37" s="100">
        <v>32.34375</v>
      </c>
      <c r="K37" s="100" t="s">
        <v>24</v>
      </c>
      <c r="L37" s="100">
        <v>1.8396091000000001</v>
      </c>
      <c r="M37" s="100">
        <v>0.20547070000000001</v>
      </c>
      <c r="N37" s="99">
        <v>2735</v>
      </c>
      <c r="O37" s="99">
        <v>0.84156439999999999</v>
      </c>
      <c r="P37" s="99">
        <v>0.34296929999999998</v>
      </c>
      <c r="R37" s="116">
        <v>1930</v>
      </c>
      <c r="S37" s="99">
        <v>39</v>
      </c>
      <c r="T37" s="100">
        <v>1.2312938</v>
      </c>
      <c r="U37" s="100">
        <v>1.1379273000000001</v>
      </c>
      <c r="V37" s="100" t="s">
        <v>24</v>
      </c>
      <c r="W37" s="100">
        <v>1.1246875999999999</v>
      </c>
      <c r="X37" s="100">
        <v>1.2168407000000001</v>
      </c>
      <c r="Y37" s="100">
        <v>1.2553056</v>
      </c>
      <c r="Z37" s="100">
        <v>26.602564000000001</v>
      </c>
      <c r="AA37" s="100" t="s">
        <v>24</v>
      </c>
      <c r="AB37" s="100">
        <v>4.2576419000000003</v>
      </c>
      <c r="AC37" s="100">
        <v>0.16127030000000001</v>
      </c>
      <c r="AD37" s="99">
        <v>1887.5</v>
      </c>
      <c r="AE37" s="99">
        <v>0.60516190000000003</v>
      </c>
      <c r="AF37" s="99">
        <v>0.3041681</v>
      </c>
      <c r="AH37" s="116">
        <v>1930</v>
      </c>
      <c r="AI37" s="99">
        <v>103</v>
      </c>
      <c r="AJ37" s="100">
        <v>1.5937611</v>
      </c>
      <c r="AK37" s="100">
        <v>1.5982324999999999</v>
      </c>
      <c r="AL37" s="100" t="s">
        <v>24</v>
      </c>
      <c r="AM37" s="100">
        <v>1.5922133000000001</v>
      </c>
      <c r="AN37" s="100">
        <v>1.6094744000000001</v>
      </c>
      <c r="AO37" s="100">
        <v>1.6077847999999999</v>
      </c>
      <c r="AP37" s="100">
        <v>30.169903000000001</v>
      </c>
      <c r="AQ37" s="100" t="s">
        <v>24</v>
      </c>
      <c r="AR37" s="100">
        <v>2.3435722000000001</v>
      </c>
      <c r="AS37" s="100">
        <v>0.1861524</v>
      </c>
      <c r="AT37" s="99">
        <v>4622.5</v>
      </c>
      <c r="AU37" s="99">
        <v>0.72579249999999995</v>
      </c>
      <c r="AV37" s="99">
        <v>0.32598899999999997</v>
      </c>
      <c r="AW37" s="100">
        <v>1.79843</v>
      </c>
      <c r="AY37" s="116">
        <v>1930</v>
      </c>
    </row>
    <row r="38" spans="2:51">
      <c r="B38" s="117">
        <v>1931</v>
      </c>
      <c r="C38" s="99">
        <v>84</v>
      </c>
      <c r="D38" s="100">
        <v>2.5292062999999998</v>
      </c>
      <c r="E38" s="100">
        <v>2.7342597999999998</v>
      </c>
      <c r="F38" s="100" t="s">
        <v>24</v>
      </c>
      <c r="G38" s="100">
        <v>2.8142450999999999</v>
      </c>
      <c r="H38" s="100">
        <v>2.6178265000000001</v>
      </c>
      <c r="I38" s="100">
        <v>2.5688431</v>
      </c>
      <c r="J38" s="100">
        <v>32.202381000000003</v>
      </c>
      <c r="K38" s="100" t="s">
        <v>24</v>
      </c>
      <c r="L38" s="100">
        <v>2.7370478999999999</v>
      </c>
      <c r="M38" s="100">
        <v>0.26418419999999998</v>
      </c>
      <c r="N38" s="99">
        <v>3607.5</v>
      </c>
      <c r="O38" s="99">
        <v>1.1024356</v>
      </c>
      <c r="P38" s="99">
        <v>0.4837282</v>
      </c>
      <c r="R38" s="117">
        <v>1931</v>
      </c>
      <c r="S38" s="99">
        <v>44</v>
      </c>
      <c r="T38" s="100">
        <v>1.3727263999999999</v>
      </c>
      <c r="U38" s="100">
        <v>1.4696024999999999</v>
      </c>
      <c r="V38" s="100" t="s">
        <v>24</v>
      </c>
      <c r="W38" s="100">
        <v>1.5185352000000001</v>
      </c>
      <c r="X38" s="100">
        <v>1.4321769</v>
      </c>
      <c r="Y38" s="100">
        <v>1.4748912000000001</v>
      </c>
      <c r="Z38" s="100">
        <v>28.522727</v>
      </c>
      <c r="AA38" s="100" t="s">
        <v>24</v>
      </c>
      <c r="AB38" s="100">
        <v>5.3012047999999998</v>
      </c>
      <c r="AC38" s="100">
        <v>0.17767730000000001</v>
      </c>
      <c r="AD38" s="99">
        <v>2057.5</v>
      </c>
      <c r="AE38" s="99">
        <v>0.65253240000000001</v>
      </c>
      <c r="AF38" s="99">
        <v>0.35849160000000002</v>
      </c>
      <c r="AH38" s="117">
        <v>1931</v>
      </c>
      <c r="AI38" s="99">
        <v>128</v>
      </c>
      <c r="AJ38" s="100">
        <v>1.9612350000000001</v>
      </c>
      <c r="AK38" s="100">
        <v>2.1023835000000002</v>
      </c>
      <c r="AL38" s="100" t="s">
        <v>24</v>
      </c>
      <c r="AM38" s="100">
        <v>2.1657833000000002</v>
      </c>
      <c r="AN38" s="100">
        <v>2.027701</v>
      </c>
      <c r="AO38" s="100">
        <v>2.0249815999999998</v>
      </c>
      <c r="AP38" s="100">
        <v>30.9375</v>
      </c>
      <c r="AQ38" s="100" t="s">
        <v>24</v>
      </c>
      <c r="AR38" s="100">
        <v>3.2828930000000001</v>
      </c>
      <c r="AS38" s="100">
        <v>0.22630829999999999</v>
      </c>
      <c r="AT38" s="99">
        <v>5665</v>
      </c>
      <c r="AU38" s="99">
        <v>0.88165720000000003</v>
      </c>
      <c r="AV38" s="99">
        <v>0.42926340000000002</v>
      </c>
      <c r="AW38" s="100">
        <v>1.8605438000000001</v>
      </c>
      <c r="AY38" s="117">
        <v>1931</v>
      </c>
    </row>
    <row r="39" spans="2:51">
      <c r="B39" s="117">
        <v>1932</v>
      </c>
      <c r="C39" s="99">
        <v>63</v>
      </c>
      <c r="D39" s="100">
        <v>1.8844784999999999</v>
      </c>
      <c r="E39" s="100">
        <v>2.1210789999999999</v>
      </c>
      <c r="F39" s="100" t="s">
        <v>24</v>
      </c>
      <c r="G39" s="100">
        <v>2.1802340999999998</v>
      </c>
      <c r="H39" s="100">
        <v>1.9698774999999999</v>
      </c>
      <c r="I39" s="100">
        <v>1.9178168</v>
      </c>
      <c r="J39" s="100">
        <v>33.928570999999998</v>
      </c>
      <c r="K39" s="100" t="s">
        <v>24</v>
      </c>
      <c r="L39" s="100">
        <v>2.1063190000000001</v>
      </c>
      <c r="M39" s="100">
        <v>0.1977401</v>
      </c>
      <c r="N39" s="99">
        <v>2600</v>
      </c>
      <c r="O39" s="99">
        <v>0.78998539999999995</v>
      </c>
      <c r="P39" s="99">
        <v>0.36010209999999998</v>
      </c>
      <c r="R39" s="117">
        <v>1932</v>
      </c>
      <c r="S39" s="99">
        <v>28</v>
      </c>
      <c r="T39" s="100">
        <v>0.86588120000000002</v>
      </c>
      <c r="U39" s="100">
        <v>0.86496620000000002</v>
      </c>
      <c r="V39" s="100" t="s">
        <v>24</v>
      </c>
      <c r="W39" s="100">
        <v>0.84915240000000003</v>
      </c>
      <c r="X39" s="100">
        <v>0.86766989999999999</v>
      </c>
      <c r="Y39" s="100">
        <v>0.87329290000000004</v>
      </c>
      <c r="Z39" s="100">
        <v>30.892856999999999</v>
      </c>
      <c r="AA39" s="100" t="s">
        <v>24</v>
      </c>
      <c r="AB39" s="100">
        <v>3.1354983000000001</v>
      </c>
      <c r="AC39" s="100">
        <v>0.1124633</v>
      </c>
      <c r="AD39" s="99">
        <v>1235</v>
      </c>
      <c r="AE39" s="99">
        <v>0.38867030000000002</v>
      </c>
      <c r="AF39" s="99">
        <v>0.22059970000000001</v>
      </c>
      <c r="AH39" s="117">
        <v>1932</v>
      </c>
      <c r="AI39" s="99">
        <v>91</v>
      </c>
      <c r="AJ39" s="100">
        <v>1.3836516000000001</v>
      </c>
      <c r="AK39" s="100">
        <v>1.4833993999999999</v>
      </c>
      <c r="AL39" s="100" t="s">
        <v>24</v>
      </c>
      <c r="AM39" s="100">
        <v>1.4994940999999999</v>
      </c>
      <c r="AN39" s="100">
        <v>1.4184634</v>
      </c>
      <c r="AO39" s="100">
        <v>1.397022</v>
      </c>
      <c r="AP39" s="100">
        <v>32.994504999999997</v>
      </c>
      <c r="AQ39" s="100" t="s">
        <v>24</v>
      </c>
      <c r="AR39" s="100">
        <v>2.3429454000000001</v>
      </c>
      <c r="AS39" s="100">
        <v>0.16033259999999999</v>
      </c>
      <c r="AT39" s="99">
        <v>3835</v>
      </c>
      <c r="AU39" s="99">
        <v>0.59285480000000002</v>
      </c>
      <c r="AV39" s="99">
        <v>0.29917579999999999</v>
      </c>
      <c r="AW39" s="100">
        <v>2.4522102000000001</v>
      </c>
      <c r="AY39" s="117">
        <v>1932</v>
      </c>
    </row>
    <row r="40" spans="2:51">
      <c r="B40" s="117">
        <v>1933</v>
      </c>
      <c r="C40" s="99">
        <v>60</v>
      </c>
      <c r="D40" s="100">
        <v>1.7819488999999999</v>
      </c>
      <c r="E40" s="100">
        <v>1.8413889999999999</v>
      </c>
      <c r="F40" s="100" t="s">
        <v>24</v>
      </c>
      <c r="G40" s="100">
        <v>1.8687156</v>
      </c>
      <c r="H40" s="100">
        <v>1.7698062000000001</v>
      </c>
      <c r="I40" s="100">
        <v>1.7243428999999999</v>
      </c>
      <c r="J40" s="100">
        <v>37.415253999999997</v>
      </c>
      <c r="K40" s="100" t="s">
        <v>24</v>
      </c>
      <c r="L40" s="100">
        <v>2.0154518000000001</v>
      </c>
      <c r="M40" s="100">
        <v>0.1804511</v>
      </c>
      <c r="N40" s="99">
        <v>2217.5</v>
      </c>
      <c r="O40" s="99">
        <v>0.66951479999999997</v>
      </c>
      <c r="P40" s="99">
        <v>0.31016149999999998</v>
      </c>
      <c r="R40" s="117">
        <v>1933</v>
      </c>
      <c r="S40" s="99">
        <v>37</v>
      </c>
      <c r="T40" s="100">
        <v>1.1340300999999999</v>
      </c>
      <c r="U40" s="100">
        <v>1.1884056000000001</v>
      </c>
      <c r="V40" s="100" t="s">
        <v>24</v>
      </c>
      <c r="W40" s="100">
        <v>1.1990915</v>
      </c>
      <c r="X40" s="100">
        <v>1.1737127999999999</v>
      </c>
      <c r="Y40" s="100">
        <v>1.1857903000000001</v>
      </c>
      <c r="Z40" s="100">
        <v>29.797297</v>
      </c>
      <c r="AA40" s="100" t="s">
        <v>24</v>
      </c>
      <c r="AB40" s="100">
        <v>4.1433371000000001</v>
      </c>
      <c r="AC40" s="100">
        <v>0.14303940000000001</v>
      </c>
      <c r="AD40" s="99">
        <v>1680</v>
      </c>
      <c r="AE40" s="99">
        <v>0.52460649999999998</v>
      </c>
      <c r="AF40" s="99">
        <v>0.3011954</v>
      </c>
      <c r="AH40" s="117">
        <v>1933</v>
      </c>
      <c r="AI40" s="99">
        <v>97</v>
      </c>
      <c r="AJ40" s="100">
        <v>1.4630909000000001</v>
      </c>
      <c r="AK40" s="100">
        <v>1.5229277999999999</v>
      </c>
      <c r="AL40" s="100" t="s">
        <v>24</v>
      </c>
      <c r="AM40" s="100">
        <v>1.5430391999999999</v>
      </c>
      <c r="AN40" s="100">
        <v>1.4776235</v>
      </c>
      <c r="AO40" s="100">
        <v>1.4594989</v>
      </c>
      <c r="AP40" s="100">
        <v>34.479166999999997</v>
      </c>
      <c r="AQ40" s="100" t="s">
        <v>24</v>
      </c>
      <c r="AR40" s="100">
        <v>2.5064598999999999</v>
      </c>
      <c r="AS40" s="100">
        <v>0.16408139999999999</v>
      </c>
      <c r="AT40" s="99">
        <v>3897.5</v>
      </c>
      <c r="AU40" s="99">
        <v>0.59828079999999995</v>
      </c>
      <c r="AV40" s="99">
        <v>0.30623210000000001</v>
      </c>
      <c r="AW40" s="100">
        <v>1.5494616999999999</v>
      </c>
      <c r="AY40" s="117">
        <v>1933</v>
      </c>
    </row>
    <row r="41" spans="2:51">
      <c r="B41" s="117">
        <v>1934</v>
      </c>
      <c r="C41" s="99">
        <v>72</v>
      </c>
      <c r="D41" s="100">
        <v>2.1248966999999999</v>
      </c>
      <c r="E41" s="100">
        <v>2.2089131000000002</v>
      </c>
      <c r="F41" s="100" t="s">
        <v>24</v>
      </c>
      <c r="G41" s="100">
        <v>2.2230509000000001</v>
      </c>
      <c r="H41" s="100">
        <v>2.1725501999999999</v>
      </c>
      <c r="I41" s="100">
        <v>2.1937180999999999</v>
      </c>
      <c r="J41" s="100">
        <v>33.263888999999999</v>
      </c>
      <c r="K41" s="100" t="s">
        <v>24</v>
      </c>
      <c r="L41" s="100">
        <v>2.2353306000000002</v>
      </c>
      <c r="M41" s="100">
        <v>0.20832129999999999</v>
      </c>
      <c r="N41" s="99">
        <v>3010</v>
      </c>
      <c r="O41" s="99">
        <v>0.90374109999999996</v>
      </c>
      <c r="P41" s="99">
        <v>0.3995341</v>
      </c>
      <c r="R41" s="117">
        <v>1934</v>
      </c>
      <c r="S41" s="99">
        <v>36</v>
      </c>
      <c r="T41" s="100">
        <v>1.0945575999999999</v>
      </c>
      <c r="U41" s="100">
        <v>0.9563509</v>
      </c>
      <c r="V41" s="100" t="s">
        <v>24</v>
      </c>
      <c r="W41" s="100">
        <v>0.92818409999999996</v>
      </c>
      <c r="X41" s="100">
        <v>1.0983809</v>
      </c>
      <c r="Y41" s="100">
        <v>1.2427478000000001</v>
      </c>
      <c r="Z41" s="100">
        <v>19.027778000000001</v>
      </c>
      <c r="AA41" s="100" t="s">
        <v>24</v>
      </c>
      <c r="AB41" s="100">
        <v>3.6622583999999998</v>
      </c>
      <c r="AC41" s="100">
        <v>0.13016130000000001</v>
      </c>
      <c r="AD41" s="99">
        <v>2015</v>
      </c>
      <c r="AE41" s="99">
        <v>0.62474810000000003</v>
      </c>
      <c r="AF41" s="99">
        <v>0.33903719999999998</v>
      </c>
      <c r="AH41" s="117">
        <v>1934</v>
      </c>
      <c r="AI41" s="99">
        <v>108</v>
      </c>
      <c r="AJ41" s="100">
        <v>1.6173960000000001</v>
      </c>
      <c r="AK41" s="100">
        <v>1.5893546000000001</v>
      </c>
      <c r="AL41" s="100" t="s">
        <v>24</v>
      </c>
      <c r="AM41" s="100">
        <v>1.5822381999999999</v>
      </c>
      <c r="AN41" s="100">
        <v>1.6423909999999999</v>
      </c>
      <c r="AO41" s="100">
        <v>1.7248246</v>
      </c>
      <c r="AP41" s="100">
        <v>28.518519000000001</v>
      </c>
      <c r="AQ41" s="100" t="s">
        <v>24</v>
      </c>
      <c r="AR41" s="100">
        <v>2.5689818999999998</v>
      </c>
      <c r="AS41" s="100">
        <v>0.1735776</v>
      </c>
      <c r="AT41" s="99">
        <v>5025</v>
      </c>
      <c r="AU41" s="99">
        <v>0.76648519999999998</v>
      </c>
      <c r="AV41" s="99">
        <v>0.3728554</v>
      </c>
      <c r="AW41" s="100">
        <v>2.3097308000000001</v>
      </c>
      <c r="AY41" s="117">
        <v>1934</v>
      </c>
    </row>
    <row r="42" spans="2:51">
      <c r="B42" s="117">
        <v>1935</v>
      </c>
      <c r="C42" s="99">
        <v>70</v>
      </c>
      <c r="D42" s="100">
        <v>2.0526053000000002</v>
      </c>
      <c r="E42" s="100">
        <v>2.0755748000000001</v>
      </c>
      <c r="F42" s="100" t="s">
        <v>24</v>
      </c>
      <c r="G42" s="100">
        <v>2.0633178000000001</v>
      </c>
      <c r="H42" s="100">
        <v>2.0911312</v>
      </c>
      <c r="I42" s="100">
        <v>2.144914</v>
      </c>
      <c r="J42" s="100">
        <v>31.285713999999999</v>
      </c>
      <c r="K42" s="100" t="s">
        <v>24</v>
      </c>
      <c r="L42" s="100">
        <v>2.1347972</v>
      </c>
      <c r="M42" s="100">
        <v>0.19612789999999999</v>
      </c>
      <c r="N42" s="99">
        <v>3062.5</v>
      </c>
      <c r="O42" s="99">
        <v>0.91439749999999997</v>
      </c>
      <c r="P42" s="99">
        <v>0.41174529999999998</v>
      </c>
      <c r="R42" s="117">
        <v>1935</v>
      </c>
      <c r="S42" s="99">
        <v>36</v>
      </c>
      <c r="T42" s="100">
        <v>1.0856781</v>
      </c>
      <c r="U42" s="100">
        <v>1.0106587</v>
      </c>
      <c r="V42" s="100" t="s">
        <v>24</v>
      </c>
      <c r="W42" s="100">
        <v>0.99245660000000002</v>
      </c>
      <c r="X42" s="100">
        <v>1.1065621999999999</v>
      </c>
      <c r="Y42" s="100">
        <v>1.1748917999999999</v>
      </c>
      <c r="Z42" s="100">
        <v>24.583333</v>
      </c>
      <c r="AA42" s="100" t="s">
        <v>24</v>
      </c>
      <c r="AB42" s="100">
        <v>3.5467979999999999</v>
      </c>
      <c r="AC42" s="100">
        <v>0.12899530000000001</v>
      </c>
      <c r="AD42" s="99">
        <v>1815</v>
      </c>
      <c r="AE42" s="99">
        <v>0.55878819999999996</v>
      </c>
      <c r="AF42" s="99">
        <v>0.3179497</v>
      </c>
      <c r="AH42" s="117">
        <v>1935</v>
      </c>
      <c r="AI42" s="99">
        <v>106</v>
      </c>
      <c r="AJ42" s="100">
        <v>1.5759270000000001</v>
      </c>
      <c r="AK42" s="100">
        <v>1.5472743</v>
      </c>
      <c r="AL42" s="100" t="s">
        <v>24</v>
      </c>
      <c r="AM42" s="100">
        <v>1.5319468000000001</v>
      </c>
      <c r="AN42" s="100">
        <v>1.6034914</v>
      </c>
      <c r="AO42" s="100">
        <v>1.6652515999999999</v>
      </c>
      <c r="AP42" s="100">
        <v>29.009433999999999</v>
      </c>
      <c r="AQ42" s="100" t="s">
        <v>24</v>
      </c>
      <c r="AR42" s="100">
        <v>2.4685608000000001</v>
      </c>
      <c r="AS42" s="100">
        <v>0.16666929999999999</v>
      </c>
      <c r="AT42" s="99">
        <v>4877.5</v>
      </c>
      <c r="AU42" s="99">
        <v>0.73931760000000002</v>
      </c>
      <c r="AV42" s="99">
        <v>0.37101689999999998</v>
      </c>
      <c r="AW42" s="100">
        <v>2.0536851</v>
      </c>
      <c r="AY42" s="117">
        <v>1935</v>
      </c>
    </row>
    <row r="43" spans="2:51">
      <c r="B43" s="117">
        <v>1936</v>
      </c>
      <c r="C43" s="99">
        <v>64</v>
      </c>
      <c r="D43" s="100">
        <v>1.8638243000000001</v>
      </c>
      <c r="E43" s="100">
        <v>2.0832891</v>
      </c>
      <c r="F43" s="100" t="s">
        <v>24</v>
      </c>
      <c r="G43" s="100">
        <v>2.1542018999999999</v>
      </c>
      <c r="H43" s="100">
        <v>1.9297854999999999</v>
      </c>
      <c r="I43" s="100">
        <v>1.857596</v>
      </c>
      <c r="J43" s="100">
        <v>36.5625</v>
      </c>
      <c r="K43" s="100" t="s">
        <v>24</v>
      </c>
      <c r="L43" s="100">
        <v>1.8675226</v>
      </c>
      <c r="M43" s="100">
        <v>0.17951810000000001</v>
      </c>
      <c r="N43" s="99">
        <v>2472.5</v>
      </c>
      <c r="O43" s="99">
        <v>0.73387550000000001</v>
      </c>
      <c r="P43" s="99">
        <v>0.32850699999999999</v>
      </c>
      <c r="R43" s="117">
        <v>1936</v>
      </c>
      <c r="S43" s="99">
        <v>33</v>
      </c>
      <c r="T43" s="100">
        <v>0.98666509999999996</v>
      </c>
      <c r="U43" s="100">
        <v>1.0013368</v>
      </c>
      <c r="V43" s="100" t="s">
        <v>24</v>
      </c>
      <c r="W43" s="100">
        <v>0.97463299999999997</v>
      </c>
      <c r="X43" s="100">
        <v>0.96741969999999999</v>
      </c>
      <c r="Y43" s="100">
        <v>0.93200919999999998</v>
      </c>
      <c r="Z43" s="100">
        <v>35.3125</v>
      </c>
      <c r="AA43" s="100" t="s">
        <v>24</v>
      </c>
      <c r="AB43" s="100">
        <v>3.1044214000000001</v>
      </c>
      <c r="AC43" s="100">
        <v>0.1166861</v>
      </c>
      <c r="AD43" s="99">
        <v>1270</v>
      </c>
      <c r="AE43" s="99">
        <v>0.38801140000000001</v>
      </c>
      <c r="AF43" s="99">
        <v>0.21541759999999999</v>
      </c>
      <c r="AH43" s="117">
        <v>1936</v>
      </c>
      <c r="AI43" s="99">
        <v>97</v>
      </c>
      <c r="AJ43" s="100">
        <v>1.4310162</v>
      </c>
      <c r="AK43" s="100">
        <v>1.5322781000000001</v>
      </c>
      <c r="AL43" s="100" t="s">
        <v>24</v>
      </c>
      <c r="AM43" s="100">
        <v>1.549399</v>
      </c>
      <c r="AN43" s="100">
        <v>1.4472088999999999</v>
      </c>
      <c r="AO43" s="100">
        <v>1.3949009999999999</v>
      </c>
      <c r="AP43" s="100">
        <v>36.145833000000003</v>
      </c>
      <c r="AQ43" s="100" t="s">
        <v>24</v>
      </c>
      <c r="AR43" s="100">
        <v>2.1603563000000001</v>
      </c>
      <c r="AS43" s="100">
        <v>0.15172369999999999</v>
      </c>
      <c r="AT43" s="99">
        <v>3742.5</v>
      </c>
      <c r="AU43" s="99">
        <v>0.56344280000000002</v>
      </c>
      <c r="AV43" s="99">
        <v>0.27883330000000001</v>
      </c>
      <c r="AW43" s="100">
        <v>2.0805079000000002</v>
      </c>
      <c r="AY43" s="117">
        <v>1936</v>
      </c>
    </row>
    <row r="44" spans="2:51">
      <c r="B44" s="117">
        <v>1937</v>
      </c>
      <c r="C44" s="99">
        <v>76</v>
      </c>
      <c r="D44" s="100">
        <v>2.1965952999999998</v>
      </c>
      <c r="E44" s="100">
        <v>2.2193418999999999</v>
      </c>
      <c r="F44" s="100" t="s">
        <v>24</v>
      </c>
      <c r="G44" s="100">
        <v>2.2305524000000001</v>
      </c>
      <c r="H44" s="100">
        <v>2.2183736999999999</v>
      </c>
      <c r="I44" s="100">
        <v>2.2798121</v>
      </c>
      <c r="J44" s="100">
        <v>33.421053000000001</v>
      </c>
      <c r="K44" s="100" t="s">
        <v>24</v>
      </c>
      <c r="L44" s="100">
        <v>2.0612963999999998</v>
      </c>
      <c r="M44" s="100">
        <v>0.20967830000000001</v>
      </c>
      <c r="N44" s="99">
        <v>3160</v>
      </c>
      <c r="O44" s="99">
        <v>0.93149389999999999</v>
      </c>
      <c r="P44" s="99">
        <v>0.42820599999999998</v>
      </c>
      <c r="R44" s="117">
        <v>1937</v>
      </c>
      <c r="S44" s="99">
        <v>31</v>
      </c>
      <c r="T44" s="100">
        <v>0.91832809999999998</v>
      </c>
      <c r="U44" s="100">
        <v>0.90709249999999997</v>
      </c>
      <c r="V44" s="100" t="s">
        <v>24</v>
      </c>
      <c r="W44" s="100">
        <v>0.89516209999999996</v>
      </c>
      <c r="X44" s="100">
        <v>0.93159820000000004</v>
      </c>
      <c r="Y44" s="100">
        <v>0.93151360000000005</v>
      </c>
      <c r="Z44" s="100">
        <v>27.177419</v>
      </c>
      <c r="AA44" s="100" t="s">
        <v>24</v>
      </c>
      <c r="AB44" s="100">
        <v>2.8597785999999998</v>
      </c>
      <c r="AC44" s="100">
        <v>0.1097345</v>
      </c>
      <c r="AD44" s="99">
        <v>1490</v>
      </c>
      <c r="AE44" s="99">
        <v>0.45146039999999998</v>
      </c>
      <c r="AF44" s="99">
        <v>0.26790249999999999</v>
      </c>
      <c r="AH44" s="117">
        <v>1937</v>
      </c>
      <c r="AI44" s="99">
        <v>107</v>
      </c>
      <c r="AJ44" s="100">
        <v>1.5653344</v>
      </c>
      <c r="AK44" s="100">
        <v>1.5735536000000001</v>
      </c>
      <c r="AL44" s="100" t="s">
        <v>24</v>
      </c>
      <c r="AM44" s="100">
        <v>1.5738589999999999</v>
      </c>
      <c r="AN44" s="100">
        <v>1.5843560000000001</v>
      </c>
      <c r="AO44" s="100">
        <v>1.6149335</v>
      </c>
      <c r="AP44" s="100">
        <v>31.61215</v>
      </c>
      <c r="AQ44" s="100" t="s">
        <v>24</v>
      </c>
      <c r="AR44" s="100">
        <v>2.2427163999999999</v>
      </c>
      <c r="AS44" s="100">
        <v>0.16590179999999999</v>
      </c>
      <c r="AT44" s="99">
        <v>4650</v>
      </c>
      <c r="AU44" s="99">
        <v>0.69477650000000002</v>
      </c>
      <c r="AV44" s="99">
        <v>0.35931340000000001</v>
      </c>
      <c r="AW44" s="100">
        <v>2.4466543999999999</v>
      </c>
      <c r="AY44" s="117">
        <v>1937</v>
      </c>
    </row>
    <row r="45" spans="2:51">
      <c r="B45" s="117">
        <v>1938</v>
      </c>
      <c r="C45" s="99">
        <v>52</v>
      </c>
      <c r="D45" s="100">
        <v>1.489886</v>
      </c>
      <c r="E45" s="100">
        <v>1.4643204999999999</v>
      </c>
      <c r="F45" s="100" t="s">
        <v>24</v>
      </c>
      <c r="G45" s="100">
        <v>1.4724504</v>
      </c>
      <c r="H45" s="100">
        <v>1.4799116000000001</v>
      </c>
      <c r="I45" s="100">
        <v>1.5224579</v>
      </c>
      <c r="J45" s="100">
        <v>32.5</v>
      </c>
      <c r="K45" s="100" t="s">
        <v>24</v>
      </c>
      <c r="L45" s="100">
        <v>1.4582165</v>
      </c>
      <c r="M45" s="100">
        <v>0.14036599999999999</v>
      </c>
      <c r="N45" s="99">
        <v>2210</v>
      </c>
      <c r="O45" s="99">
        <v>0.64629329999999996</v>
      </c>
      <c r="P45" s="99">
        <v>0.29626950000000002</v>
      </c>
      <c r="R45" s="117">
        <v>1938</v>
      </c>
      <c r="S45" s="99">
        <v>29</v>
      </c>
      <c r="T45" s="100">
        <v>0.85083909999999996</v>
      </c>
      <c r="U45" s="100">
        <v>0.78431320000000004</v>
      </c>
      <c r="V45" s="100" t="s">
        <v>24</v>
      </c>
      <c r="W45" s="100">
        <v>0.76362220000000003</v>
      </c>
      <c r="X45" s="100">
        <v>0.84717969999999998</v>
      </c>
      <c r="Y45" s="100">
        <v>0.89326019999999995</v>
      </c>
      <c r="Z45" s="100">
        <v>25.948276</v>
      </c>
      <c r="AA45" s="100" t="s">
        <v>24</v>
      </c>
      <c r="AB45" s="100">
        <v>2.5394046000000001</v>
      </c>
      <c r="AC45" s="100">
        <v>9.8622699999999994E-2</v>
      </c>
      <c r="AD45" s="99">
        <v>1422.5</v>
      </c>
      <c r="AE45" s="99">
        <v>0.42726700000000001</v>
      </c>
      <c r="AF45" s="99">
        <v>0.25400879999999998</v>
      </c>
      <c r="AH45" s="117">
        <v>1938</v>
      </c>
      <c r="AI45" s="99">
        <v>81</v>
      </c>
      <c r="AJ45" s="100">
        <v>1.1741512999999999</v>
      </c>
      <c r="AK45" s="100">
        <v>1.1256748999999999</v>
      </c>
      <c r="AL45" s="100" t="s">
        <v>24</v>
      </c>
      <c r="AM45" s="100">
        <v>1.1191978</v>
      </c>
      <c r="AN45" s="100">
        <v>1.1654768</v>
      </c>
      <c r="AO45" s="100">
        <v>1.2099230000000001</v>
      </c>
      <c r="AP45" s="100">
        <v>30.154320999999999</v>
      </c>
      <c r="AQ45" s="100" t="s">
        <v>24</v>
      </c>
      <c r="AR45" s="100">
        <v>1.7204758</v>
      </c>
      <c r="AS45" s="100">
        <v>0.1218943</v>
      </c>
      <c r="AT45" s="99">
        <v>3632.5</v>
      </c>
      <c r="AU45" s="99">
        <v>0.53824380000000005</v>
      </c>
      <c r="AV45" s="99">
        <v>0.27814729999999999</v>
      </c>
      <c r="AW45" s="100">
        <v>1.8670097000000001</v>
      </c>
      <c r="AY45" s="117">
        <v>1938</v>
      </c>
    </row>
    <row r="46" spans="2:51">
      <c r="B46" s="117">
        <v>1939</v>
      </c>
      <c r="C46" s="99">
        <v>53</v>
      </c>
      <c r="D46" s="100">
        <v>1.5047413999999999</v>
      </c>
      <c r="E46" s="100">
        <v>1.5978356</v>
      </c>
      <c r="F46" s="100" t="s">
        <v>24</v>
      </c>
      <c r="G46" s="100">
        <v>1.6076515</v>
      </c>
      <c r="H46" s="100">
        <v>1.501395</v>
      </c>
      <c r="I46" s="100">
        <v>1.4744762</v>
      </c>
      <c r="J46" s="100">
        <v>37.877358000000001</v>
      </c>
      <c r="K46" s="100" t="s">
        <v>24</v>
      </c>
      <c r="L46" s="100">
        <v>1.3336688000000001</v>
      </c>
      <c r="M46" s="100">
        <v>0.1364678</v>
      </c>
      <c r="N46" s="99">
        <v>1972.5</v>
      </c>
      <c r="O46" s="99">
        <v>0.57188830000000002</v>
      </c>
      <c r="P46" s="99">
        <v>0.26137860000000002</v>
      </c>
      <c r="R46" s="117">
        <v>1939</v>
      </c>
      <c r="S46" s="99">
        <v>22</v>
      </c>
      <c r="T46" s="100">
        <v>0.63849549999999999</v>
      </c>
      <c r="U46" s="100">
        <v>0.60926689999999994</v>
      </c>
      <c r="V46" s="100" t="s">
        <v>24</v>
      </c>
      <c r="W46" s="100">
        <v>0.61146129999999999</v>
      </c>
      <c r="X46" s="100">
        <v>0.64247750000000003</v>
      </c>
      <c r="Y46" s="100">
        <v>0.68487279999999995</v>
      </c>
      <c r="Z46" s="100">
        <v>28.636364</v>
      </c>
      <c r="AA46" s="100" t="s">
        <v>24</v>
      </c>
      <c r="AB46" s="100">
        <v>1.6224189</v>
      </c>
      <c r="AC46" s="100">
        <v>7.2583300000000003E-2</v>
      </c>
      <c r="AD46" s="99">
        <v>1020</v>
      </c>
      <c r="AE46" s="99">
        <v>0.30330960000000001</v>
      </c>
      <c r="AF46" s="99">
        <v>0.18403749999999999</v>
      </c>
      <c r="AH46" s="117">
        <v>1939</v>
      </c>
      <c r="AI46" s="99">
        <v>75</v>
      </c>
      <c r="AJ46" s="100">
        <v>1.0763799000000001</v>
      </c>
      <c r="AK46" s="100">
        <v>1.1051546999999999</v>
      </c>
      <c r="AL46" s="100" t="s">
        <v>24</v>
      </c>
      <c r="AM46" s="100">
        <v>1.1105936999999999</v>
      </c>
      <c r="AN46" s="100">
        <v>1.0747089999999999</v>
      </c>
      <c r="AO46" s="100">
        <v>1.0821921999999999</v>
      </c>
      <c r="AP46" s="100">
        <v>35.166666999999997</v>
      </c>
      <c r="AQ46" s="100" t="s">
        <v>24</v>
      </c>
      <c r="AR46" s="100">
        <v>1.4071294999999999</v>
      </c>
      <c r="AS46" s="100">
        <v>0.10846459999999999</v>
      </c>
      <c r="AT46" s="99">
        <v>2992.5</v>
      </c>
      <c r="AU46" s="99">
        <v>0.43929829999999997</v>
      </c>
      <c r="AV46" s="99">
        <v>0.22862930000000001</v>
      </c>
      <c r="AW46" s="100">
        <v>2.6225546</v>
      </c>
      <c r="AY46" s="117">
        <v>1939</v>
      </c>
    </row>
    <row r="47" spans="2:51">
      <c r="B47" s="118">
        <v>1940</v>
      </c>
      <c r="C47" s="99">
        <v>65</v>
      </c>
      <c r="D47" s="100">
        <v>1.8286164</v>
      </c>
      <c r="E47" s="100">
        <v>1.7992545</v>
      </c>
      <c r="F47" s="100" t="s">
        <v>24</v>
      </c>
      <c r="G47" s="100">
        <v>1.791479</v>
      </c>
      <c r="H47" s="100">
        <v>1.8067527999999999</v>
      </c>
      <c r="I47" s="100">
        <v>1.8288063000000001</v>
      </c>
      <c r="J47" s="100">
        <v>33.038462000000003</v>
      </c>
      <c r="K47" s="100" t="s">
        <v>24</v>
      </c>
      <c r="L47" s="100">
        <v>1.7935981999999999</v>
      </c>
      <c r="M47" s="100">
        <v>0.16835890000000001</v>
      </c>
      <c r="N47" s="99">
        <v>2727.5</v>
      </c>
      <c r="O47" s="99">
        <v>0.78401220000000005</v>
      </c>
      <c r="P47" s="99">
        <v>0.36190660000000002</v>
      </c>
      <c r="R47" s="118">
        <v>1940</v>
      </c>
      <c r="S47" s="99">
        <v>34</v>
      </c>
      <c r="T47" s="100">
        <v>0.9756378</v>
      </c>
      <c r="U47" s="100">
        <v>0.94249260000000001</v>
      </c>
      <c r="V47" s="100" t="s">
        <v>24</v>
      </c>
      <c r="W47" s="100">
        <v>0.93139289999999997</v>
      </c>
      <c r="X47" s="100">
        <v>0.96254490000000004</v>
      </c>
      <c r="Y47" s="100">
        <v>0.95893470000000003</v>
      </c>
      <c r="Z47" s="100">
        <v>32.205882000000003</v>
      </c>
      <c r="AA47" s="100" t="s">
        <v>24</v>
      </c>
      <c r="AB47" s="100">
        <v>2.8475712</v>
      </c>
      <c r="AC47" s="100">
        <v>0.11418590000000001</v>
      </c>
      <c r="AD47" s="99">
        <v>1455</v>
      </c>
      <c r="AE47" s="99">
        <v>0.42811749999999998</v>
      </c>
      <c r="AF47" s="99">
        <v>0.26703369999999998</v>
      </c>
      <c r="AH47" s="118">
        <v>1940</v>
      </c>
      <c r="AI47" s="99">
        <v>99</v>
      </c>
      <c r="AJ47" s="100">
        <v>1.4063498999999999</v>
      </c>
      <c r="AK47" s="100">
        <v>1.3758649999999999</v>
      </c>
      <c r="AL47" s="100" t="s">
        <v>24</v>
      </c>
      <c r="AM47" s="100">
        <v>1.3662274999999999</v>
      </c>
      <c r="AN47" s="100">
        <v>1.3901174999999999</v>
      </c>
      <c r="AO47" s="100">
        <v>1.3996481000000001</v>
      </c>
      <c r="AP47" s="100">
        <v>32.752524999999999</v>
      </c>
      <c r="AQ47" s="100" t="s">
        <v>24</v>
      </c>
      <c r="AR47" s="100">
        <v>2.0547944999999999</v>
      </c>
      <c r="AS47" s="100">
        <v>0.1447707</v>
      </c>
      <c r="AT47" s="99">
        <v>4182.5</v>
      </c>
      <c r="AU47" s="99">
        <v>0.60814250000000003</v>
      </c>
      <c r="AV47" s="99">
        <v>0.32209680000000002</v>
      </c>
      <c r="AW47" s="100">
        <v>1.9090384</v>
      </c>
      <c r="AY47" s="118">
        <v>1940</v>
      </c>
    </row>
    <row r="48" spans="2:51">
      <c r="B48" s="118">
        <v>1941</v>
      </c>
      <c r="C48" s="99">
        <v>30</v>
      </c>
      <c r="D48" s="100">
        <v>0.83693680000000004</v>
      </c>
      <c r="E48" s="100">
        <v>1.103283</v>
      </c>
      <c r="F48" s="100" t="s">
        <v>24</v>
      </c>
      <c r="G48" s="100">
        <v>1.2005783999999999</v>
      </c>
      <c r="H48" s="100">
        <v>0.88055910000000004</v>
      </c>
      <c r="I48" s="100">
        <v>0.78803469999999998</v>
      </c>
      <c r="J48" s="100">
        <v>49.666666999999997</v>
      </c>
      <c r="K48" s="100" t="s">
        <v>24</v>
      </c>
      <c r="L48" s="100">
        <v>0.90634440000000005</v>
      </c>
      <c r="M48" s="100">
        <v>7.6124700000000003E-2</v>
      </c>
      <c r="N48" s="99">
        <v>777.5</v>
      </c>
      <c r="O48" s="99">
        <v>0.22175639999999999</v>
      </c>
      <c r="P48" s="99">
        <v>0.1025408</v>
      </c>
      <c r="R48" s="118">
        <v>1941</v>
      </c>
      <c r="S48" s="99">
        <v>30</v>
      </c>
      <c r="T48" s="100">
        <v>0.85096729999999998</v>
      </c>
      <c r="U48" s="100">
        <v>0.79974840000000003</v>
      </c>
      <c r="V48" s="100" t="s">
        <v>24</v>
      </c>
      <c r="W48" s="100">
        <v>0.78673930000000003</v>
      </c>
      <c r="X48" s="100">
        <v>0.87651429999999997</v>
      </c>
      <c r="Y48" s="100">
        <v>0.96564030000000001</v>
      </c>
      <c r="Z48" s="100">
        <v>24</v>
      </c>
      <c r="AA48" s="100" t="s">
        <v>24</v>
      </c>
      <c r="AB48" s="100">
        <v>2.6525199000000002</v>
      </c>
      <c r="AC48" s="100">
        <v>9.4437599999999997E-2</v>
      </c>
      <c r="AD48" s="99">
        <v>1530</v>
      </c>
      <c r="AE48" s="99">
        <v>0.44538889999999998</v>
      </c>
      <c r="AF48" s="99">
        <v>0.26878770000000002</v>
      </c>
      <c r="AH48" s="118">
        <v>1941</v>
      </c>
      <c r="AI48" s="99">
        <v>60</v>
      </c>
      <c r="AJ48" s="100">
        <v>0.84389369999999997</v>
      </c>
      <c r="AK48" s="100">
        <v>0.93241019999999997</v>
      </c>
      <c r="AL48" s="100" t="s">
        <v>24</v>
      </c>
      <c r="AM48" s="100">
        <v>0.96910989999999997</v>
      </c>
      <c r="AN48" s="100">
        <v>0.86755760000000004</v>
      </c>
      <c r="AO48" s="100">
        <v>0.86620699999999995</v>
      </c>
      <c r="AP48" s="100">
        <v>36.833333000000003</v>
      </c>
      <c r="AQ48" s="100" t="s">
        <v>24</v>
      </c>
      <c r="AR48" s="100">
        <v>1.3510470999999999</v>
      </c>
      <c r="AS48" s="100">
        <v>8.4298100000000001E-2</v>
      </c>
      <c r="AT48" s="99">
        <v>2307.5</v>
      </c>
      <c r="AU48" s="99">
        <v>0.33243050000000002</v>
      </c>
      <c r="AV48" s="99">
        <v>0.1738285</v>
      </c>
      <c r="AW48" s="100">
        <v>1.3795377</v>
      </c>
      <c r="AY48" s="118">
        <v>1941</v>
      </c>
    </row>
    <row r="49" spans="2:51">
      <c r="B49" s="118">
        <v>1942</v>
      </c>
      <c r="C49" s="99">
        <v>61</v>
      </c>
      <c r="D49" s="100">
        <v>1.6880206</v>
      </c>
      <c r="E49" s="100">
        <v>1.7425917</v>
      </c>
      <c r="F49" s="100" t="s">
        <v>24</v>
      </c>
      <c r="G49" s="100">
        <v>1.7528732</v>
      </c>
      <c r="H49" s="100">
        <v>1.6367020999999999</v>
      </c>
      <c r="I49" s="100">
        <v>1.5997964</v>
      </c>
      <c r="J49" s="100">
        <v>39.795082000000001</v>
      </c>
      <c r="K49" s="100" t="s">
        <v>24</v>
      </c>
      <c r="L49" s="100">
        <v>1.9297690999999999</v>
      </c>
      <c r="M49" s="100">
        <v>0.14668049999999999</v>
      </c>
      <c r="N49" s="99">
        <v>2147.5</v>
      </c>
      <c r="O49" s="99">
        <v>0.60763400000000001</v>
      </c>
      <c r="P49" s="99">
        <v>0.28045409999999998</v>
      </c>
      <c r="R49" s="118">
        <v>1942</v>
      </c>
      <c r="S49" s="99">
        <v>34</v>
      </c>
      <c r="T49" s="100">
        <v>0.95318190000000003</v>
      </c>
      <c r="U49" s="100">
        <v>0.8822546</v>
      </c>
      <c r="V49" s="100" t="s">
        <v>24</v>
      </c>
      <c r="W49" s="100">
        <v>0.85084389999999999</v>
      </c>
      <c r="X49" s="100">
        <v>0.97344299999999995</v>
      </c>
      <c r="Y49" s="100">
        <v>1.0483750999999999</v>
      </c>
      <c r="Z49" s="100">
        <v>23.088235000000001</v>
      </c>
      <c r="AA49" s="100" t="s">
        <v>24</v>
      </c>
      <c r="AB49" s="100">
        <v>2.9134533</v>
      </c>
      <c r="AC49" s="100">
        <v>0.1011784</v>
      </c>
      <c r="AD49" s="99">
        <v>1765</v>
      </c>
      <c r="AE49" s="99">
        <v>0.50810379999999999</v>
      </c>
      <c r="AF49" s="99">
        <v>0.29838510000000001</v>
      </c>
      <c r="AH49" s="118">
        <v>1942</v>
      </c>
      <c r="AI49" s="99">
        <v>95</v>
      </c>
      <c r="AJ49" s="100">
        <v>1.3229907999999999</v>
      </c>
      <c r="AK49" s="100">
        <v>1.3129420000000001</v>
      </c>
      <c r="AL49" s="100" t="s">
        <v>24</v>
      </c>
      <c r="AM49" s="100">
        <v>1.3023054000000001</v>
      </c>
      <c r="AN49" s="100">
        <v>1.304878</v>
      </c>
      <c r="AO49" s="100">
        <v>1.3229820000000001</v>
      </c>
      <c r="AP49" s="100">
        <v>33.815789000000002</v>
      </c>
      <c r="AQ49" s="100" t="s">
        <v>24</v>
      </c>
      <c r="AR49" s="100">
        <v>2.1950091999999999</v>
      </c>
      <c r="AS49" s="100">
        <v>0.12634490000000001</v>
      </c>
      <c r="AT49" s="99">
        <v>3912.5</v>
      </c>
      <c r="AU49" s="99">
        <v>0.55829850000000003</v>
      </c>
      <c r="AV49" s="99">
        <v>0.28826879999999999</v>
      </c>
      <c r="AW49" s="100">
        <v>1.9751573</v>
      </c>
      <c r="AY49" s="118">
        <v>1942</v>
      </c>
    </row>
    <row r="50" spans="2:51">
      <c r="B50" s="118">
        <v>1943</v>
      </c>
      <c r="C50" s="99">
        <v>50</v>
      </c>
      <c r="D50" s="100">
        <v>1.3757429000000001</v>
      </c>
      <c r="E50" s="100">
        <v>1.5827899000000001</v>
      </c>
      <c r="F50" s="100" t="s">
        <v>24</v>
      </c>
      <c r="G50" s="100">
        <v>1.6534262</v>
      </c>
      <c r="H50" s="100">
        <v>1.3903372000000001</v>
      </c>
      <c r="I50" s="100">
        <v>1.3099018</v>
      </c>
      <c r="J50" s="100">
        <v>41.7</v>
      </c>
      <c r="K50" s="100" t="s">
        <v>24</v>
      </c>
      <c r="L50" s="100">
        <v>1.7972682</v>
      </c>
      <c r="M50" s="100">
        <v>0.1226151</v>
      </c>
      <c r="N50" s="99">
        <v>1680</v>
      </c>
      <c r="O50" s="99">
        <v>0.47270679999999998</v>
      </c>
      <c r="P50" s="99">
        <v>0.22643949999999999</v>
      </c>
      <c r="R50" s="118">
        <v>1943</v>
      </c>
      <c r="S50" s="99">
        <v>25</v>
      </c>
      <c r="T50" s="100">
        <v>0.69434799999999997</v>
      </c>
      <c r="U50" s="100">
        <v>0.64158910000000002</v>
      </c>
      <c r="V50" s="100" t="s">
        <v>24</v>
      </c>
      <c r="W50" s="100">
        <v>0.6233168</v>
      </c>
      <c r="X50" s="100">
        <v>0.68425320000000001</v>
      </c>
      <c r="Y50" s="100">
        <v>0.70589259999999998</v>
      </c>
      <c r="Z50" s="100">
        <v>27.5</v>
      </c>
      <c r="AA50" s="100" t="s">
        <v>24</v>
      </c>
      <c r="AB50" s="100">
        <v>2.2563176999999999</v>
      </c>
      <c r="AC50" s="100">
        <v>7.4166399999999993E-2</v>
      </c>
      <c r="AD50" s="99">
        <v>1187.5</v>
      </c>
      <c r="AE50" s="99">
        <v>0.33892739999999999</v>
      </c>
      <c r="AF50" s="99">
        <v>0.20116800000000001</v>
      </c>
      <c r="AH50" s="118">
        <v>1943</v>
      </c>
      <c r="AI50" s="99">
        <v>75</v>
      </c>
      <c r="AJ50" s="100">
        <v>1.0366417999999999</v>
      </c>
      <c r="AK50" s="100">
        <v>1.0937861</v>
      </c>
      <c r="AL50" s="100" t="s">
        <v>24</v>
      </c>
      <c r="AM50" s="100">
        <v>1.1137512000000001</v>
      </c>
      <c r="AN50" s="100">
        <v>1.0289579</v>
      </c>
      <c r="AO50" s="100">
        <v>1.0007735</v>
      </c>
      <c r="AP50" s="100">
        <v>36.966667000000001</v>
      </c>
      <c r="AQ50" s="100" t="s">
        <v>24</v>
      </c>
      <c r="AR50" s="100">
        <v>1.9280206</v>
      </c>
      <c r="AS50" s="100">
        <v>0.1006901</v>
      </c>
      <c r="AT50" s="99">
        <v>2867.5</v>
      </c>
      <c r="AU50" s="99">
        <v>0.40629379999999998</v>
      </c>
      <c r="AV50" s="99">
        <v>0.21524180000000001</v>
      </c>
      <c r="AW50" s="100">
        <v>2.4669840000000001</v>
      </c>
      <c r="AY50" s="118">
        <v>1943</v>
      </c>
    </row>
    <row r="51" spans="2:51">
      <c r="B51" s="118">
        <v>1944</v>
      </c>
      <c r="C51" s="99">
        <v>64</v>
      </c>
      <c r="D51" s="100">
        <v>1.7456290999999999</v>
      </c>
      <c r="E51" s="100">
        <v>1.7844207000000001</v>
      </c>
      <c r="F51" s="100" t="s">
        <v>24</v>
      </c>
      <c r="G51" s="100">
        <v>1.7867613</v>
      </c>
      <c r="H51" s="100">
        <v>1.7125265000000001</v>
      </c>
      <c r="I51" s="100">
        <v>1.6868093</v>
      </c>
      <c r="J51" s="100">
        <v>36.71875</v>
      </c>
      <c r="K51" s="100" t="s">
        <v>24</v>
      </c>
      <c r="L51" s="100">
        <v>2.3738872</v>
      </c>
      <c r="M51" s="100">
        <v>0.1692226</v>
      </c>
      <c r="N51" s="99">
        <v>2452.5</v>
      </c>
      <c r="O51" s="99">
        <v>0.68419580000000002</v>
      </c>
      <c r="P51" s="99">
        <v>0.36689490000000002</v>
      </c>
      <c r="R51" s="118">
        <v>1944</v>
      </c>
      <c r="S51" s="99">
        <v>42</v>
      </c>
      <c r="T51" s="100">
        <v>1.1527693999999999</v>
      </c>
      <c r="U51" s="100">
        <v>1.0777751</v>
      </c>
      <c r="V51" s="100" t="s">
        <v>24</v>
      </c>
      <c r="W51" s="100">
        <v>1.0729918000000001</v>
      </c>
      <c r="X51" s="100">
        <v>1.1543425</v>
      </c>
      <c r="Y51" s="100">
        <v>1.2200903000000001</v>
      </c>
      <c r="Z51" s="100">
        <v>26.547619000000001</v>
      </c>
      <c r="AA51" s="100" t="s">
        <v>24</v>
      </c>
      <c r="AB51" s="100">
        <v>3.5775128</v>
      </c>
      <c r="AC51" s="100">
        <v>0.13217519999999999</v>
      </c>
      <c r="AD51" s="99">
        <v>2042.5</v>
      </c>
      <c r="AE51" s="99">
        <v>0.57653770000000004</v>
      </c>
      <c r="AF51" s="99">
        <v>0.38500509999999999</v>
      </c>
      <c r="AH51" s="118">
        <v>1944</v>
      </c>
      <c r="AI51" s="99">
        <v>106</v>
      </c>
      <c r="AJ51" s="100">
        <v>1.4501279</v>
      </c>
      <c r="AK51" s="100">
        <v>1.4344691000000001</v>
      </c>
      <c r="AL51" s="100" t="s">
        <v>24</v>
      </c>
      <c r="AM51" s="100">
        <v>1.4327125000000001</v>
      </c>
      <c r="AN51" s="100">
        <v>1.4366768999999999</v>
      </c>
      <c r="AO51" s="100">
        <v>1.4554435999999999</v>
      </c>
      <c r="AP51" s="100">
        <v>32.688679</v>
      </c>
      <c r="AQ51" s="100" t="s">
        <v>24</v>
      </c>
      <c r="AR51" s="100">
        <v>2.7390181</v>
      </c>
      <c r="AS51" s="100">
        <v>0.15230759999999999</v>
      </c>
      <c r="AT51" s="99">
        <v>4495</v>
      </c>
      <c r="AU51" s="99">
        <v>0.63068250000000003</v>
      </c>
      <c r="AV51" s="99">
        <v>0.37490830000000003</v>
      </c>
      <c r="AW51" s="100">
        <v>1.6556522</v>
      </c>
      <c r="AY51" s="118">
        <v>1944</v>
      </c>
    </row>
    <row r="52" spans="2:51">
      <c r="B52" s="118">
        <v>1945</v>
      </c>
      <c r="C52" s="99">
        <v>53</v>
      </c>
      <c r="D52" s="100">
        <v>1.4311946</v>
      </c>
      <c r="E52" s="100">
        <v>1.4783044000000001</v>
      </c>
      <c r="F52" s="100" t="s">
        <v>24</v>
      </c>
      <c r="G52" s="100">
        <v>1.4986680999999999</v>
      </c>
      <c r="H52" s="100">
        <v>1.3941486000000001</v>
      </c>
      <c r="I52" s="100">
        <v>1.3365575999999999</v>
      </c>
      <c r="J52" s="100">
        <v>38.443396</v>
      </c>
      <c r="K52" s="100" t="s">
        <v>24</v>
      </c>
      <c r="L52" s="100">
        <v>2.0574534</v>
      </c>
      <c r="M52" s="100">
        <v>0.13870350000000001</v>
      </c>
      <c r="N52" s="99">
        <v>1945</v>
      </c>
      <c r="O52" s="99">
        <v>0.53757500000000003</v>
      </c>
      <c r="P52" s="99">
        <v>0.2965527</v>
      </c>
      <c r="R52" s="118">
        <v>1945</v>
      </c>
      <c r="S52" s="99">
        <v>24</v>
      </c>
      <c r="T52" s="100">
        <v>0.650671</v>
      </c>
      <c r="U52" s="100">
        <v>0.6710121</v>
      </c>
      <c r="V52" s="100" t="s">
        <v>24</v>
      </c>
      <c r="W52" s="100">
        <v>0.70255000000000001</v>
      </c>
      <c r="X52" s="100">
        <v>0.66188499999999995</v>
      </c>
      <c r="Y52" s="100">
        <v>0.68131050000000004</v>
      </c>
      <c r="Z52" s="100">
        <v>31.041667</v>
      </c>
      <c r="AA52" s="100" t="s">
        <v>24</v>
      </c>
      <c r="AB52" s="100">
        <v>2.0960698999999998</v>
      </c>
      <c r="AC52" s="100">
        <v>7.4953199999999998E-2</v>
      </c>
      <c r="AD52" s="99">
        <v>1067.5</v>
      </c>
      <c r="AE52" s="99">
        <v>0.29790139999999998</v>
      </c>
      <c r="AF52" s="99">
        <v>0.20829880000000001</v>
      </c>
      <c r="AH52" s="118">
        <v>1945</v>
      </c>
      <c r="AI52" s="99">
        <v>77</v>
      </c>
      <c r="AJ52" s="100">
        <v>1.0417088999999999</v>
      </c>
      <c r="AK52" s="100">
        <v>1.0788751000000001</v>
      </c>
      <c r="AL52" s="100" t="s">
        <v>24</v>
      </c>
      <c r="AM52" s="100">
        <v>1.1063831</v>
      </c>
      <c r="AN52" s="100">
        <v>1.0295605999999999</v>
      </c>
      <c r="AO52" s="100">
        <v>1.0102036999999999</v>
      </c>
      <c r="AP52" s="100">
        <v>36.136364</v>
      </c>
      <c r="AQ52" s="100" t="s">
        <v>24</v>
      </c>
      <c r="AR52" s="100">
        <v>2.0693362</v>
      </c>
      <c r="AS52" s="100">
        <v>0.10963820000000001</v>
      </c>
      <c r="AT52" s="99">
        <v>3012.5</v>
      </c>
      <c r="AU52" s="99">
        <v>0.41831560000000001</v>
      </c>
      <c r="AV52" s="99">
        <v>0.25784119999999999</v>
      </c>
      <c r="AW52" s="100">
        <v>2.2030965999999998</v>
      </c>
      <c r="AY52" s="118">
        <v>1945</v>
      </c>
    </row>
    <row r="53" spans="2:51">
      <c r="B53" s="118">
        <v>1946</v>
      </c>
      <c r="C53" s="99">
        <v>53</v>
      </c>
      <c r="D53" s="100">
        <v>1.4173017999999999</v>
      </c>
      <c r="E53" s="100">
        <v>1.4733976</v>
      </c>
      <c r="F53" s="100" t="s">
        <v>24</v>
      </c>
      <c r="G53" s="100">
        <v>1.4930131</v>
      </c>
      <c r="H53" s="100">
        <v>1.3818197000000001</v>
      </c>
      <c r="I53" s="100">
        <v>1.3195081</v>
      </c>
      <c r="J53" s="100">
        <v>38.254716999999999</v>
      </c>
      <c r="K53" s="100" t="s">
        <v>24</v>
      </c>
      <c r="L53" s="100">
        <v>1.6012085</v>
      </c>
      <c r="M53" s="100">
        <v>0.1283821</v>
      </c>
      <c r="N53" s="99">
        <v>1957.5</v>
      </c>
      <c r="O53" s="99">
        <v>0.53596359999999998</v>
      </c>
      <c r="P53" s="99">
        <v>0.27587620000000002</v>
      </c>
      <c r="R53" s="118">
        <v>1946</v>
      </c>
      <c r="S53" s="99">
        <v>37</v>
      </c>
      <c r="T53" s="100">
        <v>0.99312860000000003</v>
      </c>
      <c r="U53" s="100">
        <v>0.9607504</v>
      </c>
      <c r="V53" s="100" t="s">
        <v>24</v>
      </c>
      <c r="W53" s="100">
        <v>0.96506009999999998</v>
      </c>
      <c r="X53" s="100">
        <v>0.947523</v>
      </c>
      <c r="Y53" s="100">
        <v>0.95695439999999998</v>
      </c>
      <c r="Z53" s="100">
        <v>34.527026999999997</v>
      </c>
      <c r="AA53" s="100" t="s">
        <v>24</v>
      </c>
      <c r="AB53" s="100">
        <v>2.7550260999999998</v>
      </c>
      <c r="AC53" s="100">
        <v>0.11085150000000001</v>
      </c>
      <c r="AD53" s="99">
        <v>1500</v>
      </c>
      <c r="AE53" s="99">
        <v>0.41473130000000002</v>
      </c>
      <c r="AF53" s="99">
        <v>0.28375909999999999</v>
      </c>
      <c r="AH53" s="118">
        <v>1946</v>
      </c>
      <c r="AI53" s="99">
        <v>90</v>
      </c>
      <c r="AJ53" s="100">
        <v>1.2056100999999999</v>
      </c>
      <c r="AK53" s="100">
        <v>1.2112384</v>
      </c>
      <c r="AL53" s="100" t="s">
        <v>24</v>
      </c>
      <c r="AM53" s="100">
        <v>1.2221310000000001</v>
      </c>
      <c r="AN53" s="100">
        <v>1.1610463</v>
      </c>
      <c r="AO53" s="100">
        <v>1.1355812999999999</v>
      </c>
      <c r="AP53" s="100">
        <v>36.722222000000002</v>
      </c>
      <c r="AQ53" s="100" t="s">
        <v>24</v>
      </c>
      <c r="AR53" s="100">
        <v>1.9342360000000001</v>
      </c>
      <c r="AS53" s="100">
        <v>0.1205449</v>
      </c>
      <c r="AT53" s="99">
        <v>3457.5</v>
      </c>
      <c r="AU53" s="99">
        <v>0.4756435</v>
      </c>
      <c r="AV53" s="99">
        <v>0.27924159999999998</v>
      </c>
      <c r="AW53" s="100">
        <v>1.5335905000000001</v>
      </c>
      <c r="AY53" s="118">
        <v>1946</v>
      </c>
    </row>
    <row r="54" spans="2:51">
      <c r="B54" s="118">
        <v>1947</v>
      </c>
      <c r="C54" s="99">
        <v>51</v>
      </c>
      <c r="D54" s="100">
        <v>1.3430241999999999</v>
      </c>
      <c r="E54" s="100">
        <v>1.3800307999999999</v>
      </c>
      <c r="F54" s="100" t="s">
        <v>24</v>
      </c>
      <c r="G54" s="100">
        <v>1.4085681000000001</v>
      </c>
      <c r="H54" s="100">
        <v>1.3117395999999999</v>
      </c>
      <c r="I54" s="100">
        <v>1.2750914</v>
      </c>
      <c r="J54" s="100">
        <v>37.009804000000003</v>
      </c>
      <c r="K54" s="100" t="s">
        <v>24</v>
      </c>
      <c r="L54" s="100">
        <v>1.4873141000000001</v>
      </c>
      <c r="M54" s="100">
        <v>0.12509500000000001</v>
      </c>
      <c r="N54" s="99">
        <v>1947.5</v>
      </c>
      <c r="O54" s="99">
        <v>0.52513080000000001</v>
      </c>
      <c r="P54" s="99">
        <v>0.27185290000000001</v>
      </c>
      <c r="R54" s="118">
        <v>1947</v>
      </c>
      <c r="S54" s="99">
        <v>40</v>
      </c>
      <c r="T54" s="100">
        <v>1.0576414999999999</v>
      </c>
      <c r="U54" s="100">
        <v>0.96848239999999997</v>
      </c>
      <c r="V54" s="100" t="s">
        <v>24</v>
      </c>
      <c r="W54" s="100">
        <v>0.95751010000000003</v>
      </c>
      <c r="X54" s="100">
        <v>1.0215763</v>
      </c>
      <c r="Y54" s="100">
        <v>1.0543358</v>
      </c>
      <c r="Z54" s="100">
        <v>28.625</v>
      </c>
      <c r="AA54" s="100" t="s">
        <v>24</v>
      </c>
      <c r="AB54" s="100">
        <v>2.9850745999999999</v>
      </c>
      <c r="AC54" s="100">
        <v>0.1223279</v>
      </c>
      <c r="AD54" s="99">
        <v>1855</v>
      </c>
      <c r="AE54" s="99">
        <v>0.50539449999999997</v>
      </c>
      <c r="AF54" s="99">
        <v>0.36425580000000002</v>
      </c>
      <c r="AH54" s="118">
        <v>1947</v>
      </c>
      <c r="AI54" s="99">
        <v>91</v>
      </c>
      <c r="AJ54" s="100">
        <v>1.2006227</v>
      </c>
      <c r="AK54" s="100">
        <v>1.1667786</v>
      </c>
      <c r="AL54" s="100" t="s">
        <v>24</v>
      </c>
      <c r="AM54" s="100">
        <v>1.1738625</v>
      </c>
      <c r="AN54" s="100">
        <v>1.1624663</v>
      </c>
      <c r="AO54" s="100">
        <v>1.161527</v>
      </c>
      <c r="AP54" s="100">
        <v>33.324176000000001</v>
      </c>
      <c r="AQ54" s="100" t="s">
        <v>24</v>
      </c>
      <c r="AR54" s="100">
        <v>1.9081568</v>
      </c>
      <c r="AS54" s="100">
        <v>0.1238635</v>
      </c>
      <c r="AT54" s="99">
        <v>3802.5</v>
      </c>
      <c r="AU54" s="99">
        <v>0.51531369999999999</v>
      </c>
      <c r="AV54" s="99">
        <v>0.31024669999999999</v>
      </c>
      <c r="AW54" s="100">
        <v>1.4249415000000001</v>
      </c>
      <c r="AY54" s="118">
        <v>1947</v>
      </c>
    </row>
    <row r="55" spans="2:51">
      <c r="B55" s="118">
        <v>1948</v>
      </c>
      <c r="C55" s="99">
        <v>52</v>
      </c>
      <c r="D55" s="100">
        <v>1.3453379000000001</v>
      </c>
      <c r="E55" s="100">
        <v>1.3383967999999999</v>
      </c>
      <c r="F55" s="100" t="s">
        <v>24</v>
      </c>
      <c r="G55" s="100">
        <v>1.3362965</v>
      </c>
      <c r="H55" s="100">
        <v>1.2986179</v>
      </c>
      <c r="I55" s="100">
        <v>1.2829343</v>
      </c>
      <c r="J55" s="100">
        <v>36.153846000000001</v>
      </c>
      <c r="K55" s="100" t="s">
        <v>24</v>
      </c>
      <c r="L55" s="100">
        <v>1.4697568999999999</v>
      </c>
      <c r="M55" s="100">
        <v>0.1219083</v>
      </c>
      <c r="N55" s="99">
        <v>2020</v>
      </c>
      <c r="O55" s="99">
        <v>0.5349718</v>
      </c>
      <c r="P55" s="99">
        <v>0.27953830000000002</v>
      </c>
      <c r="R55" s="118">
        <v>1948</v>
      </c>
      <c r="S55" s="99">
        <v>36</v>
      </c>
      <c r="T55" s="100">
        <v>0.93664630000000004</v>
      </c>
      <c r="U55" s="100">
        <v>0.90448660000000003</v>
      </c>
      <c r="V55" s="100" t="s">
        <v>24</v>
      </c>
      <c r="W55" s="100">
        <v>0.89639089999999999</v>
      </c>
      <c r="X55" s="100">
        <v>0.9099121</v>
      </c>
      <c r="Y55" s="100">
        <v>0.93554550000000003</v>
      </c>
      <c r="Z55" s="100">
        <v>32.222222000000002</v>
      </c>
      <c r="AA55" s="100" t="s">
        <v>24</v>
      </c>
      <c r="AB55" s="100">
        <v>2.8892456000000002</v>
      </c>
      <c r="AC55" s="100">
        <v>0.1053124</v>
      </c>
      <c r="AD55" s="99">
        <v>1540</v>
      </c>
      <c r="AE55" s="99">
        <v>0.4129351</v>
      </c>
      <c r="AF55" s="99">
        <v>0.30970029999999998</v>
      </c>
      <c r="AH55" s="118">
        <v>1948</v>
      </c>
      <c r="AI55" s="99">
        <v>88</v>
      </c>
      <c r="AJ55" s="100">
        <v>1.1415673</v>
      </c>
      <c r="AK55" s="100">
        <v>1.1214455000000001</v>
      </c>
      <c r="AL55" s="100" t="s">
        <v>24</v>
      </c>
      <c r="AM55" s="100">
        <v>1.1161325</v>
      </c>
      <c r="AN55" s="100">
        <v>1.1043099000000001</v>
      </c>
      <c r="AO55" s="100">
        <v>1.1089937000000001</v>
      </c>
      <c r="AP55" s="100">
        <v>34.545454999999997</v>
      </c>
      <c r="AQ55" s="100" t="s">
        <v>24</v>
      </c>
      <c r="AR55" s="100">
        <v>1.8394649000000001</v>
      </c>
      <c r="AS55" s="100">
        <v>0.11452519999999999</v>
      </c>
      <c r="AT55" s="99">
        <v>3560</v>
      </c>
      <c r="AU55" s="99">
        <v>0.47433150000000002</v>
      </c>
      <c r="AV55" s="99">
        <v>0.29183320000000001</v>
      </c>
      <c r="AW55" s="100">
        <v>1.4797308</v>
      </c>
      <c r="AY55" s="118">
        <v>1948</v>
      </c>
    </row>
    <row r="56" spans="2:51">
      <c r="B56" s="118">
        <v>1949</v>
      </c>
      <c r="C56" s="99">
        <v>44</v>
      </c>
      <c r="D56" s="100">
        <v>1.1075870000000001</v>
      </c>
      <c r="E56" s="100">
        <v>1.1419919999999999</v>
      </c>
      <c r="F56" s="100" t="s">
        <v>24</v>
      </c>
      <c r="G56" s="100">
        <v>1.1701414999999999</v>
      </c>
      <c r="H56" s="100">
        <v>1.0604712000000001</v>
      </c>
      <c r="I56" s="100">
        <v>1.0219786</v>
      </c>
      <c r="J56" s="100">
        <v>40.227272999999997</v>
      </c>
      <c r="K56" s="100" t="s">
        <v>24</v>
      </c>
      <c r="L56" s="100">
        <v>1.2054795</v>
      </c>
      <c r="M56" s="100">
        <v>0.1042778</v>
      </c>
      <c r="N56" s="99">
        <v>1535</v>
      </c>
      <c r="O56" s="99">
        <v>0.395374</v>
      </c>
      <c r="P56" s="99">
        <v>0.2186283</v>
      </c>
      <c r="R56" s="118">
        <v>1949</v>
      </c>
      <c r="S56" s="99">
        <v>28</v>
      </c>
      <c r="T56" s="100">
        <v>0.71147249999999995</v>
      </c>
      <c r="U56" s="100">
        <v>0.72019469999999997</v>
      </c>
      <c r="V56" s="100" t="s">
        <v>24</v>
      </c>
      <c r="W56" s="100">
        <v>0.71920119999999998</v>
      </c>
      <c r="X56" s="100">
        <v>0.70981799999999995</v>
      </c>
      <c r="Y56" s="100">
        <v>0.68790070000000003</v>
      </c>
      <c r="Z56" s="100">
        <v>35.357143000000001</v>
      </c>
      <c r="AA56" s="100" t="s">
        <v>24</v>
      </c>
      <c r="AB56" s="100">
        <v>2.3352794000000001</v>
      </c>
      <c r="AC56" s="100">
        <v>8.4681699999999999E-2</v>
      </c>
      <c r="AD56" s="99">
        <v>1112.5</v>
      </c>
      <c r="AE56" s="99">
        <v>0.29134480000000001</v>
      </c>
      <c r="AF56" s="99">
        <v>0.23436470000000001</v>
      </c>
      <c r="AH56" s="118">
        <v>1949</v>
      </c>
      <c r="AI56" s="99">
        <v>72</v>
      </c>
      <c r="AJ56" s="100">
        <v>0.91045889999999996</v>
      </c>
      <c r="AK56" s="100">
        <v>0.92861539999999998</v>
      </c>
      <c r="AL56" s="100" t="s">
        <v>24</v>
      </c>
      <c r="AM56" s="100">
        <v>0.94140690000000005</v>
      </c>
      <c r="AN56" s="100">
        <v>0.88382150000000004</v>
      </c>
      <c r="AO56" s="100">
        <v>0.85416499999999995</v>
      </c>
      <c r="AP56" s="100">
        <v>38.333333000000003</v>
      </c>
      <c r="AQ56" s="100" t="s">
        <v>24</v>
      </c>
      <c r="AR56" s="100">
        <v>1.4848421999999999</v>
      </c>
      <c r="AS56" s="100">
        <v>9.5668299999999998E-2</v>
      </c>
      <c r="AT56" s="99">
        <v>2647.5</v>
      </c>
      <c r="AU56" s="99">
        <v>0.34379100000000001</v>
      </c>
      <c r="AV56" s="99">
        <v>0.22497590000000001</v>
      </c>
      <c r="AW56" s="100">
        <v>1.5856711999999999</v>
      </c>
      <c r="AY56" s="118">
        <v>1949</v>
      </c>
    </row>
    <row r="57" spans="2:51">
      <c r="B57" s="119">
        <v>1950</v>
      </c>
      <c r="C57" s="99">
        <v>53</v>
      </c>
      <c r="D57" s="100">
        <v>1.2855029</v>
      </c>
      <c r="E57" s="100">
        <v>1.2321458999999999</v>
      </c>
      <c r="F57" s="100" t="s">
        <v>24</v>
      </c>
      <c r="G57" s="100">
        <v>1.2518212</v>
      </c>
      <c r="H57" s="100">
        <v>1.2106739</v>
      </c>
      <c r="I57" s="100">
        <v>1.2093071</v>
      </c>
      <c r="J57" s="100">
        <v>35.384614999999997</v>
      </c>
      <c r="K57" s="100" t="s">
        <v>24</v>
      </c>
      <c r="L57" s="100">
        <v>1.3496307999999999</v>
      </c>
      <c r="M57" s="100">
        <v>0.121226</v>
      </c>
      <c r="N57" s="99">
        <v>2060</v>
      </c>
      <c r="O57" s="99">
        <v>0.51101410000000003</v>
      </c>
      <c r="P57" s="99">
        <v>0.28395680000000001</v>
      </c>
      <c r="R57" s="119">
        <v>1950</v>
      </c>
      <c r="S57" s="99">
        <v>31</v>
      </c>
      <c r="T57" s="100">
        <v>0.7643375</v>
      </c>
      <c r="U57" s="100">
        <v>0.77683170000000001</v>
      </c>
      <c r="V57" s="100" t="s">
        <v>24</v>
      </c>
      <c r="W57" s="100">
        <v>0.76512910000000001</v>
      </c>
      <c r="X57" s="100">
        <v>0.77486169999999999</v>
      </c>
      <c r="Y57" s="100">
        <v>0.77995689999999995</v>
      </c>
      <c r="Z57" s="100">
        <v>30.725805999999999</v>
      </c>
      <c r="AA57" s="100" t="s">
        <v>24</v>
      </c>
      <c r="AB57" s="100">
        <v>2.2878229000000001</v>
      </c>
      <c r="AC57" s="100">
        <v>8.9941099999999996E-2</v>
      </c>
      <c r="AD57" s="99">
        <v>1380</v>
      </c>
      <c r="AE57" s="99">
        <v>0.3506454</v>
      </c>
      <c r="AF57" s="99">
        <v>0.28403240000000002</v>
      </c>
      <c r="AH57" s="119">
        <v>1950</v>
      </c>
      <c r="AI57" s="99">
        <v>84</v>
      </c>
      <c r="AJ57" s="100">
        <v>1.0270581000000001</v>
      </c>
      <c r="AK57" s="100">
        <v>1.0061085000000001</v>
      </c>
      <c r="AL57" s="100" t="s">
        <v>24</v>
      </c>
      <c r="AM57" s="100">
        <v>1.0103385</v>
      </c>
      <c r="AN57" s="100">
        <v>0.9933324</v>
      </c>
      <c r="AO57" s="100">
        <v>0.9943746</v>
      </c>
      <c r="AP57" s="100">
        <v>33.644578000000003</v>
      </c>
      <c r="AQ57" s="100" t="s">
        <v>24</v>
      </c>
      <c r="AR57" s="100">
        <v>1.5903067</v>
      </c>
      <c r="AS57" s="100">
        <v>0.10743469999999999</v>
      </c>
      <c r="AT57" s="99">
        <v>3440</v>
      </c>
      <c r="AU57" s="99">
        <v>0.43179190000000001</v>
      </c>
      <c r="AV57" s="99">
        <v>0.28398709999999999</v>
      </c>
      <c r="AW57" s="100">
        <v>1.586117</v>
      </c>
      <c r="AY57" s="119">
        <v>1950</v>
      </c>
    </row>
    <row r="58" spans="2:51">
      <c r="B58" s="119">
        <v>1951</v>
      </c>
      <c r="C58" s="99">
        <v>65</v>
      </c>
      <c r="D58" s="100">
        <v>1.5280814</v>
      </c>
      <c r="E58" s="100">
        <v>1.5318681000000001</v>
      </c>
      <c r="F58" s="100" t="s">
        <v>24</v>
      </c>
      <c r="G58" s="100">
        <v>1.5526475</v>
      </c>
      <c r="H58" s="100">
        <v>1.4908101</v>
      </c>
      <c r="I58" s="100">
        <v>1.4609585</v>
      </c>
      <c r="J58" s="100">
        <v>37.192307999999997</v>
      </c>
      <c r="K58" s="100" t="s">
        <v>24</v>
      </c>
      <c r="L58" s="100">
        <v>1.4863938000000001</v>
      </c>
      <c r="M58" s="100">
        <v>0.14144889999999999</v>
      </c>
      <c r="N58" s="99">
        <v>2457.5</v>
      </c>
      <c r="O58" s="99">
        <v>0.59060319999999999</v>
      </c>
      <c r="P58" s="99">
        <v>0.31932480000000002</v>
      </c>
      <c r="R58" s="119">
        <v>1951</v>
      </c>
      <c r="S58" s="99">
        <v>44</v>
      </c>
      <c r="T58" s="100">
        <v>1.0556622</v>
      </c>
      <c r="U58" s="100">
        <v>1.1391347999999999</v>
      </c>
      <c r="V58" s="100" t="s">
        <v>24</v>
      </c>
      <c r="W58" s="100">
        <v>1.1830105</v>
      </c>
      <c r="X58" s="100">
        <v>1.036613</v>
      </c>
      <c r="Y58" s="100">
        <v>0.98293200000000003</v>
      </c>
      <c r="Z58" s="100">
        <v>38.75</v>
      </c>
      <c r="AA58" s="100" t="s">
        <v>24</v>
      </c>
      <c r="AB58" s="100">
        <v>2.8350515000000001</v>
      </c>
      <c r="AC58" s="100">
        <v>0.12278500000000001</v>
      </c>
      <c r="AD58" s="99">
        <v>1625</v>
      </c>
      <c r="AE58" s="99">
        <v>0.40179009999999998</v>
      </c>
      <c r="AF58" s="99">
        <v>0.32072630000000002</v>
      </c>
      <c r="AH58" s="119">
        <v>1951</v>
      </c>
      <c r="AI58" s="99">
        <v>109</v>
      </c>
      <c r="AJ58" s="100">
        <v>1.2942754999999999</v>
      </c>
      <c r="AK58" s="100">
        <v>1.3559285999999999</v>
      </c>
      <c r="AL58" s="100" t="s">
        <v>24</v>
      </c>
      <c r="AM58" s="100">
        <v>1.3917903</v>
      </c>
      <c r="AN58" s="100">
        <v>1.2761577</v>
      </c>
      <c r="AO58" s="100">
        <v>1.2314665</v>
      </c>
      <c r="AP58" s="100">
        <v>37.821100999999999</v>
      </c>
      <c r="AQ58" s="100" t="s">
        <v>24</v>
      </c>
      <c r="AR58" s="100">
        <v>1.8396623999999999</v>
      </c>
      <c r="AS58" s="100">
        <v>0.13327140000000001</v>
      </c>
      <c r="AT58" s="99">
        <v>4082.5</v>
      </c>
      <c r="AU58" s="99">
        <v>0.49753819999999999</v>
      </c>
      <c r="AV58" s="99">
        <v>0.31988119999999998</v>
      </c>
      <c r="AW58" s="100">
        <v>1.3447646</v>
      </c>
      <c r="AY58" s="119">
        <v>1951</v>
      </c>
    </row>
    <row r="59" spans="2:51">
      <c r="B59" s="119">
        <v>1952</v>
      </c>
      <c r="C59" s="99">
        <v>79</v>
      </c>
      <c r="D59" s="100">
        <v>1.8067054</v>
      </c>
      <c r="E59" s="100">
        <v>1.8023931</v>
      </c>
      <c r="F59" s="100" t="s">
        <v>24</v>
      </c>
      <c r="G59" s="100">
        <v>1.8041627</v>
      </c>
      <c r="H59" s="100">
        <v>1.7550376000000001</v>
      </c>
      <c r="I59" s="100">
        <v>1.7215049</v>
      </c>
      <c r="J59" s="100">
        <v>35.601266000000003</v>
      </c>
      <c r="K59" s="100" t="s">
        <v>24</v>
      </c>
      <c r="L59" s="100">
        <v>1.7760791</v>
      </c>
      <c r="M59" s="100">
        <v>0.17229720000000001</v>
      </c>
      <c r="N59" s="99">
        <v>3115</v>
      </c>
      <c r="O59" s="99">
        <v>0.72793980000000003</v>
      </c>
      <c r="P59" s="99">
        <v>0.40842820000000002</v>
      </c>
      <c r="R59" s="119">
        <v>1952</v>
      </c>
      <c r="S59" s="99">
        <v>42</v>
      </c>
      <c r="T59" s="100">
        <v>0.98501369999999999</v>
      </c>
      <c r="U59" s="100">
        <v>0.99663080000000004</v>
      </c>
      <c r="V59" s="100" t="s">
        <v>24</v>
      </c>
      <c r="W59" s="100">
        <v>1.0509710999999999</v>
      </c>
      <c r="X59" s="100">
        <v>0.97718309999999997</v>
      </c>
      <c r="Y59" s="100">
        <v>0.9997703</v>
      </c>
      <c r="Z59" s="100">
        <v>30</v>
      </c>
      <c r="AA59" s="100" t="s">
        <v>24</v>
      </c>
      <c r="AB59" s="100">
        <v>2.5766871</v>
      </c>
      <c r="AC59" s="100">
        <v>0.11749569999999999</v>
      </c>
      <c r="AD59" s="99">
        <v>1922.5</v>
      </c>
      <c r="AE59" s="99">
        <v>0.46464129999999998</v>
      </c>
      <c r="AF59" s="99">
        <v>0.38839950000000001</v>
      </c>
      <c r="AH59" s="119">
        <v>1952</v>
      </c>
      <c r="AI59" s="99">
        <v>121</v>
      </c>
      <c r="AJ59" s="100">
        <v>1.4010305000000001</v>
      </c>
      <c r="AK59" s="100">
        <v>1.4261668000000001</v>
      </c>
      <c r="AL59" s="100" t="s">
        <v>24</v>
      </c>
      <c r="AM59" s="100">
        <v>1.4587281999999999</v>
      </c>
      <c r="AN59" s="100">
        <v>1.3833473000000001</v>
      </c>
      <c r="AO59" s="100">
        <v>1.3753139999999999</v>
      </c>
      <c r="AP59" s="100">
        <v>33.657024999999997</v>
      </c>
      <c r="AQ59" s="100" t="s">
        <v>24</v>
      </c>
      <c r="AR59" s="100">
        <v>1.9907864</v>
      </c>
      <c r="AS59" s="100">
        <v>0.1482898</v>
      </c>
      <c r="AT59" s="99">
        <v>5037.5</v>
      </c>
      <c r="AU59" s="99">
        <v>0.59850539999999997</v>
      </c>
      <c r="AV59" s="99">
        <v>0.4005455</v>
      </c>
      <c r="AW59" s="100">
        <v>1.8084863</v>
      </c>
      <c r="AY59" s="119">
        <v>1952</v>
      </c>
    </row>
    <row r="60" spans="2:51">
      <c r="B60" s="119">
        <v>1953</v>
      </c>
      <c r="C60" s="99">
        <v>66</v>
      </c>
      <c r="D60" s="100">
        <v>1.4789585000000001</v>
      </c>
      <c r="E60" s="100">
        <v>1.5049688999999999</v>
      </c>
      <c r="F60" s="100" t="s">
        <v>24</v>
      </c>
      <c r="G60" s="100">
        <v>1.5266942999999999</v>
      </c>
      <c r="H60" s="100">
        <v>1.4254823000000001</v>
      </c>
      <c r="I60" s="100">
        <v>1.3863695</v>
      </c>
      <c r="J60" s="100">
        <v>39.090909000000003</v>
      </c>
      <c r="K60" s="100" t="s">
        <v>24</v>
      </c>
      <c r="L60" s="100">
        <v>1.5179393000000001</v>
      </c>
      <c r="M60" s="100">
        <v>0.14724909999999999</v>
      </c>
      <c r="N60" s="99">
        <v>2370</v>
      </c>
      <c r="O60" s="99">
        <v>0.54264449999999997</v>
      </c>
      <c r="P60" s="99">
        <v>0.32023889999999999</v>
      </c>
      <c r="R60" s="119">
        <v>1953</v>
      </c>
      <c r="S60" s="99">
        <v>47</v>
      </c>
      <c r="T60" s="100">
        <v>1.0797896</v>
      </c>
      <c r="U60" s="100">
        <v>1.0822457000000001</v>
      </c>
      <c r="V60" s="100" t="s">
        <v>24</v>
      </c>
      <c r="W60" s="100">
        <v>1.0846739999999999</v>
      </c>
      <c r="X60" s="100">
        <v>1.0292983</v>
      </c>
      <c r="Y60" s="100">
        <v>1.0043454999999999</v>
      </c>
      <c r="Z60" s="100">
        <v>36.861702000000001</v>
      </c>
      <c r="AA60" s="100" t="s">
        <v>24</v>
      </c>
      <c r="AB60" s="100">
        <v>2.8606208</v>
      </c>
      <c r="AC60" s="100">
        <v>0.13289599999999999</v>
      </c>
      <c r="AD60" s="99">
        <v>1797.5</v>
      </c>
      <c r="AE60" s="99">
        <v>0.42575619999999997</v>
      </c>
      <c r="AF60" s="99">
        <v>0.37187219999999999</v>
      </c>
      <c r="AH60" s="119">
        <v>1953</v>
      </c>
      <c r="AI60" s="99">
        <v>113</v>
      </c>
      <c r="AJ60" s="100">
        <v>1.2818622</v>
      </c>
      <c r="AK60" s="100">
        <v>1.2990463000000001</v>
      </c>
      <c r="AL60" s="100" t="s">
        <v>24</v>
      </c>
      <c r="AM60" s="100">
        <v>1.3103388</v>
      </c>
      <c r="AN60" s="100">
        <v>1.2319834000000001</v>
      </c>
      <c r="AO60" s="100">
        <v>1.1988661</v>
      </c>
      <c r="AP60" s="100">
        <v>38.163716999999998</v>
      </c>
      <c r="AQ60" s="100" t="s">
        <v>24</v>
      </c>
      <c r="AR60" s="100">
        <v>1.8861626</v>
      </c>
      <c r="AS60" s="100">
        <v>0.14091880000000001</v>
      </c>
      <c r="AT60" s="99">
        <v>4167.5</v>
      </c>
      <c r="AU60" s="99">
        <v>0.48519099999999998</v>
      </c>
      <c r="AV60" s="99">
        <v>0.34063860000000001</v>
      </c>
      <c r="AW60" s="100">
        <v>1.3905981000000001</v>
      </c>
      <c r="AY60" s="119">
        <v>1953</v>
      </c>
    </row>
    <row r="61" spans="2:51">
      <c r="B61" s="119">
        <v>1954</v>
      </c>
      <c r="C61" s="99">
        <v>74</v>
      </c>
      <c r="D61" s="100">
        <v>1.6277689</v>
      </c>
      <c r="E61" s="100">
        <v>1.7138542999999999</v>
      </c>
      <c r="F61" s="100" t="s">
        <v>24</v>
      </c>
      <c r="G61" s="100">
        <v>1.7112810000000001</v>
      </c>
      <c r="H61" s="100">
        <v>1.6381443</v>
      </c>
      <c r="I61" s="100">
        <v>1.579005</v>
      </c>
      <c r="J61" s="100">
        <v>36.351351000000001</v>
      </c>
      <c r="K61" s="100" t="s">
        <v>24</v>
      </c>
      <c r="L61" s="100">
        <v>1.6719385</v>
      </c>
      <c r="M61" s="100">
        <v>0.16161790000000001</v>
      </c>
      <c r="N61" s="99">
        <v>2865</v>
      </c>
      <c r="O61" s="99">
        <v>0.64393599999999995</v>
      </c>
      <c r="P61" s="99">
        <v>0.38973099999999999</v>
      </c>
      <c r="R61" s="119">
        <v>1954</v>
      </c>
      <c r="S61" s="99">
        <v>43</v>
      </c>
      <c r="T61" s="100">
        <v>0.96838120000000005</v>
      </c>
      <c r="U61" s="100">
        <v>0.94551110000000005</v>
      </c>
      <c r="V61" s="100" t="s">
        <v>24</v>
      </c>
      <c r="W61" s="100">
        <v>0.92676199999999997</v>
      </c>
      <c r="X61" s="100">
        <v>0.95755690000000004</v>
      </c>
      <c r="Y61" s="100">
        <v>0.95297240000000005</v>
      </c>
      <c r="Z61" s="100">
        <v>31.453488</v>
      </c>
      <c r="AA61" s="100" t="s">
        <v>24</v>
      </c>
      <c r="AB61" s="100">
        <v>2.6526835000000002</v>
      </c>
      <c r="AC61" s="100">
        <v>0.1193848</v>
      </c>
      <c r="AD61" s="99">
        <v>1872.5</v>
      </c>
      <c r="AE61" s="99">
        <v>0.43498969999999998</v>
      </c>
      <c r="AF61" s="99">
        <v>0.39631729999999998</v>
      </c>
      <c r="AH61" s="119">
        <v>1954</v>
      </c>
      <c r="AI61" s="99">
        <v>117</v>
      </c>
      <c r="AJ61" s="100">
        <v>1.3019529000000001</v>
      </c>
      <c r="AK61" s="100">
        <v>1.3266708</v>
      </c>
      <c r="AL61" s="100" t="s">
        <v>24</v>
      </c>
      <c r="AM61" s="100">
        <v>1.314864</v>
      </c>
      <c r="AN61" s="100">
        <v>1.299633</v>
      </c>
      <c r="AO61" s="100">
        <v>1.2690680000000001</v>
      </c>
      <c r="AP61" s="100">
        <v>34.551282</v>
      </c>
      <c r="AQ61" s="100" t="s">
        <v>24</v>
      </c>
      <c r="AR61" s="100">
        <v>1.9348437000000001</v>
      </c>
      <c r="AS61" s="100">
        <v>0.14302300000000001</v>
      </c>
      <c r="AT61" s="99">
        <v>4737.5</v>
      </c>
      <c r="AU61" s="99">
        <v>0.54118739999999999</v>
      </c>
      <c r="AV61" s="99">
        <v>0.39230789999999999</v>
      </c>
      <c r="AW61" s="100">
        <v>1.8126221</v>
      </c>
      <c r="AY61" s="119">
        <v>1954</v>
      </c>
    </row>
    <row r="62" spans="2:51">
      <c r="B62" s="119">
        <v>1955</v>
      </c>
      <c r="C62" s="99">
        <v>79</v>
      </c>
      <c r="D62" s="100">
        <v>1.6966261</v>
      </c>
      <c r="E62" s="100">
        <v>1.7223695000000001</v>
      </c>
      <c r="F62" s="100" t="s">
        <v>24</v>
      </c>
      <c r="G62" s="100">
        <v>1.7140877999999999</v>
      </c>
      <c r="H62" s="100">
        <v>1.653365</v>
      </c>
      <c r="I62" s="100">
        <v>1.5736748</v>
      </c>
      <c r="J62" s="100">
        <v>37.310127000000001</v>
      </c>
      <c r="K62" s="100" t="s">
        <v>24</v>
      </c>
      <c r="L62" s="100">
        <v>1.7641804000000001</v>
      </c>
      <c r="M62" s="100">
        <v>0.1710401</v>
      </c>
      <c r="N62" s="99">
        <v>2977.5</v>
      </c>
      <c r="O62" s="99">
        <v>0.65340469999999995</v>
      </c>
      <c r="P62" s="99">
        <v>0.40421800000000002</v>
      </c>
      <c r="R62" s="119">
        <v>1955</v>
      </c>
      <c r="S62" s="99">
        <v>49</v>
      </c>
      <c r="T62" s="100">
        <v>1.0784875</v>
      </c>
      <c r="U62" s="100">
        <v>1.1414808999999999</v>
      </c>
      <c r="V62" s="100" t="s">
        <v>24</v>
      </c>
      <c r="W62" s="100">
        <v>1.1667936999999999</v>
      </c>
      <c r="X62" s="100">
        <v>1.0696718000000001</v>
      </c>
      <c r="Y62" s="100">
        <v>1.0359844</v>
      </c>
      <c r="Z62" s="100">
        <v>36.683672999999999</v>
      </c>
      <c r="AA62" s="100" t="s">
        <v>24</v>
      </c>
      <c r="AB62" s="100">
        <v>2.8874483999999998</v>
      </c>
      <c r="AC62" s="100">
        <v>0.13668820000000001</v>
      </c>
      <c r="AD62" s="99">
        <v>1902.5</v>
      </c>
      <c r="AE62" s="99">
        <v>0.43218010000000001</v>
      </c>
      <c r="AF62" s="99">
        <v>0.41217569999999998</v>
      </c>
      <c r="AH62" s="119">
        <v>1955</v>
      </c>
      <c r="AI62" s="99">
        <v>128</v>
      </c>
      <c r="AJ62" s="100">
        <v>1.3913496999999999</v>
      </c>
      <c r="AK62" s="100">
        <v>1.4564300999999999</v>
      </c>
      <c r="AL62" s="100" t="s">
        <v>24</v>
      </c>
      <c r="AM62" s="100">
        <v>1.4679338</v>
      </c>
      <c r="AN62" s="100">
        <v>1.3773586</v>
      </c>
      <c r="AO62" s="100">
        <v>1.3174387000000001</v>
      </c>
      <c r="AP62" s="100">
        <v>37.070312999999999</v>
      </c>
      <c r="AQ62" s="100" t="s">
        <v>24</v>
      </c>
      <c r="AR62" s="100">
        <v>2.0728745000000002</v>
      </c>
      <c r="AS62" s="100">
        <v>0.1560291</v>
      </c>
      <c r="AT62" s="99">
        <v>4880</v>
      </c>
      <c r="AU62" s="99">
        <v>0.54470359999999995</v>
      </c>
      <c r="AV62" s="99">
        <v>0.40728350000000002</v>
      </c>
      <c r="AW62" s="100">
        <v>1.5088904000000001</v>
      </c>
      <c r="AY62" s="119">
        <v>1955</v>
      </c>
    </row>
    <row r="63" spans="2:51">
      <c r="B63" s="119">
        <v>1956</v>
      </c>
      <c r="C63" s="99">
        <v>83</v>
      </c>
      <c r="D63" s="100">
        <v>1.7378559</v>
      </c>
      <c r="E63" s="100">
        <v>1.8201925000000001</v>
      </c>
      <c r="F63" s="100" t="s">
        <v>24</v>
      </c>
      <c r="G63" s="100">
        <v>1.8206667000000001</v>
      </c>
      <c r="H63" s="100">
        <v>1.6951886</v>
      </c>
      <c r="I63" s="100">
        <v>1.6035336</v>
      </c>
      <c r="J63" s="100">
        <v>37.439024000000003</v>
      </c>
      <c r="K63" s="100" t="s">
        <v>24</v>
      </c>
      <c r="L63" s="100">
        <v>1.8522651000000001</v>
      </c>
      <c r="M63" s="100">
        <v>0.17222779999999999</v>
      </c>
      <c r="N63" s="99">
        <v>3090</v>
      </c>
      <c r="O63" s="99">
        <v>0.66114640000000002</v>
      </c>
      <c r="P63" s="99">
        <v>0.41876439999999998</v>
      </c>
      <c r="R63" s="119">
        <v>1956</v>
      </c>
      <c r="S63" s="99">
        <v>40</v>
      </c>
      <c r="T63" s="100">
        <v>0.86030759999999995</v>
      </c>
      <c r="U63" s="100">
        <v>0.87680259999999999</v>
      </c>
      <c r="V63" s="100" t="s">
        <v>24</v>
      </c>
      <c r="W63" s="100">
        <v>0.87196399999999996</v>
      </c>
      <c r="X63" s="100">
        <v>0.85833899999999996</v>
      </c>
      <c r="Y63" s="100">
        <v>0.84398050000000002</v>
      </c>
      <c r="Z63" s="100">
        <v>34.5</v>
      </c>
      <c r="AA63" s="100" t="s">
        <v>24</v>
      </c>
      <c r="AB63" s="100">
        <v>2.1680217000000002</v>
      </c>
      <c r="AC63" s="100">
        <v>0.10555200000000001</v>
      </c>
      <c r="AD63" s="99">
        <v>1625</v>
      </c>
      <c r="AE63" s="99">
        <v>0.36091060000000003</v>
      </c>
      <c r="AF63" s="99">
        <v>0.34672399999999998</v>
      </c>
      <c r="AH63" s="119">
        <v>1956</v>
      </c>
      <c r="AI63" s="99">
        <v>123</v>
      </c>
      <c r="AJ63" s="100">
        <v>1.3049706000000001</v>
      </c>
      <c r="AK63" s="100">
        <v>1.3474284000000001</v>
      </c>
      <c r="AL63" s="100" t="s">
        <v>24</v>
      </c>
      <c r="AM63" s="100">
        <v>1.34362</v>
      </c>
      <c r="AN63" s="100">
        <v>1.2791466</v>
      </c>
      <c r="AO63" s="100">
        <v>1.2271863999999999</v>
      </c>
      <c r="AP63" s="100">
        <v>36.475409999999997</v>
      </c>
      <c r="AQ63" s="100" t="s">
        <v>24</v>
      </c>
      <c r="AR63" s="100">
        <v>1.9443566000000001</v>
      </c>
      <c r="AS63" s="100">
        <v>0.14287710000000001</v>
      </c>
      <c r="AT63" s="99">
        <v>4715</v>
      </c>
      <c r="AU63" s="99">
        <v>0.51382930000000004</v>
      </c>
      <c r="AV63" s="99">
        <v>0.3907812</v>
      </c>
      <c r="AW63" s="100">
        <v>2.0759435000000002</v>
      </c>
      <c r="AY63" s="119">
        <v>1956</v>
      </c>
    </row>
    <row r="64" spans="2:51">
      <c r="B64" s="119">
        <v>1957</v>
      </c>
      <c r="C64" s="99">
        <v>74</v>
      </c>
      <c r="D64" s="100">
        <v>1.5156791000000001</v>
      </c>
      <c r="E64" s="100">
        <v>1.6140208</v>
      </c>
      <c r="F64" s="100" t="s">
        <v>24</v>
      </c>
      <c r="G64" s="100">
        <v>1.6175387999999999</v>
      </c>
      <c r="H64" s="100">
        <v>1.5230489</v>
      </c>
      <c r="I64" s="100">
        <v>1.4757332000000001</v>
      </c>
      <c r="J64" s="100">
        <v>35.719177999999999</v>
      </c>
      <c r="K64" s="100" t="s">
        <v>24</v>
      </c>
      <c r="L64" s="100">
        <v>1.5407036999999999</v>
      </c>
      <c r="M64" s="100">
        <v>0.15526970000000001</v>
      </c>
      <c r="N64" s="99">
        <v>2880</v>
      </c>
      <c r="O64" s="99">
        <v>0.60278790000000004</v>
      </c>
      <c r="P64" s="99">
        <v>0.3789399</v>
      </c>
      <c r="R64" s="119">
        <v>1957</v>
      </c>
      <c r="S64" s="99">
        <v>49</v>
      </c>
      <c r="T64" s="100">
        <v>1.0298661</v>
      </c>
      <c r="U64" s="100">
        <v>1.0621449999999999</v>
      </c>
      <c r="V64" s="100" t="s">
        <v>24</v>
      </c>
      <c r="W64" s="100">
        <v>1.0728416000000001</v>
      </c>
      <c r="X64" s="100">
        <v>1.068632</v>
      </c>
      <c r="Y64" s="100">
        <v>1.0406738</v>
      </c>
      <c r="Z64" s="100">
        <v>34.234693999999998</v>
      </c>
      <c r="AA64" s="100" t="s">
        <v>24</v>
      </c>
      <c r="AB64" s="100">
        <v>2.6486486</v>
      </c>
      <c r="AC64" s="100">
        <v>0.13138839999999999</v>
      </c>
      <c r="AD64" s="99">
        <v>2005</v>
      </c>
      <c r="AE64" s="99">
        <v>0.43525449999999999</v>
      </c>
      <c r="AF64" s="99">
        <v>0.4259772</v>
      </c>
      <c r="AH64" s="119">
        <v>1957</v>
      </c>
      <c r="AI64" s="99">
        <v>123</v>
      </c>
      <c r="AJ64" s="100">
        <v>1.2759071</v>
      </c>
      <c r="AK64" s="100">
        <v>1.3312744000000001</v>
      </c>
      <c r="AL64" s="100" t="s">
        <v>24</v>
      </c>
      <c r="AM64" s="100">
        <v>1.3349872</v>
      </c>
      <c r="AN64" s="100">
        <v>1.2948527000000001</v>
      </c>
      <c r="AO64" s="100">
        <v>1.2576847</v>
      </c>
      <c r="AP64" s="100">
        <v>35.122951</v>
      </c>
      <c r="AQ64" s="100" t="s">
        <v>24</v>
      </c>
      <c r="AR64" s="100">
        <v>1.8487899999999999</v>
      </c>
      <c r="AS64" s="100">
        <v>0.1447859</v>
      </c>
      <c r="AT64" s="99">
        <v>4885</v>
      </c>
      <c r="AU64" s="99">
        <v>0.52055030000000002</v>
      </c>
      <c r="AV64" s="99">
        <v>0.39692939999999999</v>
      </c>
      <c r="AW64" s="100">
        <v>1.5195860000000001</v>
      </c>
      <c r="AY64" s="119">
        <v>1957</v>
      </c>
    </row>
    <row r="65" spans="2:51">
      <c r="B65" s="120">
        <v>1958</v>
      </c>
      <c r="C65" s="99">
        <v>86</v>
      </c>
      <c r="D65" s="100">
        <v>1.7280873999999999</v>
      </c>
      <c r="E65" s="100">
        <v>1.9538800000000001</v>
      </c>
      <c r="F65" s="100" t="s">
        <v>24</v>
      </c>
      <c r="G65" s="100">
        <v>1.9699464</v>
      </c>
      <c r="H65" s="100">
        <v>1.7699830999999999</v>
      </c>
      <c r="I65" s="100">
        <v>1.6631123999999999</v>
      </c>
      <c r="J65" s="100">
        <v>39.534883999999998</v>
      </c>
      <c r="K65" s="100" t="s">
        <v>24</v>
      </c>
      <c r="L65" s="100">
        <v>1.8506563</v>
      </c>
      <c r="M65" s="100">
        <v>0.18278430000000001</v>
      </c>
      <c r="N65" s="99">
        <v>3070</v>
      </c>
      <c r="O65" s="99">
        <v>0.63041599999999998</v>
      </c>
      <c r="P65" s="99">
        <v>0.41501349999999998</v>
      </c>
      <c r="R65" s="120">
        <v>1958</v>
      </c>
      <c r="S65" s="99">
        <v>63</v>
      </c>
      <c r="T65" s="100">
        <v>1.2947511</v>
      </c>
      <c r="U65" s="100">
        <v>1.2695810999999999</v>
      </c>
      <c r="V65" s="100" t="s">
        <v>24</v>
      </c>
      <c r="W65" s="100">
        <v>1.2488319999999999</v>
      </c>
      <c r="X65" s="100">
        <v>1.3002020999999999</v>
      </c>
      <c r="Y65" s="100">
        <v>1.3156726000000001</v>
      </c>
      <c r="Z65" s="100">
        <v>30.436508</v>
      </c>
      <c r="AA65" s="100" t="s">
        <v>24</v>
      </c>
      <c r="AB65" s="100">
        <v>3.515625</v>
      </c>
      <c r="AC65" s="100">
        <v>0.17178850000000001</v>
      </c>
      <c r="AD65" s="99">
        <v>2807.5</v>
      </c>
      <c r="AE65" s="99">
        <v>0.59619880000000003</v>
      </c>
      <c r="AF65" s="99">
        <v>0.61468900000000004</v>
      </c>
      <c r="AH65" s="120">
        <v>1958</v>
      </c>
      <c r="AI65" s="99">
        <v>149</v>
      </c>
      <c r="AJ65" s="100">
        <v>1.5138583999999999</v>
      </c>
      <c r="AK65" s="100">
        <v>1.5941124</v>
      </c>
      <c r="AL65" s="100" t="s">
        <v>24</v>
      </c>
      <c r="AM65" s="100">
        <v>1.5867203000000001</v>
      </c>
      <c r="AN65" s="100">
        <v>1.5283260000000001</v>
      </c>
      <c r="AO65" s="100">
        <v>1.4852181</v>
      </c>
      <c r="AP65" s="100">
        <v>35.687919000000001</v>
      </c>
      <c r="AQ65" s="100" t="s">
        <v>24</v>
      </c>
      <c r="AR65" s="100">
        <v>2.3140239</v>
      </c>
      <c r="AS65" s="100">
        <v>0.17796780000000001</v>
      </c>
      <c r="AT65" s="99">
        <v>5877.5</v>
      </c>
      <c r="AU65" s="99">
        <v>0.61359459999999999</v>
      </c>
      <c r="AV65" s="99">
        <v>0.49123670000000003</v>
      </c>
      <c r="AW65" s="100">
        <v>1.5389959</v>
      </c>
      <c r="AY65" s="120">
        <v>1958</v>
      </c>
    </row>
    <row r="66" spans="2:51">
      <c r="B66" s="120">
        <v>1959</v>
      </c>
      <c r="C66" s="99">
        <v>91</v>
      </c>
      <c r="D66" s="100">
        <v>1.7912680999999999</v>
      </c>
      <c r="E66" s="100">
        <v>1.9167166</v>
      </c>
      <c r="F66" s="100" t="s">
        <v>24</v>
      </c>
      <c r="G66" s="100">
        <v>1.9275100000000001</v>
      </c>
      <c r="H66" s="100">
        <v>1.8288643</v>
      </c>
      <c r="I66" s="100">
        <v>1.7393578000000001</v>
      </c>
      <c r="J66" s="100">
        <v>37.884614999999997</v>
      </c>
      <c r="K66" s="100" t="s">
        <v>24</v>
      </c>
      <c r="L66" s="100">
        <v>1.9411263000000001</v>
      </c>
      <c r="M66" s="100">
        <v>0.18093970000000001</v>
      </c>
      <c r="N66" s="99">
        <v>3385</v>
      </c>
      <c r="O66" s="99">
        <v>0.68100430000000001</v>
      </c>
      <c r="P66" s="99">
        <v>0.43455929999999998</v>
      </c>
      <c r="R66" s="120">
        <v>1959</v>
      </c>
      <c r="S66" s="99">
        <v>56</v>
      </c>
      <c r="T66" s="100">
        <v>1.1253567</v>
      </c>
      <c r="U66" s="100">
        <v>1.1640474999999999</v>
      </c>
      <c r="V66" s="100" t="s">
        <v>24</v>
      </c>
      <c r="W66" s="100">
        <v>1.1415824000000001</v>
      </c>
      <c r="X66" s="100">
        <v>1.1603888</v>
      </c>
      <c r="Y66" s="100">
        <v>1.1280633</v>
      </c>
      <c r="Z66" s="100">
        <v>32.678570999999998</v>
      </c>
      <c r="AA66" s="100" t="s">
        <v>24</v>
      </c>
      <c r="AB66" s="100">
        <v>2.9708223</v>
      </c>
      <c r="AC66" s="100">
        <v>0.14388860000000001</v>
      </c>
      <c r="AD66" s="99">
        <v>2377.5</v>
      </c>
      <c r="AE66" s="99">
        <v>0.49386180000000002</v>
      </c>
      <c r="AF66" s="99">
        <v>0.4997451</v>
      </c>
      <c r="AH66" s="120">
        <v>1959</v>
      </c>
      <c r="AI66" s="99">
        <v>147</v>
      </c>
      <c r="AJ66" s="100">
        <v>1.4617557000000001</v>
      </c>
      <c r="AK66" s="100">
        <v>1.5416825000000001</v>
      </c>
      <c r="AL66" s="100" t="s">
        <v>24</v>
      </c>
      <c r="AM66" s="100">
        <v>1.5349427</v>
      </c>
      <c r="AN66" s="100">
        <v>1.4969047</v>
      </c>
      <c r="AO66" s="100">
        <v>1.4362446</v>
      </c>
      <c r="AP66" s="100">
        <v>35.901361000000001</v>
      </c>
      <c r="AQ66" s="100" t="s">
        <v>24</v>
      </c>
      <c r="AR66" s="100">
        <v>2.2364217000000002</v>
      </c>
      <c r="AS66" s="100">
        <v>0.16477600000000001</v>
      </c>
      <c r="AT66" s="99">
        <v>5762.5</v>
      </c>
      <c r="AU66" s="99">
        <v>0.5889297</v>
      </c>
      <c r="AV66" s="99">
        <v>0.45927590000000001</v>
      </c>
      <c r="AW66" s="100">
        <v>1.6465966000000001</v>
      </c>
      <c r="AY66" s="120">
        <v>1959</v>
      </c>
    </row>
    <row r="67" spans="2:51">
      <c r="B67" s="120">
        <v>1960</v>
      </c>
      <c r="C67" s="99">
        <v>96</v>
      </c>
      <c r="D67" s="100">
        <v>1.8488916</v>
      </c>
      <c r="E67" s="100">
        <v>2.0034557</v>
      </c>
      <c r="F67" s="100" t="s">
        <v>24</v>
      </c>
      <c r="G67" s="100">
        <v>2.0122643999999998</v>
      </c>
      <c r="H67" s="100">
        <v>1.9032694999999999</v>
      </c>
      <c r="I67" s="100">
        <v>1.7977375</v>
      </c>
      <c r="J67" s="100">
        <v>38.697916999999997</v>
      </c>
      <c r="K67" s="100" t="s">
        <v>24</v>
      </c>
      <c r="L67" s="100">
        <v>2.0711974</v>
      </c>
      <c r="M67" s="100">
        <v>0.1934353</v>
      </c>
      <c r="N67" s="99">
        <v>3492.5</v>
      </c>
      <c r="O67" s="99">
        <v>0.68767599999999995</v>
      </c>
      <c r="P67" s="99">
        <v>0.46068969999999998</v>
      </c>
      <c r="R67" s="120">
        <v>1960</v>
      </c>
      <c r="S67" s="99">
        <v>53</v>
      </c>
      <c r="T67" s="100">
        <v>1.0427529</v>
      </c>
      <c r="U67" s="100">
        <v>1.0643471</v>
      </c>
      <c r="V67" s="100" t="s">
        <v>24</v>
      </c>
      <c r="W67" s="100">
        <v>1.0628108999999999</v>
      </c>
      <c r="X67" s="100">
        <v>1.0648017000000001</v>
      </c>
      <c r="Y67" s="100">
        <v>1.0513178000000001</v>
      </c>
      <c r="Z67" s="100">
        <v>34.198112999999999</v>
      </c>
      <c r="AA67" s="100" t="s">
        <v>24</v>
      </c>
      <c r="AB67" s="100">
        <v>2.6328862000000002</v>
      </c>
      <c r="AC67" s="100">
        <v>0.13647480000000001</v>
      </c>
      <c r="AD67" s="99">
        <v>2165</v>
      </c>
      <c r="AE67" s="99">
        <v>0.44065860000000001</v>
      </c>
      <c r="AF67" s="99">
        <v>0.45656799999999997</v>
      </c>
      <c r="AH67" s="120">
        <v>1960</v>
      </c>
      <c r="AI67" s="99">
        <v>149</v>
      </c>
      <c r="AJ67" s="100">
        <v>1.4501217</v>
      </c>
      <c r="AK67" s="100">
        <v>1.5388503</v>
      </c>
      <c r="AL67" s="100" t="s">
        <v>24</v>
      </c>
      <c r="AM67" s="100">
        <v>1.5400450000000001</v>
      </c>
      <c r="AN67" s="100">
        <v>1.4907573999999999</v>
      </c>
      <c r="AO67" s="100">
        <v>1.4309438999999999</v>
      </c>
      <c r="AP67" s="100">
        <v>37.097315000000002</v>
      </c>
      <c r="AQ67" s="100" t="s">
        <v>24</v>
      </c>
      <c r="AR67" s="100">
        <v>2.2412755999999998</v>
      </c>
      <c r="AS67" s="100">
        <v>0.1684301</v>
      </c>
      <c r="AT67" s="99">
        <v>5657.5</v>
      </c>
      <c r="AU67" s="99">
        <v>0.56621429999999995</v>
      </c>
      <c r="AV67" s="99">
        <v>0.4591037</v>
      </c>
      <c r="AW67" s="100">
        <v>1.882333</v>
      </c>
      <c r="AY67" s="120">
        <v>1960</v>
      </c>
    </row>
    <row r="68" spans="2:51">
      <c r="B68" s="120">
        <v>1961</v>
      </c>
      <c r="C68" s="99">
        <v>81</v>
      </c>
      <c r="D68" s="100">
        <v>1.5247633</v>
      </c>
      <c r="E68" s="100">
        <v>1.6173519000000001</v>
      </c>
      <c r="F68" s="100" t="s">
        <v>24</v>
      </c>
      <c r="G68" s="100">
        <v>1.5975653000000001</v>
      </c>
      <c r="H68" s="100">
        <v>1.5791469</v>
      </c>
      <c r="I68" s="100">
        <v>1.5014793</v>
      </c>
      <c r="J68" s="100">
        <v>36.327159999999999</v>
      </c>
      <c r="K68" s="100" t="s">
        <v>24</v>
      </c>
      <c r="L68" s="100">
        <v>1.6694146999999999</v>
      </c>
      <c r="M68" s="100">
        <v>0.16120039999999999</v>
      </c>
      <c r="N68" s="99">
        <v>3132.5</v>
      </c>
      <c r="O68" s="99">
        <v>0.60307650000000002</v>
      </c>
      <c r="P68" s="99">
        <v>0.40702569999999999</v>
      </c>
      <c r="R68" s="120">
        <v>1961</v>
      </c>
      <c r="S68" s="99">
        <v>60</v>
      </c>
      <c r="T68" s="100">
        <v>1.1547566</v>
      </c>
      <c r="U68" s="100">
        <v>1.2014100999999999</v>
      </c>
      <c r="V68" s="100" t="s">
        <v>24</v>
      </c>
      <c r="W68" s="100">
        <v>1.1828903</v>
      </c>
      <c r="X68" s="100">
        <v>1.1965716</v>
      </c>
      <c r="Y68" s="100">
        <v>1.1495074000000001</v>
      </c>
      <c r="Z68" s="100">
        <v>32.75</v>
      </c>
      <c r="AA68" s="100" t="s">
        <v>24</v>
      </c>
      <c r="AB68" s="100">
        <v>3.0150754000000002</v>
      </c>
      <c r="AC68" s="100">
        <v>0.15498670000000001</v>
      </c>
      <c r="AD68" s="99">
        <v>2547.5</v>
      </c>
      <c r="AE68" s="99">
        <v>0.50759149999999997</v>
      </c>
      <c r="AF68" s="99">
        <v>0.55415669999999995</v>
      </c>
      <c r="AH68" s="120">
        <v>1961</v>
      </c>
      <c r="AI68" s="99">
        <v>141</v>
      </c>
      <c r="AJ68" s="100">
        <v>1.3418093</v>
      </c>
      <c r="AK68" s="100">
        <v>1.4166524</v>
      </c>
      <c r="AL68" s="100" t="s">
        <v>24</v>
      </c>
      <c r="AM68" s="100">
        <v>1.3976824000000001</v>
      </c>
      <c r="AN68" s="100">
        <v>1.3920953</v>
      </c>
      <c r="AO68" s="100">
        <v>1.3273356000000001</v>
      </c>
      <c r="AP68" s="100">
        <v>34.804965000000003</v>
      </c>
      <c r="AQ68" s="100" t="s">
        <v>24</v>
      </c>
      <c r="AR68" s="100">
        <v>2.0608008999999998</v>
      </c>
      <c r="AS68" s="100">
        <v>0.15849640000000001</v>
      </c>
      <c r="AT68" s="99">
        <v>5680</v>
      </c>
      <c r="AU68" s="99">
        <v>0.55615389999999998</v>
      </c>
      <c r="AV68" s="99">
        <v>0.46204590000000001</v>
      </c>
      <c r="AW68" s="100">
        <v>1.3462113</v>
      </c>
      <c r="AY68" s="120">
        <v>1961</v>
      </c>
    </row>
    <row r="69" spans="2:51">
      <c r="B69" s="120">
        <v>1962</v>
      </c>
      <c r="C69" s="99">
        <v>105</v>
      </c>
      <c r="D69" s="100">
        <v>1.9447326</v>
      </c>
      <c r="E69" s="100">
        <v>2.105496</v>
      </c>
      <c r="F69" s="100" t="s">
        <v>24</v>
      </c>
      <c r="G69" s="100">
        <v>2.1371490999999998</v>
      </c>
      <c r="H69" s="100">
        <v>1.9626128</v>
      </c>
      <c r="I69" s="100">
        <v>1.8759615000000001</v>
      </c>
      <c r="J69" s="100">
        <v>39.595238000000002</v>
      </c>
      <c r="K69" s="100" t="s">
        <v>24</v>
      </c>
      <c r="L69" s="100">
        <v>2.1046301999999999</v>
      </c>
      <c r="M69" s="100">
        <v>0.2004658</v>
      </c>
      <c r="N69" s="99">
        <v>3727.5</v>
      </c>
      <c r="O69" s="99">
        <v>0.70631370000000004</v>
      </c>
      <c r="P69" s="99">
        <v>0.47089510000000001</v>
      </c>
      <c r="R69" s="120">
        <v>1962</v>
      </c>
      <c r="S69" s="99">
        <v>59</v>
      </c>
      <c r="T69" s="100">
        <v>1.1129346</v>
      </c>
      <c r="U69" s="100">
        <v>1.1607544999999999</v>
      </c>
      <c r="V69" s="100" t="s">
        <v>24</v>
      </c>
      <c r="W69" s="100">
        <v>1.1393702000000001</v>
      </c>
      <c r="X69" s="100">
        <v>1.1157661000000001</v>
      </c>
      <c r="Y69" s="100">
        <v>1.0824149000000001</v>
      </c>
      <c r="Z69" s="100">
        <v>35.805084999999998</v>
      </c>
      <c r="AA69" s="100" t="s">
        <v>24</v>
      </c>
      <c r="AB69" s="100">
        <v>2.5888548</v>
      </c>
      <c r="AC69" s="100">
        <v>0.14466100000000001</v>
      </c>
      <c r="AD69" s="99">
        <v>2317.5</v>
      </c>
      <c r="AE69" s="99">
        <v>0.45296409999999998</v>
      </c>
      <c r="AF69" s="99">
        <v>0.49015720000000002</v>
      </c>
      <c r="AH69" s="120">
        <v>1962</v>
      </c>
      <c r="AI69" s="99">
        <v>164</v>
      </c>
      <c r="AJ69" s="100">
        <v>1.5326386999999999</v>
      </c>
      <c r="AK69" s="100">
        <v>1.6385444</v>
      </c>
      <c r="AL69" s="100" t="s">
        <v>24</v>
      </c>
      <c r="AM69" s="100">
        <v>1.6415462999999999</v>
      </c>
      <c r="AN69" s="100">
        <v>1.5458995</v>
      </c>
      <c r="AO69" s="100">
        <v>1.4858378999999999</v>
      </c>
      <c r="AP69" s="100">
        <v>38.231707</v>
      </c>
      <c r="AQ69" s="100" t="s">
        <v>24</v>
      </c>
      <c r="AR69" s="100">
        <v>2.2564666999999998</v>
      </c>
      <c r="AS69" s="100">
        <v>0.17603559999999999</v>
      </c>
      <c r="AT69" s="99">
        <v>6045</v>
      </c>
      <c r="AU69" s="99">
        <v>0.58160230000000002</v>
      </c>
      <c r="AV69" s="99">
        <v>0.47809800000000002</v>
      </c>
      <c r="AW69" s="100">
        <v>1.813903</v>
      </c>
      <c r="AY69" s="120">
        <v>1962</v>
      </c>
    </row>
    <row r="70" spans="2:51">
      <c r="B70" s="120">
        <v>1963</v>
      </c>
      <c r="C70" s="99">
        <v>82</v>
      </c>
      <c r="D70" s="100">
        <v>1.4909361999999999</v>
      </c>
      <c r="E70" s="100">
        <v>1.6346453999999999</v>
      </c>
      <c r="F70" s="100" t="s">
        <v>24</v>
      </c>
      <c r="G70" s="100">
        <v>1.6451191999999999</v>
      </c>
      <c r="H70" s="100">
        <v>1.5086583</v>
      </c>
      <c r="I70" s="100">
        <v>1.4373151</v>
      </c>
      <c r="J70" s="100">
        <v>38.780487999999998</v>
      </c>
      <c r="K70" s="100" t="s">
        <v>24</v>
      </c>
      <c r="L70" s="100">
        <v>1.6318408</v>
      </c>
      <c r="M70" s="100">
        <v>0.1541006</v>
      </c>
      <c r="N70" s="99">
        <v>2980</v>
      </c>
      <c r="O70" s="99">
        <v>0.55445990000000001</v>
      </c>
      <c r="P70" s="99">
        <v>0.3773919</v>
      </c>
      <c r="R70" s="120">
        <v>1963</v>
      </c>
      <c r="S70" s="99">
        <v>65</v>
      </c>
      <c r="T70" s="100">
        <v>1.2021454</v>
      </c>
      <c r="U70" s="100">
        <v>1.2464276000000001</v>
      </c>
      <c r="V70" s="100" t="s">
        <v>24</v>
      </c>
      <c r="W70" s="100">
        <v>1.2495243</v>
      </c>
      <c r="X70" s="100">
        <v>1.2439594</v>
      </c>
      <c r="Y70" s="100">
        <v>1.220739</v>
      </c>
      <c r="Z70" s="100">
        <v>31.5</v>
      </c>
      <c r="AA70" s="100" t="s">
        <v>24</v>
      </c>
      <c r="AB70" s="100">
        <v>2.9451744</v>
      </c>
      <c r="AC70" s="100">
        <v>0.15594259999999999</v>
      </c>
      <c r="AD70" s="99">
        <v>2852.5</v>
      </c>
      <c r="AE70" s="99">
        <v>0.54715820000000004</v>
      </c>
      <c r="AF70" s="99">
        <v>0.59555809999999998</v>
      </c>
      <c r="AH70" s="120">
        <v>1963</v>
      </c>
      <c r="AI70" s="99">
        <v>147</v>
      </c>
      <c r="AJ70" s="100">
        <v>1.3477707000000001</v>
      </c>
      <c r="AK70" s="100">
        <v>1.4387658999999999</v>
      </c>
      <c r="AL70" s="100" t="s">
        <v>24</v>
      </c>
      <c r="AM70" s="100">
        <v>1.4483451000000001</v>
      </c>
      <c r="AN70" s="100">
        <v>1.3731230999999999</v>
      </c>
      <c r="AO70" s="100">
        <v>1.3269070000000001</v>
      </c>
      <c r="AP70" s="100">
        <v>35.561224000000003</v>
      </c>
      <c r="AQ70" s="100" t="s">
        <v>24</v>
      </c>
      <c r="AR70" s="100">
        <v>2.0326327000000002</v>
      </c>
      <c r="AS70" s="100">
        <v>0.15490970000000001</v>
      </c>
      <c r="AT70" s="99">
        <v>5832.5</v>
      </c>
      <c r="AU70" s="99">
        <v>0.55086469999999998</v>
      </c>
      <c r="AV70" s="99">
        <v>0.45976149999999999</v>
      </c>
      <c r="AW70" s="100">
        <v>1.3114644</v>
      </c>
      <c r="AY70" s="120">
        <v>1963</v>
      </c>
    </row>
    <row r="71" spans="2:51">
      <c r="B71" s="120">
        <v>1964</v>
      </c>
      <c r="C71" s="99">
        <v>97</v>
      </c>
      <c r="D71" s="100">
        <v>1.7305359</v>
      </c>
      <c r="E71" s="100">
        <v>1.7792644</v>
      </c>
      <c r="F71" s="100" t="s">
        <v>24</v>
      </c>
      <c r="G71" s="100">
        <v>1.7547520000000001</v>
      </c>
      <c r="H71" s="100">
        <v>1.7710577000000001</v>
      </c>
      <c r="I71" s="100">
        <v>1.7482863</v>
      </c>
      <c r="J71" s="100">
        <v>31.680412</v>
      </c>
      <c r="K71" s="100">
        <v>31</v>
      </c>
      <c r="L71" s="100">
        <v>1.8374691999999999</v>
      </c>
      <c r="M71" s="100">
        <v>0.17245669999999999</v>
      </c>
      <c r="N71" s="99">
        <v>4207</v>
      </c>
      <c r="O71" s="99">
        <v>0.7682755</v>
      </c>
      <c r="P71" s="99">
        <v>0.5044189</v>
      </c>
      <c r="R71" s="120">
        <v>1964</v>
      </c>
      <c r="S71" s="99">
        <v>68</v>
      </c>
      <c r="T71" s="100">
        <v>1.232688</v>
      </c>
      <c r="U71" s="100">
        <v>1.2232334</v>
      </c>
      <c r="V71" s="100" t="s">
        <v>24</v>
      </c>
      <c r="W71" s="100">
        <v>1.1785118999999999</v>
      </c>
      <c r="X71" s="100">
        <v>1.2617147</v>
      </c>
      <c r="Y71" s="100">
        <v>1.2504165</v>
      </c>
      <c r="Z71" s="100">
        <v>27.882352999999998</v>
      </c>
      <c r="AA71" s="100">
        <v>30</v>
      </c>
      <c r="AB71" s="100">
        <v>2.7309237</v>
      </c>
      <c r="AC71" s="100">
        <v>0.15333269999999999</v>
      </c>
      <c r="AD71" s="99">
        <v>3205</v>
      </c>
      <c r="AE71" s="99">
        <v>0.60302169999999999</v>
      </c>
      <c r="AF71" s="99">
        <v>0.64162490000000005</v>
      </c>
      <c r="AH71" s="120">
        <v>1964</v>
      </c>
      <c r="AI71" s="99">
        <v>165</v>
      </c>
      <c r="AJ71" s="100">
        <v>1.4835995</v>
      </c>
      <c r="AK71" s="100">
        <v>1.5017469000000001</v>
      </c>
      <c r="AL71" s="100" t="s">
        <v>24</v>
      </c>
      <c r="AM71" s="100">
        <v>1.4665334000000001</v>
      </c>
      <c r="AN71" s="100">
        <v>1.5183544</v>
      </c>
      <c r="AO71" s="100">
        <v>1.5019583000000001</v>
      </c>
      <c r="AP71" s="100">
        <v>30.115151999999998</v>
      </c>
      <c r="AQ71" s="100">
        <v>31</v>
      </c>
      <c r="AR71" s="100">
        <v>2.1238255000000001</v>
      </c>
      <c r="AS71" s="100">
        <v>0.1640257</v>
      </c>
      <c r="AT71" s="99">
        <v>7412</v>
      </c>
      <c r="AU71" s="99">
        <v>0.68688139999999998</v>
      </c>
      <c r="AV71" s="99">
        <v>0.555813</v>
      </c>
      <c r="AW71" s="100">
        <v>1.4545584</v>
      </c>
      <c r="AY71" s="120">
        <v>1964</v>
      </c>
    </row>
    <row r="72" spans="2:51">
      <c r="B72" s="120">
        <v>1965</v>
      </c>
      <c r="C72" s="99">
        <v>82</v>
      </c>
      <c r="D72" s="100">
        <v>1.4349461999999999</v>
      </c>
      <c r="E72" s="100">
        <v>1.5830035</v>
      </c>
      <c r="F72" s="100" t="s">
        <v>24</v>
      </c>
      <c r="G72" s="100">
        <v>1.5576648</v>
      </c>
      <c r="H72" s="100">
        <v>1.5118419000000001</v>
      </c>
      <c r="I72" s="100">
        <v>1.4323307999999999</v>
      </c>
      <c r="J72" s="100">
        <v>35.414634</v>
      </c>
      <c r="K72" s="100">
        <v>35.5</v>
      </c>
      <c r="L72" s="100">
        <v>1.5157115999999999</v>
      </c>
      <c r="M72" s="100">
        <v>0.14703250000000001</v>
      </c>
      <c r="N72" s="99">
        <v>3259</v>
      </c>
      <c r="O72" s="99">
        <v>0.58385140000000002</v>
      </c>
      <c r="P72" s="99">
        <v>0.39399919999999999</v>
      </c>
      <c r="R72" s="120">
        <v>1965</v>
      </c>
      <c r="S72" s="99">
        <v>78</v>
      </c>
      <c r="T72" s="100">
        <v>1.3863216</v>
      </c>
      <c r="U72" s="100">
        <v>1.4144772000000001</v>
      </c>
      <c r="V72" s="100" t="s">
        <v>24</v>
      </c>
      <c r="W72" s="100">
        <v>1.3829328000000001</v>
      </c>
      <c r="X72" s="100">
        <v>1.4108299</v>
      </c>
      <c r="Y72" s="100">
        <v>1.4099202</v>
      </c>
      <c r="Z72" s="100">
        <v>31.141026</v>
      </c>
      <c r="AA72" s="100">
        <v>31.5</v>
      </c>
      <c r="AB72" s="100">
        <v>3.0409356999999999</v>
      </c>
      <c r="AC72" s="100">
        <v>0.1774946</v>
      </c>
      <c r="AD72" s="99">
        <v>3430</v>
      </c>
      <c r="AE72" s="99">
        <v>0.63315670000000002</v>
      </c>
      <c r="AF72" s="99">
        <v>0.69885759999999997</v>
      </c>
      <c r="AH72" s="120">
        <v>1965</v>
      </c>
      <c r="AI72" s="99">
        <v>160</v>
      </c>
      <c r="AJ72" s="100">
        <v>1.4108228</v>
      </c>
      <c r="AK72" s="100">
        <v>1.4954984</v>
      </c>
      <c r="AL72" s="100" t="s">
        <v>24</v>
      </c>
      <c r="AM72" s="100">
        <v>1.4662056000000001</v>
      </c>
      <c r="AN72" s="100">
        <v>1.4598370000000001</v>
      </c>
      <c r="AO72" s="100">
        <v>1.4195009999999999</v>
      </c>
      <c r="AP72" s="100">
        <v>33.331249999999997</v>
      </c>
      <c r="AQ72" s="100">
        <v>34</v>
      </c>
      <c r="AR72" s="100">
        <v>2.0062696</v>
      </c>
      <c r="AS72" s="100">
        <v>0.1604573</v>
      </c>
      <c r="AT72" s="99">
        <v>6689</v>
      </c>
      <c r="AU72" s="99">
        <v>0.60813510000000004</v>
      </c>
      <c r="AV72" s="99">
        <v>0.50752679999999994</v>
      </c>
      <c r="AW72" s="100">
        <v>1.1191439000000001</v>
      </c>
      <c r="AY72" s="120">
        <v>1965</v>
      </c>
    </row>
    <row r="73" spans="2:51">
      <c r="B73" s="120">
        <v>1966</v>
      </c>
      <c r="C73" s="99">
        <v>87</v>
      </c>
      <c r="D73" s="100">
        <v>1.4893211</v>
      </c>
      <c r="E73" s="100">
        <v>1.6403623000000001</v>
      </c>
      <c r="F73" s="100" t="s">
        <v>24</v>
      </c>
      <c r="G73" s="100">
        <v>1.6205134000000001</v>
      </c>
      <c r="H73" s="100">
        <v>1.5713627999999999</v>
      </c>
      <c r="I73" s="100">
        <v>1.4534594999999999</v>
      </c>
      <c r="J73" s="100">
        <v>36.149425000000001</v>
      </c>
      <c r="K73" s="100">
        <v>36</v>
      </c>
      <c r="L73" s="100">
        <v>1.6135014999999999</v>
      </c>
      <c r="M73" s="100">
        <v>0.1505321</v>
      </c>
      <c r="N73" s="99">
        <v>3387</v>
      </c>
      <c r="O73" s="99">
        <v>0.59359519999999999</v>
      </c>
      <c r="P73" s="99">
        <v>0.40338479999999999</v>
      </c>
      <c r="R73" s="120">
        <v>1966</v>
      </c>
      <c r="S73" s="99">
        <v>64</v>
      </c>
      <c r="T73" s="100">
        <v>1.1115143999999999</v>
      </c>
      <c r="U73" s="100">
        <v>1.1776093000000001</v>
      </c>
      <c r="V73" s="100" t="s">
        <v>24</v>
      </c>
      <c r="W73" s="100">
        <v>1.1788546</v>
      </c>
      <c r="X73" s="100">
        <v>1.1451156</v>
      </c>
      <c r="Y73" s="100">
        <v>1.1202778</v>
      </c>
      <c r="Z73" s="100">
        <v>34.6875</v>
      </c>
      <c r="AA73" s="100">
        <v>36</v>
      </c>
      <c r="AB73" s="100">
        <v>2.4260804</v>
      </c>
      <c r="AC73" s="100">
        <v>0.1387263</v>
      </c>
      <c r="AD73" s="99">
        <v>2593</v>
      </c>
      <c r="AE73" s="99">
        <v>0.46799869999999999</v>
      </c>
      <c r="AF73" s="99">
        <v>0.52473199999999998</v>
      </c>
      <c r="AH73" s="120">
        <v>1966</v>
      </c>
      <c r="AI73" s="99">
        <v>151</v>
      </c>
      <c r="AJ73" s="100">
        <v>1.3017805</v>
      </c>
      <c r="AK73" s="100">
        <v>1.4139875</v>
      </c>
      <c r="AL73" s="100" t="s">
        <v>24</v>
      </c>
      <c r="AM73" s="100">
        <v>1.4049643000000001</v>
      </c>
      <c r="AN73" s="100">
        <v>1.3634729000000001</v>
      </c>
      <c r="AO73" s="100">
        <v>1.2922422</v>
      </c>
      <c r="AP73" s="100">
        <v>35.529800999999999</v>
      </c>
      <c r="AQ73" s="100">
        <v>36</v>
      </c>
      <c r="AR73" s="100">
        <v>1.8804483000000001</v>
      </c>
      <c r="AS73" s="100">
        <v>0.14529149999999999</v>
      </c>
      <c r="AT73" s="99">
        <v>5980</v>
      </c>
      <c r="AU73" s="99">
        <v>0.53171990000000002</v>
      </c>
      <c r="AV73" s="99">
        <v>0.44834239999999997</v>
      </c>
      <c r="AW73" s="100">
        <v>1.3929597</v>
      </c>
      <c r="AY73" s="120">
        <v>1966</v>
      </c>
    </row>
    <row r="74" spans="2:51">
      <c r="B74" s="120">
        <v>1967</v>
      </c>
      <c r="C74" s="99">
        <v>96</v>
      </c>
      <c r="D74" s="100">
        <v>1.6163464000000001</v>
      </c>
      <c r="E74" s="100">
        <v>1.7137057</v>
      </c>
      <c r="F74" s="100" t="s">
        <v>24</v>
      </c>
      <c r="G74" s="100">
        <v>1.7060521</v>
      </c>
      <c r="H74" s="100">
        <v>1.6777192999999999</v>
      </c>
      <c r="I74" s="100">
        <v>1.5955701</v>
      </c>
      <c r="J74" s="100">
        <v>34.885416999999997</v>
      </c>
      <c r="K74" s="100">
        <v>34</v>
      </c>
      <c r="L74" s="100">
        <v>1.656029</v>
      </c>
      <c r="M74" s="100">
        <v>0.16693330000000001</v>
      </c>
      <c r="N74" s="99">
        <v>3856</v>
      </c>
      <c r="O74" s="99">
        <v>0.66463079999999997</v>
      </c>
      <c r="P74" s="99">
        <v>0.45191910000000002</v>
      </c>
      <c r="R74" s="120">
        <v>1967</v>
      </c>
      <c r="S74" s="99">
        <v>65</v>
      </c>
      <c r="T74" s="100">
        <v>1.1092610000000001</v>
      </c>
      <c r="U74" s="100">
        <v>1.1455095</v>
      </c>
      <c r="V74" s="100" t="s">
        <v>24</v>
      </c>
      <c r="W74" s="100">
        <v>1.1314403</v>
      </c>
      <c r="X74" s="100">
        <v>1.1345069999999999</v>
      </c>
      <c r="Y74" s="100">
        <v>1.0990918999999999</v>
      </c>
      <c r="Z74" s="100">
        <v>32.784615000000002</v>
      </c>
      <c r="AA74" s="100">
        <v>31</v>
      </c>
      <c r="AB74" s="100">
        <v>2.3525154000000001</v>
      </c>
      <c r="AC74" s="100">
        <v>0.14382120000000001</v>
      </c>
      <c r="AD74" s="99">
        <v>2754</v>
      </c>
      <c r="AE74" s="99">
        <v>0.48870089999999999</v>
      </c>
      <c r="AF74" s="99">
        <v>0.55506060000000002</v>
      </c>
      <c r="AH74" s="120">
        <v>1967</v>
      </c>
      <c r="AI74" s="99">
        <v>161</v>
      </c>
      <c r="AJ74" s="100">
        <v>1.3645134000000001</v>
      </c>
      <c r="AK74" s="100">
        <v>1.438431</v>
      </c>
      <c r="AL74" s="100" t="s">
        <v>24</v>
      </c>
      <c r="AM74" s="100">
        <v>1.4268197</v>
      </c>
      <c r="AN74" s="100">
        <v>1.4132108000000001</v>
      </c>
      <c r="AO74" s="100">
        <v>1.3528131000000001</v>
      </c>
      <c r="AP74" s="100">
        <v>34.037267</v>
      </c>
      <c r="AQ74" s="100">
        <v>34</v>
      </c>
      <c r="AR74" s="100">
        <v>1.8808411</v>
      </c>
      <c r="AS74" s="100">
        <v>0.1567627</v>
      </c>
      <c r="AT74" s="99">
        <v>6610</v>
      </c>
      <c r="AU74" s="99">
        <v>0.57794540000000005</v>
      </c>
      <c r="AV74" s="99">
        <v>0.48984299999999997</v>
      </c>
      <c r="AW74" s="100">
        <v>1.4960205</v>
      </c>
      <c r="AY74" s="120">
        <v>1967</v>
      </c>
    </row>
    <row r="75" spans="2:51">
      <c r="B75" s="121">
        <v>1968</v>
      </c>
      <c r="C75" s="99">
        <v>102</v>
      </c>
      <c r="D75" s="100">
        <v>1.6878377</v>
      </c>
      <c r="E75" s="100">
        <v>1.8613246000000001</v>
      </c>
      <c r="F75" s="100" t="s">
        <v>24</v>
      </c>
      <c r="G75" s="100">
        <v>1.8407339</v>
      </c>
      <c r="H75" s="100">
        <v>1.7650961999999999</v>
      </c>
      <c r="I75" s="100">
        <v>1.6420182000000001</v>
      </c>
      <c r="J75" s="100">
        <v>37.686275000000002</v>
      </c>
      <c r="K75" s="100">
        <v>38</v>
      </c>
      <c r="L75" s="100">
        <v>1.770526</v>
      </c>
      <c r="M75" s="100">
        <v>0.1670461</v>
      </c>
      <c r="N75" s="99">
        <v>3806</v>
      </c>
      <c r="O75" s="99">
        <v>0.64460580000000001</v>
      </c>
      <c r="P75" s="99">
        <v>0.43093789999999998</v>
      </c>
      <c r="R75" s="121">
        <v>1968</v>
      </c>
      <c r="S75" s="99">
        <v>88</v>
      </c>
      <c r="T75" s="100">
        <v>1.4751734999999999</v>
      </c>
      <c r="U75" s="100">
        <v>1.5278544999999999</v>
      </c>
      <c r="V75" s="100" t="s">
        <v>24</v>
      </c>
      <c r="W75" s="100">
        <v>1.4932505</v>
      </c>
      <c r="X75" s="100">
        <v>1.5259585</v>
      </c>
      <c r="Y75" s="100">
        <v>1.5248877999999999</v>
      </c>
      <c r="Z75" s="100">
        <v>31</v>
      </c>
      <c r="AA75" s="100">
        <v>30.5</v>
      </c>
      <c r="AB75" s="100">
        <v>3.2946461999999999</v>
      </c>
      <c r="AC75" s="100">
        <v>0.18149570000000001</v>
      </c>
      <c r="AD75" s="99">
        <v>3885</v>
      </c>
      <c r="AE75" s="99">
        <v>0.67747360000000001</v>
      </c>
      <c r="AF75" s="99">
        <v>0.75832699999999997</v>
      </c>
      <c r="AH75" s="121">
        <v>1968</v>
      </c>
      <c r="AI75" s="99">
        <v>190</v>
      </c>
      <c r="AJ75" s="100">
        <v>1.5821947999999999</v>
      </c>
      <c r="AK75" s="100">
        <v>1.6990684</v>
      </c>
      <c r="AL75" s="100" t="s">
        <v>24</v>
      </c>
      <c r="AM75" s="100">
        <v>1.6717747000000001</v>
      </c>
      <c r="AN75" s="100">
        <v>1.6486984</v>
      </c>
      <c r="AO75" s="100">
        <v>1.5844587999999999</v>
      </c>
      <c r="AP75" s="100">
        <v>34.589474000000003</v>
      </c>
      <c r="AQ75" s="100">
        <v>36</v>
      </c>
      <c r="AR75" s="100">
        <v>2.2533207000000002</v>
      </c>
      <c r="AS75" s="100">
        <v>0.1734415</v>
      </c>
      <c r="AT75" s="99">
        <v>7691</v>
      </c>
      <c r="AU75" s="99">
        <v>0.6607999</v>
      </c>
      <c r="AV75" s="99">
        <v>0.55112779999999995</v>
      </c>
      <c r="AW75" s="100">
        <v>1.2182603999999999</v>
      </c>
      <c r="AY75" s="121">
        <v>1968</v>
      </c>
    </row>
    <row r="76" spans="2:51">
      <c r="B76" s="121">
        <v>1969</v>
      </c>
      <c r="C76" s="99">
        <v>96</v>
      </c>
      <c r="D76" s="100">
        <v>1.5558676</v>
      </c>
      <c r="E76" s="100">
        <v>1.6702036</v>
      </c>
      <c r="F76" s="100" t="s">
        <v>24</v>
      </c>
      <c r="G76" s="100">
        <v>1.6859332</v>
      </c>
      <c r="H76" s="100">
        <v>1.6115081</v>
      </c>
      <c r="I76" s="100">
        <v>1.5720562</v>
      </c>
      <c r="J76" s="100">
        <v>34.166666999999997</v>
      </c>
      <c r="K76" s="100">
        <v>36</v>
      </c>
      <c r="L76" s="100">
        <v>1.6850974000000001</v>
      </c>
      <c r="M76" s="100">
        <v>0.1608417</v>
      </c>
      <c r="N76" s="99">
        <v>3932</v>
      </c>
      <c r="O76" s="99">
        <v>0.65190389999999998</v>
      </c>
      <c r="P76" s="99">
        <v>0.43937969999999998</v>
      </c>
      <c r="R76" s="121">
        <v>1969</v>
      </c>
      <c r="S76" s="99">
        <v>57</v>
      </c>
      <c r="T76" s="100">
        <v>0.93552690000000005</v>
      </c>
      <c r="U76" s="100">
        <v>0.9394171</v>
      </c>
      <c r="V76" s="100" t="s">
        <v>24</v>
      </c>
      <c r="W76" s="100">
        <v>0.91441649999999997</v>
      </c>
      <c r="X76" s="100">
        <v>0.97796669999999997</v>
      </c>
      <c r="Y76" s="100">
        <v>0.96030499999999996</v>
      </c>
      <c r="Z76" s="100">
        <v>28.192982000000001</v>
      </c>
      <c r="AA76" s="100">
        <v>26</v>
      </c>
      <c r="AB76" s="100">
        <v>2.1566402</v>
      </c>
      <c r="AC76" s="100">
        <v>0.1217689</v>
      </c>
      <c r="AD76" s="99">
        <v>2675</v>
      </c>
      <c r="AE76" s="99">
        <v>0.4567137</v>
      </c>
      <c r="AF76" s="99">
        <v>0.52175579999999999</v>
      </c>
      <c r="AH76" s="121">
        <v>1969</v>
      </c>
      <c r="AI76" s="99">
        <v>153</v>
      </c>
      <c r="AJ76" s="100">
        <v>1.2476541000000001</v>
      </c>
      <c r="AK76" s="100">
        <v>1.297469</v>
      </c>
      <c r="AL76" s="100" t="s">
        <v>24</v>
      </c>
      <c r="AM76" s="100">
        <v>1.2885149</v>
      </c>
      <c r="AN76" s="100">
        <v>1.2936425</v>
      </c>
      <c r="AO76" s="100">
        <v>1.2653604000000001</v>
      </c>
      <c r="AP76" s="100">
        <v>31.941175999999999</v>
      </c>
      <c r="AQ76" s="100">
        <v>32</v>
      </c>
      <c r="AR76" s="100">
        <v>1.8345324000000001</v>
      </c>
      <c r="AS76" s="100">
        <v>0.1436674</v>
      </c>
      <c r="AT76" s="99">
        <v>6607</v>
      </c>
      <c r="AU76" s="99">
        <v>0.55574129999999999</v>
      </c>
      <c r="AV76" s="99">
        <v>0.46938380000000002</v>
      </c>
      <c r="AW76" s="100">
        <v>1.7779149000000001</v>
      </c>
      <c r="AY76" s="121">
        <v>1969</v>
      </c>
    </row>
    <row r="77" spans="2:51">
      <c r="B77" s="121">
        <v>1970</v>
      </c>
      <c r="C77" s="99">
        <v>105</v>
      </c>
      <c r="D77" s="100">
        <v>1.6687919</v>
      </c>
      <c r="E77" s="100">
        <v>1.7208209000000001</v>
      </c>
      <c r="F77" s="100" t="s">
        <v>24</v>
      </c>
      <c r="G77" s="100">
        <v>1.7076484999999999</v>
      </c>
      <c r="H77" s="100">
        <v>1.7033822999999999</v>
      </c>
      <c r="I77" s="100">
        <v>1.6567719999999999</v>
      </c>
      <c r="J77" s="100">
        <v>31.557691999999999</v>
      </c>
      <c r="K77" s="100">
        <v>31</v>
      </c>
      <c r="L77" s="100">
        <v>1.7281105999999999</v>
      </c>
      <c r="M77" s="100">
        <v>0.16712289999999999</v>
      </c>
      <c r="N77" s="99">
        <v>4529</v>
      </c>
      <c r="O77" s="99">
        <v>0.7360911</v>
      </c>
      <c r="P77" s="99">
        <v>0.48452289999999998</v>
      </c>
      <c r="R77" s="121">
        <v>1970</v>
      </c>
      <c r="S77" s="99">
        <v>85</v>
      </c>
      <c r="T77" s="100">
        <v>1.367577</v>
      </c>
      <c r="U77" s="100">
        <v>1.4107297999999999</v>
      </c>
      <c r="V77" s="100" t="s">
        <v>24</v>
      </c>
      <c r="W77" s="100">
        <v>1.4015740000000001</v>
      </c>
      <c r="X77" s="100">
        <v>1.3981481</v>
      </c>
      <c r="Y77" s="100">
        <v>1.3853403</v>
      </c>
      <c r="Z77" s="100">
        <v>33.188234999999999</v>
      </c>
      <c r="AA77" s="100">
        <v>34</v>
      </c>
      <c r="AB77" s="100">
        <v>3.0357143</v>
      </c>
      <c r="AC77" s="100">
        <v>0.1692553</v>
      </c>
      <c r="AD77" s="99">
        <v>3560</v>
      </c>
      <c r="AE77" s="99">
        <v>0.59587769999999995</v>
      </c>
      <c r="AF77" s="99">
        <v>0.66605800000000004</v>
      </c>
      <c r="AH77" s="121">
        <v>1970</v>
      </c>
      <c r="AI77" s="99">
        <v>190</v>
      </c>
      <c r="AJ77" s="100">
        <v>1.5191068999999999</v>
      </c>
      <c r="AK77" s="100">
        <v>1.5648297</v>
      </c>
      <c r="AL77" s="100" t="s">
        <v>24</v>
      </c>
      <c r="AM77" s="100">
        <v>1.5510406999999999</v>
      </c>
      <c r="AN77" s="100">
        <v>1.5541133</v>
      </c>
      <c r="AO77" s="100">
        <v>1.5243384</v>
      </c>
      <c r="AP77" s="100">
        <v>32.291004999999998</v>
      </c>
      <c r="AQ77" s="100">
        <v>32</v>
      </c>
      <c r="AR77" s="100">
        <v>2.1406038999999999</v>
      </c>
      <c r="AS77" s="100">
        <v>0.1680702</v>
      </c>
      <c r="AT77" s="99">
        <v>8089</v>
      </c>
      <c r="AU77" s="99">
        <v>0.66701569999999999</v>
      </c>
      <c r="AV77" s="99">
        <v>0.55056349999999998</v>
      </c>
      <c r="AW77" s="100">
        <v>1.2198089999999999</v>
      </c>
      <c r="AY77" s="121">
        <v>1970</v>
      </c>
    </row>
    <row r="78" spans="2:51">
      <c r="B78" s="121">
        <v>1971</v>
      </c>
      <c r="C78" s="99">
        <v>148</v>
      </c>
      <c r="D78" s="100">
        <v>2.2533715000000001</v>
      </c>
      <c r="E78" s="100">
        <v>2.3958408000000002</v>
      </c>
      <c r="F78" s="100" t="s">
        <v>24</v>
      </c>
      <c r="G78" s="100">
        <v>2.3844492000000002</v>
      </c>
      <c r="H78" s="100">
        <v>2.3084071000000002</v>
      </c>
      <c r="I78" s="100">
        <v>2.2333180000000001</v>
      </c>
      <c r="J78" s="100">
        <v>35.405405000000002</v>
      </c>
      <c r="K78" s="100">
        <v>35.5</v>
      </c>
      <c r="L78" s="100">
        <v>2.4018176000000002</v>
      </c>
      <c r="M78" s="100">
        <v>0.24232899999999999</v>
      </c>
      <c r="N78" s="99">
        <v>5863</v>
      </c>
      <c r="O78" s="99">
        <v>0.91249579999999997</v>
      </c>
      <c r="P78" s="99">
        <v>0.63398589999999999</v>
      </c>
      <c r="R78" s="121">
        <v>1971</v>
      </c>
      <c r="S78" s="99">
        <v>80</v>
      </c>
      <c r="T78" s="100">
        <v>1.2308962999999999</v>
      </c>
      <c r="U78" s="100">
        <v>1.2159146000000001</v>
      </c>
      <c r="V78" s="100" t="s">
        <v>24</v>
      </c>
      <c r="W78" s="100">
        <v>1.2090038999999999</v>
      </c>
      <c r="X78" s="100">
        <v>1.2451333</v>
      </c>
      <c r="Y78" s="100">
        <v>1.2530809999999999</v>
      </c>
      <c r="Z78" s="100">
        <v>29.837499999999999</v>
      </c>
      <c r="AA78" s="100">
        <v>26</v>
      </c>
      <c r="AB78" s="100">
        <v>2.875629</v>
      </c>
      <c r="AC78" s="100">
        <v>0.1613684</v>
      </c>
      <c r="AD78" s="99">
        <v>3629</v>
      </c>
      <c r="AE78" s="99">
        <v>0.58067029999999997</v>
      </c>
      <c r="AF78" s="99">
        <v>0.66560410000000003</v>
      </c>
      <c r="AH78" s="121">
        <v>1971</v>
      </c>
      <c r="AI78" s="99">
        <v>228</v>
      </c>
      <c r="AJ78" s="100">
        <v>1.7448181</v>
      </c>
      <c r="AK78" s="100">
        <v>1.8106941000000001</v>
      </c>
      <c r="AL78" s="100" t="s">
        <v>24</v>
      </c>
      <c r="AM78" s="100">
        <v>1.8015726000000001</v>
      </c>
      <c r="AN78" s="100">
        <v>1.7823389000000001</v>
      </c>
      <c r="AO78" s="100">
        <v>1.7475339999999999</v>
      </c>
      <c r="AP78" s="100">
        <v>33.451754000000001</v>
      </c>
      <c r="AQ78" s="100">
        <v>31</v>
      </c>
      <c r="AR78" s="100">
        <v>2.5491950000000001</v>
      </c>
      <c r="AS78" s="100">
        <v>0.20605509999999999</v>
      </c>
      <c r="AT78" s="99">
        <v>9492</v>
      </c>
      <c r="AU78" s="99">
        <v>0.74888109999999997</v>
      </c>
      <c r="AV78" s="99">
        <v>0.64571299999999998</v>
      </c>
      <c r="AW78" s="100">
        <v>1.9704021</v>
      </c>
      <c r="AY78" s="121">
        <v>1971</v>
      </c>
    </row>
    <row r="79" spans="2:51">
      <c r="B79" s="121">
        <v>1972</v>
      </c>
      <c r="C79" s="99">
        <v>152</v>
      </c>
      <c r="D79" s="100">
        <v>2.2736952000000001</v>
      </c>
      <c r="E79" s="100">
        <v>2.4317085999999999</v>
      </c>
      <c r="F79" s="100" t="s">
        <v>24</v>
      </c>
      <c r="G79" s="100">
        <v>2.4179404</v>
      </c>
      <c r="H79" s="100">
        <v>2.3515609</v>
      </c>
      <c r="I79" s="100">
        <v>2.2566543999999999</v>
      </c>
      <c r="J79" s="100">
        <v>35.460526000000002</v>
      </c>
      <c r="K79" s="100">
        <v>37</v>
      </c>
      <c r="L79" s="100">
        <v>2.5606469000000001</v>
      </c>
      <c r="M79" s="100">
        <v>0.2487074</v>
      </c>
      <c r="N79" s="99">
        <v>6011</v>
      </c>
      <c r="O79" s="99">
        <v>0.91890910000000003</v>
      </c>
      <c r="P79" s="99">
        <v>0.66386290000000003</v>
      </c>
      <c r="R79" s="121">
        <v>1972</v>
      </c>
      <c r="S79" s="99">
        <v>67</v>
      </c>
      <c r="T79" s="100">
        <v>1.0123123000000001</v>
      </c>
      <c r="U79" s="100">
        <v>1.0327248</v>
      </c>
      <c r="V79" s="100" t="s">
        <v>24</v>
      </c>
      <c r="W79" s="100">
        <v>1.0095372</v>
      </c>
      <c r="X79" s="100">
        <v>1.0478639999999999</v>
      </c>
      <c r="Y79" s="100">
        <v>1.0237251000000001</v>
      </c>
      <c r="Z79" s="100">
        <v>30.343284000000001</v>
      </c>
      <c r="AA79" s="100">
        <v>28</v>
      </c>
      <c r="AB79" s="100">
        <v>2.4515185000000002</v>
      </c>
      <c r="AC79" s="100">
        <v>0.13773540000000001</v>
      </c>
      <c r="AD79" s="99">
        <v>2993</v>
      </c>
      <c r="AE79" s="99">
        <v>0.47042139999999999</v>
      </c>
      <c r="AF79" s="99">
        <v>0.57908930000000003</v>
      </c>
      <c r="AH79" s="121">
        <v>1972</v>
      </c>
      <c r="AI79" s="99">
        <v>219</v>
      </c>
      <c r="AJ79" s="100">
        <v>1.646163</v>
      </c>
      <c r="AK79" s="100">
        <v>1.7454301999999999</v>
      </c>
      <c r="AL79" s="100" t="s">
        <v>24</v>
      </c>
      <c r="AM79" s="100">
        <v>1.7256265</v>
      </c>
      <c r="AN79" s="100">
        <v>1.7120226999999999</v>
      </c>
      <c r="AO79" s="100">
        <v>1.651421</v>
      </c>
      <c r="AP79" s="100">
        <v>33.894976999999997</v>
      </c>
      <c r="AQ79" s="100">
        <v>35</v>
      </c>
      <c r="AR79" s="100">
        <v>2.5262429000000002</v>
      </c>
      <c r="AS79" s="100">
        <v>0.19952619999999999</v>
      </c>
      <c r="AT79" s="99">
        <v>9004</v>
      </c>
      <c r="AU79" s="99">
        <v>0.69777719999999999</v>
      </c>
      <c r="AV79" s="99">
        <v>0.63305730000000004</v>
      </c>
      <c r="AW79" s="100">
        <v>2.3546531000000002</v>
      </c>
      <c r="AY79" s="121">
        <v>1972</v>
      </c>
    </row>
    <row r="80" spans="2:51">
      <c r="B80" s="121">
        <v>1973</v>
      </c>
      <c r="C80" s="99">
        <v>153</v>
      </c>
      <c r="D80" s="100">
        <v>2.2556896000000002</v>
      </c>
      <c r="E80" s="100">
        <v>2.3456803000000002</v>
      </c>
      <c r="F80" s="100" t="s">
        <v>24</v>
      </c>
      <c r="G80" s="100">
        <v>2.3616711000000001</v>
      </c>
      <c r="H80" s="100">
        <v>2.2980904999999998</v>
      </c>
      <c r="I80" s="100">
        <v>2.2323631000000002</v>
      </c>
      <c r="J80" s="100">
        <v>33.915033000000001</v>
      </c>
      <c r="K80" s="100">
        <v>31</v>
      </c>
      <c r="L80" s="100">
        <v>2.5645323000000002</v>
      </c>
      <c r="M80" s="100">
        <v>0.24842500000000001</v>
      </c>
      <c r="N80" s="99">
        <v>6304</v>
      </c>
      <c r="O80" s="99">
        <v>0.94969579999999998</v>
      </c>
      <c r="P80" s="99">
        <v>0.70018849999999999</v>
      </c>
      <c r="R80" s="121">
        <v>1973</v>
      </c>
      <c r="S80" s="99">
        <v>100</v>
      </c>
      <c r="T80" s="100">
        <v>1.4877210999999999</v>
      </c>
      <c r="U80" s="100">
        <v>1.4931842</v>
      </c>
      <c r="V80" s="100" t="s">
        <v>24</v>
      </c>
      <c r="W80" s="100">
        <v>1.4688658999999999</v>
      </c>
      <c r="X80" s="100">
        <v>1.5294421</v>
      </c>
      <c r="Y80" s="100">
        <v>1.5148604000000001</v>
      </c>
      <c r="Z80" s="100">
        <v>30.31</v>
      </c>
      <c r="AA80" s="100">
        <v>29</v>
      </c>
      <c r="AB80" s="100">
        <v>3.5587189000000001</v>
      </c>
      <c r="AC80" s="100">
        <v>0.20311170000000001</v>
      </c>
      <c r="AD80" s="99">
        <v>4474</v>
      </c>
      <c r="AE80" s="99">
        <v>0.6926118</v>
      </c>
      <c r="AF80" s="99">
        <v>0.88834179999999996</v>
      </c>
      <c r="AH80" s="121">
        <v>1973</v>
      </c>
      <c r="AI80" s="99">
        <v>253</v>
      </c>
      <c r="AJ80" s="100">
        <v>1.8734443000000001</v>
      </c>
      <c r="AK80" s="100">
        <v>1.9120003000000001</v>
      </c>
      <c r="AL80" s="100" t="s">
        <v>24</v>
      </c>
      <c r="AM80" s="100">
        <v>1.9022463000000001</v>
      </c>
      <c r="AN80" s="100">
        <v>1.9131742</v>
      </c>
      <c r="AO80" s="100">
        <v>1.8741730000000001</v>
      </c>
      <c r="AP80" s="100">
        <v>32.490119</v>
      </c>
      <c r="AQ80" s="100">
        <v>30</v>
      </c>
      <c r="AR80" s="100">
        <v>2.8828624</v>
      </c>
      <c r="AS80" s="100">
        <v>0.228294</v>
      </c>
      <c r="AT80" s="99">
        <v>10778</v>
      </c>
      <c r="AU80" s="99">
        <v>0.82290379999999996</v>
      </c>
      <c r="AV80" s="99">
        <v>0.76768349999999996</v>
      </c>
      <c r="AW80" s="100">
        <v>1.5709249000000001</v>
      </c>
      <c r="AY80" s="121">
        <v>1973</v>
      </c>
    </row>
    <row r="81" spans="2:51">
      <c r="B81" s="121">
        <v>1974</v>
      </c>
      <c r="C81" s="99">
        <v>155</v>
      </c>
      <c r="D81" s="100">
        <v>2.2497455999999998</v>
      </c>
      <c r="E81" s="100">
        <v>2.3819173999999999</v>
      </c>
      <c r="F81" s="100" t="s">
        <v>24</v>
      </c>
      <c r="G81" s="100">
        <v>2.3566026999999998</v>
      </c>
      <c r="H81" s="100">
        <v>2.3097732999999998</v>
      </c>
      <c r="I81" s="100">
        <v>2.2215976</v>
      </c>
      <c r="J81" s="100">
        <v>35.567742000000003</v>
      </c>
      <c r="K81" s="100">
        <v>36</v>
      </c>
      <c r="L81" s="100">
        <v>2.5339219000000002</v>
      </c>
      <c r="M81" s="100">
        <v>0.24106130000000001</v>
      </c>
      <c r="N81" s="99">
        <v>6112</v>
      </c>
      <c r="O81" s="99">
        <v>0.90644820000000004</v>
      </c>
      <c r="P81" s="99">
        <v>0.66175759999999995</v>
      </c>
      <c r="R81" s="121">
        <v>1974</v>
      </c>
      <c r="S81" s="99">
        <v>87</v>
      </c>
      <c r="T81" s="100">
        <v>1.2732509000000001</v>
      </c>
      <c r="U81" s="100">
        <v>1.3188553999999999</v>
      </c>
      <c r="V81" s="100" t="s">
        <v>24</v>
      </c>
      <c r="W81" s="100">
        <v>1.3199468999999999</v>
      </c>
      <c r="X81" s="100">
        <v>1.2871456999999999</v>
      </c>
      <c r="Y81" s="100">
        <v>1.2692369999999999</v>
      </c>
      <c r="Z81" s="100">
        <v>34.333333000000003</v>
      </c>
      <c r="AA81" s="100">
        <v>31</v>
      </c>
      <c r="AB81" s="100">
        <v>3.1396608000000001</v>
      </c>
      <c r="AC81" s="100">
        <v>0.16882059999999999</v>
      </c>
      <c r="AD81" s="99">
        <v>3562</v>
      </c>
      <c r="AE81" s="99">
        <v>0.54258569999999995</v>
      </c>
      <c r="AF81" s="99">
        <v>0.69938310000000004</v>
      </c>
      <c r="AH81" s="121">
        <v>1974</v>
      </c>
      <c r="AI81" s="99">
        <v>242</v>
      </c>
      <c r="AJ81" s="100">
        <v>1.7635179000000001</v>
      </c>
      <c r="AK81" s="100">
        <v>1.8707978999999999</v>
      </c>
      <c r="AL81" s="100" t="s">
        <v>24</v>
      </c>
      <c r="AM81" s="100">
        <v>1.8593679999999999</v>
      </c>
      <c r="AN81" s="100">
        <v>1.8135456000000001</v>
      </c>
      <c r="AO81" s="100">
        <v>1.7575585</v>
      </c>
      <c r="AP81" s="100">
        <v>35.123967</v>
      </c>
      <c r="AQ81" s="100">
        <v>35</v>
      </c>
      <c r="AR81" s="100">
        <v>2.7227722999999999</v>
      </c>
      <c r="AS81" s="100">
        <v>0.20892150000000001</v>
      </c>
      <c r="AT81" s="99">
        <v>9674</v>
      </c>
      <c r="AU81" s="99">
        <v>0.72694959999999997</v>
      </c>
      <c r="AV81" s="99">
        <v>0.67513100000000004</v>
      </c>
      <c r="AW81" s="100">
        <v>1.8060489</v>
      </c>
      <c r="AY81" s="121">
        <v>1974</v>
      </c>
    </row>
    <row r="82" spans="2:51">
      <c r="B82" s="121">
        <v>1975</v>
      </c>
      <c r="C82" s="99">
        <v>143</v>
      </c>
      <c r="D82" s="100">
        <v>2.0518909999999999</v>
      </c>
      <c r="E82" s="100">
        <v>2.1232972000000001</v>
      </c>
      <c r="F82" s="100" t="s">
        <v>24</v>
      </c>
      <c r="G82" s="100">
        <v>2.0778075</v>
      </c>
      <c r="H82" s="100">
        <v>2.1034297</v>
      </c>
      <c r="I82" s="100">
        <v>2.0183865999999999</v>
      </c>
      <c r="J82" s="100">
        <v>32.727272999999997</v>
      </c>
      <c r="K82" s="100">
        <v>33</v>
      </c>
      <c r="L82" s="100">
        <v>2.3620747</v>
      </c>
      <c r="M82" s="100">
        <v>0.23543749999999999</v>
      </c>
      <c r="N82" s="99">
        <v>6047</v>
      </c>
      <c r="O82" s="99">
        <v>0.88698960000000004</v>
      </c>
      <c r="P82" s="99">
        <v>0.69481230000000005</v>
      </c>
      <c r="R82" s="121">
        <v>1975</v>
      </c>
      <c r="S82" s="99">
        <v>81</v>
      </c>
      <c r="T82" s="100">
        <v>1.1698754</v>
      </c>
      <c r="U82" s="100">
        <v>1.2020526</v>
      </c>
      <c r="V82" s="100" t="s">
        <v>24</v>
      </c>
      <c r="W82" s="100">
        <v>1.1976332999999999</v>
      </c>
      <c r="X82" s="100">
        <v>1.2055526999999999</v>
      </c>
      <c r="Y82" s="100">
        <v>1.1806445000000001</v>
      </c>
      <c r="Z82" s="100">
        <v>33.222222000000002</v>
      </c>
      <c r="AA82" s="100">
        <v>31</v>
      </c>
      <c r="AB82" s="100">
        <v>3.0462579999999999</v>
      </c>
      <c r="AC82" s="100">
        <v>0.16776089999999999</v>
      </c>
      <c r="AD82" s="99">
        <v>3391</v>
      </c>
      <c r="AE82" s="99">
        <v>0.51027400000000001</v>
      </c>
      <c r="AF82" s="99">
        <v>0.72132510000000005</v>
      </c>
      <c r="AH82" s="121">
        <v>1975</v>
      </c>
      <c r="AI82" s="99">
        <v>224</v>
      </c>
      <c r="AJ82" s="100">
        <v>1.6123232999999999</v>
      </c>
      <c r="AK82" s="100">
        <v>1.6689152</v>
      </c>
      <c r="AL82" s="100" t="s">
        <v>24</v>
      </c>
      <c r="AM82" s="100">
        <v>1.6432971000000001</v>
      </c>
      <c r="AN82" s="100">
        <v>1.6626067</v>
      </c>
      <c r="AO82" s="100">
        <v>1.6074577000000001</v>
      </c>
      <c r="AP82" s="100">
        <v>32.90625</v>
      </c>
      <c r="AQ82" s="100">
        <v>32</v>
      </c>
      <c r="AR82" s="100">
        <v>2.5708711000000002</v>
      </c>
      <c r="AS82" s="100">
        <v>0.20546500000000001</v>
      </c>
      <c r="AT82" s="99">
        <v>9438</v>
      </c>
      <c r="AU82" s="99">
        <v>0.7010381</v>
      </c>
      <c r="AV82" s="99">
        <v>0.70411080000000004</v>
      </c>
      <c r="AW82" s="100">
        <v>1.7663930000000001</v>
      </c>
      <c r="AY82" s="121">
        <v>1975</v>
      </c>
    </row>
    <row r="83" spans="2:51">
      <c r="B83" s="121">
        <v>1976</v>
      </c>
      <c r="C83" s="99">
        <v>171</v>
      </c>
      <c r="D83" s="100">
        <v>2.4317289</v>
      </c>
      <c r="E83" s="100">
        <v>2.7686253000000001</v>
      </c>
      <c r="F83" s="100" t="s">
        <v>24</v>
      </c>
      <c r="G83" s="100">
        <v>2.8510510999999998</v>
      </c>
      <c r="H83" s="100">
        <v>2.5305301</v>
      </c>
      <c r="I83" s="100">
        <v>2.3618717</v>
      </c>
      <c r="J83" s="100">
        <v>38.900585</v>
      </c>
      <c r="K83" s="100">
        <v>36</v>
      </c>
      <c r="L83" s="100">
        <v>2.9190849999999999</v>
      </c>
      <c r="M83" s="100">
        <v>0.2734819</v>
      </c>
      <c r="N83" s="99">
        <v>6236</v>
      </c>
      <c r="O83" s="99">
        <v>0.90713849999999996</v>
      </c>
      <c r="P83" s="99">
        <v>0.73496130000000004</v>
      </c>
      <c r="R83" s="121">
        <v>1976</v>
      </c>
      <c r="S83" s="99">
        <v>112</v>
      </c>
      <c r="T83" s="100">
        <v>1.5997603</v>
      </c>
      <c r="U83" s="100">
        <v>1.6811624000000001</v>
      </c>
      <c r="V83" s="100" t="s">
        <v>24</v>
      </c>
      <c r="W83" s="100">
        <v>1.7050063</v>
      </c>
      <c r="X83" s="100">
        <v>1.6117219</v>
      </c>
      <c r="Y83" s="100">
        <v>1.5415140000000001</v>
      </c>
      <c r="Z83" s="100">
        <v>36.044643000000001</v>
      </c>
      <c r="AA83" s="100">
        <v>32</v>
      </c>
      <c r="AB83" s="100">
        <v>4.2650418999999999</v>
      </c>
      <c r="AC83" s="100">
        <v>0.22339680000000001</v>
      </c>
      <c r="AD83" s="99">
        <v>4428</v>
      </c>
      <c r="AE83" s="99">
        <v>0.65986389999999995</v>
      </c>
      <c r="AF83" s="99">
        <v>0.95675379999999999</v>
      </c>
      <c r="AH83" s="121">
        <v>1976</v>
      </c>
      <c r="AI83" s="99">
        <v>283</v>
      </c>
      <c r="AJ83" s="100">
        <v>2.0166631000000002</v>
      </c>
      <c r="AK83" s="100">
        <v>2.2040738000000002</v>
      </c>
      <c r="AL83" s="100" t="s">
        <v>24</v>
      </c>
      <c r="AM83" s="100">
        <v>2.2479463000000002</v>
      </c>
      <c r="AN83" s="100">
        <v>2.0635083000000001</v>
      </c>
      <c r="AO83" s="100">
        <v>1.9464801</v>
      </c>
      <c r="AP83" s="100">
        <v>37.770318000000003</v>
      </c>
      <c r="AQ83" s="100">
        <v>36</v>
      </c>
      <c r="AR83" s="100">
        <v>3.3356906999999998</v>
      </c>
      <c r="AS83" s="100">
        <v>0.25119380000000002</v>
      </c>
      <c r="AT83" s="99">
        <v>10664</v>
      </c>
      <c r="AU83" s="99">
        <v>0.78499269999999999</v>
      </c>
      <c r="AV83" s="99">
        <v>0.81324189999999996</v>
      </c>
      <c r="AW83" s="100">
        <v>1.6468518000000001</v>
      </c>
      <c r="AY83" s="121">
        <v>1976</v>
      </c>
    </row>
    <row r="84" spans="2:51">
      <c r="B84" s="121">
        <v>1977</v>
      </c>
      <c r="C84" s="99">
        <v>167</v>
      </c>
      <c r="D84" s="100">
        <v>2.3505560000000001</v>
      </c>
      <c r="E84" s="100">
        <v>2.3646468999999999</v>
      </c>
      <c r="F84" s="100" t="s">
        <v>24</v>
      </c>
      <c r="G84" s="100">
        <v>2.3513668999999999</v>
      </c>
      <c r="H84" s="100">
        <v>2.3638105</v>
      </c>
      <c r="I84" s="100">
        <v>2.3099851</v>
      </c>
      <c r="J84" s="100">
        <v>32.089820000000003</v>
      </c>
      <c r="K84" s="100">
        <v>32</v>
      </c>
      <c r="L84" s="100">
        <v>2.7800899000000001</v>
      </c>
      <c r="M84" s="100">
        <v>0.27685680000000001</v>
      </c>
      <c r="N84" s="99">
        <v>7176</v>
      </c>
      <c r="O84" s="99">
        <v>1.0334947000000001</v>
      </c>
      <c r="P84" s="99">
        <v>0.86055550000000003</v>
      </c>
      <c r="R84" s="121">
        <v>1977</v>
      </c>
      <c r="S84" s="99">
        <v>103</v>
      </c>
      <c r="T84" s="100">
        <v>1.4532562</v>
      </c>
      <c r="U84" s="100">
        <v>1.4742993</v>
      </c>
      <c r="V84" s="100" t="s">
        <v>24</v>
      </c>
      <c r="W84" s="100">
        <v>1.4456401999999999</v>
      </c>
      <c r="X84" s="100">
        <v>1.4741793000000001</v>
      </c>
      <c r="Y84" s="100">
        <v>1.4738643</v>
      </c>
      <c r="Z84" s="100">
        <v>31.271844999999999</v>
      </c>
      <c r="AA84" s="100">
        <v>29</v>
      </c>
      <c r="AB84" s="100">
        <v>3.8063562000000002</v>
      </c>
      <c r="AC84" s="100">
        <v>0.21250260000000001</v>
      </c>
      <c r="AD84" s="99">
        <v>4518</v>
      </c>
      <c r="AE84" s="99">
        <v>0.66525710000000005</v>
      </c>
      <c r="AF84" s="99">
        <v>1.0073848000000001</v>
      </c>
      <c r="AH84" s="121">
        <v>1977</v>
      </c>
      <c r="AI84" s="99">
        <v>270</v>
      </c>
      <c r="AJ84" s="100">
        <v>1.9024489</v>
      </c>
      <c r="AK84" s="100">
        <v>1.9250347999999999</v>
      </c>
      <c r="AL84" s="100" t="s">
        <v>24</v>
      </c>
      <c r="AM84" s="100">
        <v>1.9005922</v>
      </c>
      <c r="AN84" s="100">
        <v>1.9257979999999999</v>
      </c>
      <c r="AO84" s="100">
        <v>1.8964486</v>
      </c>
      <c r="AP84" s="100">
        <v>31.777778000000001</v>
      </c>
      <c r="AQ84" s="100">
        <v>31</v>
      </c>
      <c r="AR84" s="100">
        <v>3.0988178999999998</v>
      </c>
      <c r="AS84" s="100">
        <v>0.24818460000000001</v>
      </c>
      <c r="AT84" s="99">
        <v>11694</v>
      </c>
      <c r="AU84" s="99">
        <v>0.85141449999999996</v>
      </c>
      <c r="AV84" s="99">
        <v>0.91190669999999996</v>
      </c>
      <c r="AW84" s="100">
        <v>1.6039124</v>
      </c>
      <c r="AY84" s="121">
        <v>1977</v>
      </c>
    </row>
    <row r="85" spans="2:51">
      <c r="B85" s="121">
        <v>1978</v>
      </c>
      <c r="C85" s="99">
        <v>139</v>
      </c>
      <c r="D85" s="100">
        <v>1.9355846000000001</v>
      </c>
      <c r="E85" s="100">
        <v>2.0513772000000001</v>
      </c>
      <c r="F85" s="100" t="s">
        <v>24</v>
      </c>
      <c r="G85" s="100">
        <v>2.0311702999999999</v>
      </c>
      <c r="H85" s="100">
        <v>1.986915</v>
      </c>
      <c r="I85" s="100">
        <v>1.9010448</v>
      </c>
      <c r="J85" s="100">
        <v>34.143884999999997</v>
      </c>
      <c r="K85" s="100">
        <v>33</v>
      </c>
      <c r="L85" s="100">
        <v>2.3575305000000002</v>
      </c>
      <c r="M85" s="100">
        <v>0.23058680000000001</v>
      </c>
      <c r="N85" s="99">
        <v>5689</v>
      </c>
      <c r="O85" s="99">
        <v>0.81099460000000001</v>
      </c>
      <c r="P85" s="99">
        <v>0.69918899999999995</v>
      </c>
      <c r="R85" s="121">
        <v>1978</v>
      </c>
      <c r="S85" s="99">
        <v>115</v>
      </c>
      <c r="T85" s="100">
        <v>1.6021261</v>
      </c>
      <c r="U85" s="100">
        <v>1.6464688000000001</v>
      </c>
      <c r="V85" s="100" t="s">
        <v>24</v>
      </c>
      <c r="W85" s="100">
        <v>1.6244178</v>
      </c>
      <c r="X85" s="100">
        <v>1.6405715999999999</v>
      </c>
      <c r="Y85" s="100">
        <v>1.5681902999999999</v>
      </c>
      <c r="Z85" s="100">
        <v>33.886957000000002</v>
      </c>
      <c r="AA85" s="100">
        <v>32</v>
      </c>
      <c r="AB85" s="100">
        <v>4.2608373000000004</v>
      </c>
      <c r="AC85" s="100">
        <v>0.23886669999999999</v>
      </c>
      <c r="AD85" s="99">
        <v>4738</v>
      </c>
      <c r="AE85" s="99">
        <v>0.68917680000000003</v>
      </c>
      <c r="AF85" s="99">
        <v>1.0892004</v>
      </c>
      <c r="AH85" s="121">
        <v>1978</v>
      </c>
      <c r="AI85" s="99">
        <v>254</v>
      </c>
      <c r="AJ85" s="100">
        <v>1.768894</v>
      </c>
      <c r="AK85" s="100">
        <v>1.8432097000000001</v>
      </c>
      <c r="AL85" s="100" t="s">
        <v>24</v>
      </c>
      <c r="AM85" s="100">
        <v>1.8202019</v>
      </c>
      <c r="AN85" s="100">
        <v>1.8122936999999999</v>
      </c>
      <c r="AO85" s="100">
        <v>1.7356034</v>
      </c>
      <c r="AP85" s="100">
        <v>34.027558999999997</v>
      </c>
      <c r="AQ85" s="100">
        <v>32</v>
      </c>
      <c r="AR85" s="100">
        <v>2.9552065000000001</v>
      </c>
      <c r="AS85" s="100">
        <v>0.23426330000000001</v>
      </c>
      <c r="AT85" s="99">
        <v>10427</v>
      </c>
      <c r="AU85" s="99">
        <v>0.75069949999999996</v>
      </c>
      <c r="AV85" s="99">
        <v>0.83505850000000004</v>
      </c>
      <c r="AW85" s="100">
        <v>1.2459252999999999</v>
      </c>
      <c r="AY85" s="121">
        <v>1978</v>
      </c>
    </row>
    <row r="86" spans="2:51">
      <c r="B86" s="122">
        <v>1979</v>
      </c>
      <c r="C86" s="99">
        <v>176</v>
      </c>
      <c r="D86" s="100">
        <v>2.4263271999999998</v>
      </c>
      <c r="E86" s="100">
        <v>2.5570241999999999</v>
      </c>
      <c r="F86" s="100">
        <v>2.6081647000000001</v>
      </c>
      <c r="G86" s="100">
        <v>2.5887134999999999</v>
      </c>
      <c r="H86" s="100">
        <v>2.4541358</v>
      </c>
      <c r="I86" s="100">
        <v>2.3675025000000001</v>
      </c>
      <c r="J86" s="100">
        <v>36.159999999999997</v>
      </c>
      <c r="K86" s="100">
        <v>34</v>
      </c>
      <c r="L86" s="100">
        <v>2.9942156999999998</v>
      </c>
      <c r="M86" s="100">
        <v>0.29701129999999998</v>
      </c>
      <c r="N86" s="99">
        <v>6823</v>
      </c>
      <c r="O86" s="99">
        <v>0.96346750000000003</v>
      </c>
      <c r="P86" s="99">
        <v>0.86951650000000003</v>
      </c>
      <c r="R86" s="122">
        <v>1979</v>
      </c>
      <c r="S86" s="99">
        <v>89</v>
      </c>
      <c r="T86" s="100">
        <v>1.2255632999999999</v>
      </c>
      <c r="U86" s="100">
        <v>1.2516582999999999</v>
      </c>
      <c r="V86" s="100">
        <v>1.2766915000000001</v>
      </c>
      <c r="W86" s="100">
        <v>1.2470075</v>
      </c>
      <c r="X86" s="100">
        <v>1.2406225</v>
      </c>
      <c r="Y86" s="100">
        <v>1.2166253</v>
      </c>
      <c r="Z86" s="100">
        <v>34</v>
      </c>
      <c r="AA86" s="100">
        <v>29.5</v>
      </c>
      <c r="AB86" s="100">
        <v>3.4309946</v>
      </c>
      <c r="AC86" s="100">
        <v>0.1881169</v>
      </c>
      <c r="AD86" s="99">
        <v>3634</v>
      </c>
      <c r="AE86" s="99">
        <v>0.52280389999999999</v>
      </c>
      <c r="AF86" s="99">
        <v>0.87294289999999997</v>
      </c>
      <c r="AH86" s="122">
        <v>1979</v>
      </c>
      <c r="AI86" s="99">
        <v>265</v>
      </c>
      <c r="AJ86" s="100">
        <v>1.8256059</v>
      </c>
      <c r="AK86" s="100">
        <v>1.899335</v>
      </c>
      <c r="AL86" s="100">
        <v>1.9373217</v>
      </c>
      <c r="AM86" s="100">
        <v>1.9088670000000001</v>
      </c>
      <c r="AN86" s="100">
        <v>1.8480091000000001</v>
      </c>
      <c r="AO86" s="100">
        <v>1.7945076</v>
      </c>
      <c r="AP86" s="100">
        <v>35.437261999999997</v>
      </c>
      <c r="AQ86" s="100">
        <v>33</v>
      </c>
      <c r="AR86" s="100">
        <v>3.1279509000000001</v>
      </c>
      <c r="AS86" s="100">
        <v>0.24866750000000001</v>
      </c>
      <c r="AT86" s="99">
        <v>10457</v>
      </c>
      <c r="AU86" s="99">
        <v>0.74518830000000003</v>
      </c>
      <c r="AV86" s="99">
        <v>0.87070409999999998</v>
      </c>
      <c r="AW86" s="100">
        <v>2.0429091000000001</v>
      </c>
      <c r="AY86" s="122">
        <v>1979</v>
      </c>
    </row>
    <row r="87" spans="2:51">
      <c r="B87" s="122">
        <v>1980</v>
      </c>
      <c r="C87" s="99">
        <v>167</v>
      </c>
      <c r="D87" s="100">
        <v>2.2758058999999999</v>
      </c>
      <c r="E87" s="100">
        <v>2.2727062</v>
      </c>
      <c r="F87" s="100">
        <v>2.3181604</v>
      </c>
      <c r="G87" s="100">
        <v>2.2641996</v>
      </c>
      <c r="H87" s="100">
        <v>2.2382369</v>
      </c>
      <c r="I87" s="100">
        <v>2.1658274</v>
      </c>
      <c r="J87" s="100">
        <v>33.903030000000001</v>
      </c>
      <c r="K87" s="100">
        <v>32</v>
      </c>
      <c r="L87" s="100">
        <v>2.8907737999999998</v>
      </c>
      <c r="M87" s="100">
        <v>0.275951</v>
      </c>
      <c r="N87" s="99">
        <v>6792</v>
      </c>
      <c r="O87" s="99">
        <v>0.94870960000000004</v>
      </c>
      <c r="P87" s="99">
        <v>0.87226999999999999</v>
      </c>
      <c r="R87" s="122">
        <v>1980</v>
      </c>
      <c r="S87" s="99">
        <v>113</v>
      </c>
      <c r="T87" s="100">
        <v>1.5358904</v>
      </c>
      <c r="U87" s="100">
        <v>1.5228784</v>
      </c>
      <c r="V87" s="100">
        <v>1.5533360000000001</v>
      </c>
      <c r="W87" s="100">
        <v>1.5060045</v>
      </c>
      <c r="X87" s="100">
        <v>1.5605382999999999</v>
      </c>
      <c r="Y87" s="100">
        <v>1.5358480999999999</v>
      </c>
      <c r="Z87" s="100">
        <v>31.840707999999999</v>
      </c>
      <c r="AA87" s="100">
        <v>29</v>
      </c>
      <c r="AB87" s="100">
        <v>4.5656565999999996</v>
      </c>
      <c r="AC87" s="100">
        <v>0.2345518</v>
      </c>
      <c r="AD87" s="99">
        <v>4877</v>
      </c>
      <c r="AE87" s="99">
        <v>0.69309350000000003</v>
      </c>
      <c r="AF87" s="99">
        <v>1.2041470000000001</v>
      </c>
      <c r="AH87" s="122">
        <v>1980</v>
      </c>
      <c r="AI87" s="99">
        <v>280</v>
      </c>
      <c r="AJ87" s="100">
        <v>1.9053637999999999</v>
      </c>
      <c r="AK87" s="100">
        <v>1.8848472000000001</v>
      </c>
      <c r="AL87" s="100">
        <v>1.9225441000000001</v>
      </c>
      <c r="AM87" s="100">
        <v>1.8693230999999999</v>
      </c>
      <c r="AN87" s="100">
        <v>1.8931499000000001</v>
      </c>
      <c r="AO87" s="100">
        <v>1.8472542999999999</v>
      </c>
      <c r="AP87" s="100">
        <v>33.064748000000002</v>
      </c>
      <c r="AQ87" s="100">
        <v>31</v>
      </c>
      <c r="AR87" s="100">
        <v>3.3931168</v>
      </c>
      <c r="AS87" s="100">
        <v>0.25760149999999998</v>
      </c>
      <c r="AT87" s="99">
        <v>11669</v>
      </c>
      <c r="AU87" s="99">
        <v>0.8220056</v>
      </c>
      <c r="AV87" s="99">
        <v>0.98582800000000004</v>
      </c>
      <c r="AW87" s="100">
        <v>1.4923753</v>
      </c>
      <c r="AY87" s="122">
        <v>1980</v>
      </c>
    </row>
    <row r="88" spans="2:51">
      <c r="B88" s="122">
        <v>1981</v>
      </c>
      <c r="C88" s="99">
        <v>187</v>
      </c>
      <c r="D88" s="100">
        <v>2.5106511</v>
      </c>
      <c r="E88" s="100">
        <v>2.8970658</v>
      </c>
      <c r="F88" s="100">
        <v>2.9550071</v>
      </c>
      <c r="G88" s="100">
        <v>3.0318418</v>
      </c>
      <c r="H88" s="100">
        <v>2.5998649</v>
      </c>
      <c r="I88" s="100">
        <v>2.4870226999999998</v>
      </c>
      <c r="J88" s="100">
        <v>38.481282999999998</v>
      </c>
      <c r="K88" s="100">
        <v>36</v>
      </c>
      <c r="L88" s="100">
        <v>3.3369021999999999</v>
      </c>
      <c r="M88" s="100">
        <v>0.3080928</v>
      </c>
      <c r="N88" s="99">
        <v>6958</v>
      </c>
      <c r="O88" s="99">
        <v>0.95810709999999999</v>
      </c>
      <c r="P88" s="99">
        <v>0.91352140000000004</v>
      </c>
      <c r="R88" s="122">
        <v>1981</v>
      </c>
      <c r="S88" s="99">
        <v>95</v>
      </c>
      <c r="T88" s="100">
        <v>1.2709041999999999</v>
      </c>
      <c r="U88" s="100">
        <v>1.3154622</v>
      </c>
      <c r="V88" s="100">
        <v>1.3417714000000001</v>
      </c>
      <c r="W88" s="100">
        <v>1.3134644</v>
      </c>
      <c r="X88" s="100">
        <v>1.2787185999999999</v>
      </c>
      <c r="Y88" s="100">
        <v>1.2338013000000001</v>
      </c>
      <c r="Z88" s="100">
        <v>35.652631999999997</v>
      </c>
      <c r="AA88" s="100">
        <v>33</v>
      </c>
      <c r="AB88" s="100">
        <v>4.1611913999999999</v>
      </c>
      <c r="AC88" s="100">
        <v>0.1966589</v>
      </c>
      <c r="AD88" s="99">
        <v>3766</v>
      </c>
      <c r="AE88" s="99">
        <v>0.52717769999999997</v>
      </c>
      <c r="AF88" s="99">
        <v>0.95442289999999996</v>
      </c>
      <c r="AH88" s="122">
        <v>1981</v>
      </c>
      <c r="AI88" s="99">
        <v>282</v>
      </c>
      <c r="AJ88" s="100">
        <v>1.8896675000000001</v>
      </c>
      <c r="AK88" s="100">
        <v>2.0202887</v>
      </c>
      <c r="AL88" s="100">
        <v>2.0606944</v>
      </c>
      <c r="AM88" s="100">
        <v>2.0568314999999999</v>
      </c>
      <c r="AN88" s="100">
        <v>1.9020265000000001</v>
      </c>
      <c r="AO88" s="100">
        <v>1.831583</v>
      </c>
      <c r="AP88" s="100">
        <v>37.528368999999998</v>
      </c>
      <c r="AQ88" s="100">
        <v>35</v>
      </c>
      <c r="AR88" s="100">
        <v>3.575504</v>
      </c>
      <c r="AS88" s="100">
        <v>0.25870850000000001</v>
      </c>
      <c r="AT88" s="99">
        <v>10724</v>
      </c>
      <c r="AU88" s="99">
        <v>0.7444153</v>
      </c>
      <c r="AV88" s="99">
        <v>0.92747950000000001</v>
      </c>
      <c r="AW88" s="100">
        <v>2.2023177999999999</v>
      </c>
      <c r="AY88" s="122">
        <v>1981</v>
      </c>
    </row>
    <row r="89" spans="2:51">
      <c r="B89" s="122">
        <v>1982</v>
      </c>
      <c r="C89" s="99">
        <v>196</v>
      </c>
      <c r="D89" s="100">
        <v>2.5854401999999999</v>
      </c>
      <c r="E89" s="100">
        <v>2.5619887000000001</v>
      </c>
      <c r="F89" s="100">
        <v>2.6132285</v>
      </c>
      <c r="G89" s="100">
        <v>2.52081</v>
      </c>
      <c r="H89" s="100">
        <v>2.5617733999999999</v>
      </c>
      <c r="I89" s="100">
        <v>2.5192614</v>
      </c>
      <c r="J89" s="100">
        <v>32.567010000000003</v>
      </c>
      <c r="K89" s="100">
        <v>30.5</v>
      </c>
      <c r="L89" s="100">
        <v>3.3152908999999999</v>
      </c>
      <c r="M89" s="100">
        <v>0.30966110000000002</v>
      </c>
      <c r="N89" s="99">
        <v>8233</v>
      </c>
      <c r="O89" s="99">
        <v>1.1145598000000001</v>
      </c>
      <c r="P89" s="99">
        <v>1.0494342000000001</v>
      </c>
      <c r="R89" s="122">
        <v>1982</v>
      </c>
      <c r="S89" s="99">
        <v>93</v>
      </c>
      <c r="T89" s="100">
        <v>1.2231478</v>
      </c>
      <c r="U89" s="100">
        <v>1.2976772999999999</v>
      </c>
      <c r="V89" s="100">
        <v>1.3236308999999999</v>
      </c>
      <c r="W89" s="100">
        <v>1.2888436999999999</v>
      </c>
      <c r="X89" s="100">
        <v>1.2652722999999999</v>
      </c>
      <c r="Y89" s="100">
        <v>1.2500865000000001</v>
      </c>
      <c r="Z89" s="100">
        <v>34.870967999999998</v>
      </c>
      <c r="AA89" s="100">
        <v>32</v>
      </c>
      <c r="AB89" s="100">
        <v>3.9042821000000001</v>
      </c>
      <c r="AC89" s="100">
        <v>0.18066670000000001</v>
      </c>
      <c r="AD89" s="99">
        <v>3759</v>
      </c>
      <c r="AE89" s="99">
        <v>0.51779779999999997</v>
      </c>
      <c r="AF89" s="99">
        <v>0.91819539999999999</v>
      </c>
      <c r="AH89" s="122">
        <v>1982</v>
      </c>
      <c r="AI89" s="99">
        <v>289</v>
      </c>
      <c r="AJ89" s="100">
        <v>1.9032883</v>
      </c>
      <c r="AK89" s="100">
        <v>1.9430681999999999</v>
      </c>
      <c r="AL89" s="100">
        <v>1.9819296</v>
      </c>
      <c r="AM89" s="100">
        <v>1.9192020000000001</v>
      </c>
      <c r="AN89" s="100">
        <v>1.9239689</v>
      </c>
      <c r="AO89" s="100">
        <v>1.8934420999999999</v>
      </c>
      <c r="AP89" s="100">
        <v>33.313589</v>
      </c>
      <c r="AQ89" s="100">
        <v>31</v>
      </c>
      <c r="AR89" s="100">
        <v>3.4844466000000001</v>
      </c>
      <c r="AS89" s="100">
        <v>0.25180580000000002</v>
      </c>
      <c r="AT89" s="99">
        <v>11992</v>
      </c>
      <c r="AU89" s="99">
        <v>0.81876979999999999</v>
      </c>
      <c r="AV89" s="99">
        <v>1.0044325000000001</v>
      </c>
      <c r="AW89" s="100">
        <v>1.974288</v>
      </c>
      <c r="AY89" s="122">
        <v>1982</v>
      </c>
    </row>
    <row r="90" spans="2:51">
      <c r="B90" s="122">
        <v>1983</v>
      </c>
      <c r="C90" s="99">
        <v>174</v>
      </c>
      <c r="D90" s="100">
        <v>2.2637545000000001</v>
      </c>
      <c r="E90" s="100">
        <v>2.3848677999999999</v>
      </c>
      <c r="F90" s="100">
        <v>2.4325651000000001</v>
      </c>
      <c r="G90" s="100">
        <v>2.3727455000000002</v>
      </c>
      <c r="H90" s="100">
        <v>2.2678422999999999</v>
      </c>
      <c r="I90" s="100">
        <v>2.1498094999999999</v>
      </c>
      <c r="J90" s="100">
        <v>36.695402000000001</v>
      </c>
      <c r="K90" s="100">
        <v>35</v>
      </c>
      <c r="L90" s="100">
        <v>3.2378117</v>
      </c>
      <c r="M90" s="100">
        <v>0.28784120000000002</v>
      </c>
      <c r="N90" s="99">
        <v>6684</v>
      </c>
      <c r="O90" s="99">
        <v>0.89309300000000003</v>
      </c>
      <c r="P90" s="99">
        <v>0.90925909999999999</v>
      </c>
      <c r="R90" s="122">
        <v>1983</v>
      </c>
      <c r="S90" s="99">
        <v>120</v>
      </c>
      <c r="T90" s="100">
        <v>1.5570006000000001</v>
      </c>
      <c r="U90" s="100">
        <v>1.5621229000000001</v>
      </c>
      <c r="V90" s="100">
        <v>1.5933653000000001</v>
      </c>
      <c r="W90" s="100">
        <v>1.5437205000000001</v>
      </c>
      <c r="X90" s="100">
        <v>1.5705544</v>
      </c>
      <c r="Y90" s="100">
        <v>1.5127318999999999</v>
      </c>
      <c r="Z90" s="100">
        <v>33.083333000000003</v>
      </c>
      <c r="AA90" s="100">
        <v>31</v>
      </c>
      <c r="AB90" s="100">
        <v>5.4151625000000001</v>
      </c>
      <c r="AC90" s="100">
        <v>0.24176980000000001</v>
      </c>
      <c r="AD90" s="99">
        <v>5047</v>
      </c>
      <c r="AE90" s="99">
        <v>0.6867027</v>
      </c>
      <c r="AF90" s="99">
        <v>1.2688619999999999</v>
      </c>
      <c r="AH90" s="122">
        <v>1983</v>
      </c>
      <c r="AI90" s="99">
        <v>294</v>
      </c>
      <c r="AJ90" s="100">
        <v>1.9099005</v>
      </c>
      <c r="AK90" s="100">
        <v>1.9654421</v>
      </c>
      <c r="AL90" s="100">
        <v>2.0047510000000002</v>
      </c>
      <c r="AM90" s="100">
        <v>1.9481348999999999</v>
      </c>
      <c r="AN90" s="100">
        <v>1.9157302</v>
      </c>
      <c r="AO90" s="100">
        <v>1.8306001000000001</v>
      </c>
      <c r="AP90" s="100">
        <v>35.221088000000002</v>
      </c>
      <c r="AQ90" s="100">
        <v>34</v>
      </c>
      <c r="AR90" s="100">
        <v>3.8735178000000001</v>
      </c>
      <c r="AS90" s="100">
        <v>0.2670688</v>
      </c>
      <c r="AT90" s="99">
        <v>11731</v>
      </c>
      <c r="AU90" s="99">
        <v>0.79083349999999997</v>
      </c>
      <c r="AV90" s="99">
        <v>1.0355189</v>
      </c>
      <c r="AW90" s="100">
        <v>1.5266839000000001</v>
      </c>
      <c r="AY90" s="122">
        <v>1983</v>
      </c>
    </row>
    <row r="91" spans="2:51">
      <c r="B91" s="122">
        <v>1984</v>
      </c>
      <c r="C91" s="99">
        <v>181</v>
      </c>
      <c r="D91" s="100">
        <v>2.3270129000000002</v>
      </c>
      <c r="E91" s="100">
        <v>2.2952490999999999</v>
      </c>
      <c r="F91" s="100">
        <v>2.3411540999999998</v>
      </c>
      <c r="G91" s="100">
        <v>2.2597114</v>
      </c>
      <c r="H91" s="100">
        <v>2.3011520999999999</v>
      </c>
      <c r="I91" s="100">
        <v>2.2405259000000002</v>
      </c>
      <c r="J91" s="100">
        <v>32.872928000000002</v>
      </c>
      <c r="K91" s="100">
        <v>32</v>
      </c>
      <c r="L91" s="100">
        <v>3.5799051</v>
      </c>
      <c r="M91" s="100">
        <v>0.301732</v>
      </c>
      <c r="N91" s="99">
        <v>7626</v>
      </c>
      <c r="O91" s="99">
        <v>1.0078822999999999</v>
      </c>
      <c r="P91" s="99">
        <v>1.0800476000000001</v>
      </c>
      <c r="R91" s="122">
        <v>1984</v>
      </c>
      <c r="S91" s="99">
        <v>118</v>
      </c>
      <c r="T91" s="100">
        <v>1.5125919000000001</v>
      </c>
      <c r="U91" s="100">
        <v>1.5252327999999999</v>
      </c>
      <c r="V91" s="100">
        <v>1.5557375</v>
      </c>
      <c r="W91" s="100">
        <v>1.5341845999999999</v>
      </c>
      <c r="X91" s="100">
        <v>1.4912159</v>
      </c>
      <c r="Y91" s="100">
        <v>1.4456176999999999</v>
      </c>
      <c r="Z91" s="100">
        <v>36.245762999999997</v>
      </c>
      <c r="AA91" s="100">
        <v>33</v>
      </c>
      <c r="AB91" s="100">
        <v>5.3758542</v>
      </c>
      <c r="AC91" s="100">
        <v>0.2363451</v>
      </c>
      <c r="AD91" s="99">
        <v>4602</v>
      </c>
      <c r="AE91" s="99">
        <v>0.61948009999999998</v>
      </c>
      <c r="AF91" s="99">
        <v>1.2066705</v>
      </c>
      <c r="AH91" s="122">
        <v>1984</v>
      </c>
      <c r="AI91" s="99">
        <v>299</v>
      </c>
      <c r="AJ91" s="100">
        <v>1.9192020999999999</v>
      </c>
      <c r="AK91" s="100">
        <v>1.9306863999999999</v>
      </c>
      <c r="AL91" s="100">
        <v>1.9693001999999999</v>
      </c>
      <c r="AM91" s="100">
        <v>1.9201178000000001</v>
      </c>
      <c r="AN91" s="100">
        <v>1.9103988000000001</v>
      </c>
      <c r="AO91" s="100">
        <v>1.8556999999999999</v>
      </c>
      <c r="AP91" s="100">
        <v>34.204013000000003</v>
      </c>
      <c r="AQ91" s="100">
        <v>32</v>
      </c>
      <c r="AR91" s="100">
        <v>4.1235692000000004</v>
      </c>
      <c r="AS91" s="100">
        <v>0.27203090000000002</v>
      </c>
      <c r="AT91" s="99">
        <v>12228</v>
      </c>
      <c r="AU91" s="99">
        <v>0.81546260000000004</v>
      </c>
      <c r="AV91" s="99">
        <v>1.1244552000000001</v>
      </c>
      <c r="AW91" s="100">
        <v>1.5048516000000001</v>
      </c>
      <c r="AY91" s="122">
        <v>1984</v>
      </c>
    </row>
    <row r="92" spans="2:51">
      <c r="B92" s="122">
        <v>1985</v>
      </c>
      <c r="C92" s="99">
        <v>195</v>
      </c>
      <c r="D92" s="100">
        <v>2.4737629000000001</v>
      </c>
      <c r="E92" s="100">
        <v>2.503571</v>
      </c>
      <c r="F92" s="100">
        <v>2.5536424000000002</v>
      </c>
      <c r="G92" s="100">
        <v>2.5097591000000001</v>
      </c>
      <c r="H92" s="100">
        <v>2.4380316999999998</v>
      </c>
      <c r="I92" s="100">
        <v>2.3479337999999998</v>
      </c>
      <c r="J92" s="100">
        <v>34.425640999999999</v>
      </c>
      <c r="K92" s="100">
        <v>32</v>
      </c>
      <c r="L92" s="100">
        <v>3.5519126000000001</v>
      </c>
      <c r="M92" s="100">
        <v>0.30394660000000001</v>
      </c>
      <c r="N92" s="99">
        <v>7935</v>
      </c>
      <c r="O92" s="99">
        <v>1.0358229000000001</v>
      </c>
      <c r="P92" s="99">
        <v>1.0563183</v>
      </c>
      <c r="R92" s="122">
        <v>1985</v>
      </c>
      <c r="S92" s="99">
        <v>119</v>
      </c>
      <c r="T92" s="100">
        <v>1.5052650999999999</v>
      </c>
      <c r="U92" s="100">
        <v>1.5177636999999999</v>
      </c>
      <c r="V92" s="100">
        <v>1.548119</v>
      </c>
      <c r="W92" s="100">
        <v>1.5035172999999999</v>
      </c>
      <c r="X92" s="100">
        <v>1.5046980999999999</v>
      </c>
      <c r="Y92" s="100">
        <v>1.4466110999999999</v>
      </c>
      <c r="Z92" s="100">
        <v>34.134453999999998</v>
      </c>
      <c r="AA92" s="100">
        <v>32</v>
      </c>
      <c r="AB92" s="100">
        <v>5.1094891000000002</v>
      </c>
      <c r="AC92" s="100">
        <v>0.2177413</v>
      </c>
      <c r="AD92" s="99">
        <v>4909</v>
      </c>
      <c r="AE92" s="99">
        <v>0.65301960000000003</v>
      </c>
      <c r="AF92" s="99">
        <v>1.2053015</v>
      </c>
      <c r="AH92" s="122">
        <v>1985</v>
      </c>
      <c r="AI92" s="99">
        <v>314</v>
      </c>
      <c r="AJ92" s="100">
        <v>1.9888129999999999</v>
      </c>
      <c r="AK92" s="100">
        <v>2.0024630000000001</v>
      </c>
      <c r="AL92" s="100">
        <v>2.0425122999999998</v>
      </c>
      <c r="AM92" s="100">
        <v>1.9947911</v>
      </c>
      <c r="AN92" s="100">
        <v>1.9703065</v>
      </c>
      <c r="AO92" s="100">
        <v>1.8977149</v>
      </c>
      <c r="AP92" s="100">
        <v>34.315286999999998</v>
      </c>
      <c r="AQ92" s="100">
        <v>32</v>
      </c>
      <c r="AR92" s="100">
        <v>4.0158588000000002</v>
      </c>
      <c r="AS92" s="100">
        <v>0.26429200000000003</v>
      </c>
      <c r="AT92" s="99">
        <v>12844</v>
      </c>
      <c r="AU92" s="99">
        <v>0.84622699999999995</v>
      </c>
      <c r="AV92" s="99">
        <v>1.1086961</v>
      </c>
      <c r="AW92" s="100">
        <v>1.649513</v>
      </c>
      <c r="AY92" s="122">
        <v>1985</v>
      </c>
    </row>
    <row r="93" spans="2:51">
      <c r="B93" s="122">
        <v>1986</v>
      </c>
      <c r="C93" s="99">
        <v>192</v>
      </c>
      <c r="D93" s="100">
        <v>2.3999438999999998</v>
      </c>
      <c r="E93" s="100">
        <v>2.4463157999999998</v>
      </c>
      <c r="F93" s="100">
        <v>2.4952421</v>
      </c>
      <c r="G93" s="100">
        <v>2.418952</v>
      </c>
      <c r="H93" s="100">
        <v>2.3742705000000002</v>
      </c>
      <c r="I93" s="100">
        <v>2.3053431999999998</v>
      </c>
      <c r="J93" s="100">
        <v>35.322916999999997</v>
      </c>
      <c r="K93" s="100">
        <v>35</v>
      </c>
      <c r="L93" s="100">
        <v>3.5094132999999998</v>
      </c>
      <c r="M93" s="100">
        <v>0.30863210000000002</v>
      </c>
      <c r="N93" s="99">
        <v>7623</v>
      </c>
      <c r="O93" s="99">
        <v>0.98153619999999997</v>
      </c>
      <c r="P93" s="99">
        <v>1.0534053999999999</v>
      </c>
      <c r="R93" s="122">
        <v>1986</v>
      </c>
      <c r="S93" s="99">
        <v>123</v>
      </c>
      <c r="T93" s="100">
        <v>1.5340172000000001</v>
      </c>
      <c r="U93" s="100">
        <v>1.5299168999999999</v>
      </c>
      <c r="V93" s="100">
        <v>1.5605152</v>
      </c>
      <c r="W93" s="100">
        <v>1.4925078000000001</v>
      </c>
      <c r="X93" s="100">
        <v>1.5654912999999999</v>
      </c>
      <c r="Y93" s="100">
        <v>1.5203587999999999</v>
      </c>
      <c r="Z93" s="100">
        <v>31.341463000000001</v>
      </c>
      <c r="AA93" s="100">
        <v>31</v>
      </c>
      <c r="AB93" s="100">
        <v>5.2184980999999997</v>
      </c>
      <c r="AC93" s="100">
        <v>0.2330826</v>
      </c>
      <c r="AD93" s="99">
        <v>5385</v>
      </c>
      <c r="AE93" s="99">
        <v>0.70732510000000004</v>
      </c>
      <c r="AF93" s="99">
        <v>1.3803692999999999</v>
      </c>
      <c r="AH93" s="122">
        <v>1986</v>
      </c>
      <c r="AI93" s="99">
        <v>315</v>
      </c>
      <c r="AJ93" s="100">
        <v>1.9664946999999999</v>
      </c>
      <c r="AK93" s="100">
        <v>1.9917035000000001</v>
      </c>
      <c r="AL93" s="100">
        <v>2.0315375000000002</v>
      </c>
      <c r="AM93" s="100">
        <v>1.9596788999999999</v>
      </c>
      <c r="AN93" s="100">
        <v>1.9738559</v>
      </c>
      <c r="AO93" s="100">
        <v>1.9175207999999999</v>
      </c>
      <c r="AP93" s="100">
        <v>33.768253999999999</v>
      </c>
      <c r="AQ93" s="100">
        <v>33</v>
      </c>
      <c r="AR93" s="100">
        <v>4.0240163999999998</v>
      </c>
      <c r="AS93" s="100">
        <v>0.27395829999999999</v>
      </c>
      <c r="AT93" s="99">
        <v>13008</v>
      </c>
      <c r="AU93" s="99">
        <v>0.8457964</v>
      </c>
      <c r="AV93" s="99">
        <v>1.1679292999999999</v>
      </c>
      <c r="AW93" s="100">
        <v>1.598986</v>
      </c>
      <c r="AY93" s="122">
        <v>1986</v>
      </c>
    </row>
    <row r="94" spans="2:51">
      <c r="B94" s="122">
        <v>1987</v>
      </c>
      <c r="C94" s="99">
        <v>186</v>
      </c>
      <c r="D94" s="100">
        <v>2.2911328000000002</v>
      </c>
      <c r="E94" s="100">
        <v>2.2768234999999999</v>
      </c>
      <c r="F94" s="100">
        <v>2.3223598999999999</v>
      </c>
      <c r="G94" s="100">
        <v>2.2694686000000002</v>
      </c>
      <c r="H94" s="100">
        <v>2.2316788999999999</v>
      </c>
      <c r="I94" s="100">
        <v>2.1421358000000001</v>
      </c>
      <c r="J94" s="100">
        <v>35.204301000000001</v>
      </c>
      <c r="K94" s="100">
        <v>34</v>
      </c>
      <c r="L94" s="100">
        <v>3.2472067</v>
      </c>
      <c r="M94" s="100">
        <v>0.29241149999999999</v>
      </c>
      <c r="N94" s="99">
        <v>7423</v>
      </c>
      <c r="O94" s="99">
        <v>0.94272719999999999</v>
      </c>
      <c r="P94" s="99">
        <v>1.030457</v>
      </c>
      <c r="R94" s="122">
        <v>1987</v>
      </c>
      <c r="S94" s="99">
        <v>131</v>
      </c>
      <c r="T94" s="100">
        <v>1.6082265</v>
      </c>
      <c r="U94" s="100">
        <v>1.5752157</v>
      </c>
      <c r="V94" s="100">
        <v>1.6067199999999999</v>
      </c>
      <c r="W94" s="100">
        <v>1.5676661000000001</v>
      </c>
      <c r="X94" s="100">
        <v>1.6120213999999999</v>
      </c>
      <c r="Y94" s="100">
        <v>1.5872231000000001</v>
      </c>
      <c r="Z94" s="100">
        <v>32.580153000000003</v>
      </c>
      <c r="AA94" s="100">
        <v>28</v>
      </c>
      <c r="AB94" s="100">
        <v>5.5982906000000003</v>
      </c>
      <c r="AC94" s="100">
        <v>0.24390239999999999</v>
      </c>
      <c r="AD94" s="99">
        <v>5577</v>
      </c>
      <c r="AE94" s="99">
        <v>0.7218696</v>
      </c>
      <c r="AF94" s="99">
        <v>1.4708481</v>
      </c>
      <c r="AH94" s="122">
        <v>1987</v>
      </c>
      <c r="AI94" s="99">
        <v>317</v>
      </c>
      <c r="AJ94" s="100">
        <v>1.9491050999999999</v>
      </c>
      <c r="AK94" s="100">
        <v>1.9224019000000001</v>
      </c>
      <c r="AL94" s="100">
        <v>1.9608498999999999</v>
      </c>
      <c r="AM94" s="100">
        <v>1.9141059</v>
      </c>
      <c r="AN94" s="100">
        <v>1.9206646000000001</v>
      </c>
      <c r="AO94" s="100">
        <v>1.8644729</v>
      </c>
      <c r="AP94" s="100">
        <v>34.119874000000003</v>
      </c>
      <c r="AQ94" s="100">
        <v>31</v>
      </c>
      <c r="AR94" s="100">
        <v>3.9291025999999998</v>
      </c>
      <c r="AS94" s="100">
        <v>0.27020349999999999</v>
      </c>
      <c r="AT94" s="99">
        <v>13000</v>
      </c>
      <c r="AU94" s="99">
        <v>0.83334739999999996</v>
      </c>
      <c r="AV94" s="99">
        <v>1.1823243999999999</v>
      </c>
      <c r="AW94" s="100">
        <v>1.4454043000000001</v>
      </c>
      <c r="AY94" s="122">
        <v>1987</v>
      </c>
    </row>
    <row r="95" spans="2:51">
      <c r="B95" s="122">
        <v>1988</v>
      </c>
      <c r="C95" s="99">
        <v>241</v>
      </c>
      <c r="D95" s="100">
        <v>2.9215857000000001</v>
      </c>
      <c r="E95" s="100">
        <v>2.9445101999999999</v>
      </c>
      <c r="F95" s="100">
        <v>3.0034003999999999</v>
      </c>
      <c r="G95" s="100">
        <v>2.9666828000000001</v>
      </c>
      <c r="H95" s="100">
        <v>2.8490552999999998</v>
      </c>
      <c r="I95" s="100">
        <v>2.7089645</v>
      </c>
      <c r="J95" s="100">
        <v>36.012447999999999</v>
      </c>
      <c r="K95" s="100">
        <v>34</v>
      </c>
      <c r="L95" s="100">
        <v>4.0301003</v>
      </c>
      <c r="M95" s="100">
        <v>0.37031350000000002</v>
      </c>
      <c r="N95" s="99">
        <v>9442</v>
      </c>
      <c r="O95" s="99">
        <v>1.1811218000000001</v>
      </c>
      <c r="P95" s="99">
        <v>1.2760494</v>
      </c>
      <c r="R95" s="122">
        <v>1988</v>
      </c>
      <c r="S95" s="99">
        <v>154</v>
      </c>
      <c r="T95" s="100">
        <v>1.8591806</v>
      </c>
      <c r="U95" s="100">
        <v>1.8180323</v>
      </c>
      <c r="V95" s="100">
        <v>1.854393</v>
      </c>
      <c r="W95" s="100">
        <v>1.7826274</v>
      </c>
      <c r="X95" s="100">
        <v>1.8767206000000001</v>
      </c>
      <c r="Y95" s="100">
        <v>1.8667335</v>
      </c>
      <c r="Z95" s="100">
        <v>30.571428999999998</v>
      </c>
      <c r="AA95" s="100">
        <v>28</v>
      </c>
      <c r="AB95" s="100">
        <v>6.1698718000000001</v>
      </c>
      <c r="AC95" s="100">
        <v>0.28110400000000002</v>
      </c>
      <c r="AD95" s="99">
        <v>6883</v>
      </c>
      <c r="AE95" s="99">
        <v>0.8769844</v>
      </c>
      <c r="AF95" s="99">
        <v>1.7576025</v>
      </c>
      <c r="AH95" s="122">
        <v>1988</v>
      </c>
      <c r="AI95" s="99">
        <v>395</v>
      </c>
      <c r="AJ95" s="100">
        <v>2.3892818999999998</v>
      </c>
      <c r="AK95" s="100">
        <v>2.3627243</v>
      </c>
      <c r="AL95" s="100">
        <v>2.4099788000000002</v>
      </c>
      <c r="AM95" s="100">
        <v>2.3504621000000001</v>
      </c>
      <c r="AN95" s="100">
        <v>2.3543059</v>
      </c>
      <c r="AO95" s="100">
        <v>2.2816447000000002</v>
      </c>
      <c r="AP95" s="100">
        <v>33.891139000000003</v>
      </c>
      <c r="AQ95" s="100">
        <v>31</v>
      </c>
      <c r="AR95" s="100">
        <v>4.6602170999999997</v>
      </c>
      <c r="AS95" s="100">
        <v>0.3295401</v>
      </c>
      <c r="AT95" s="99">
        <v>16325</v>
      </c>
      <c r="AU95" s="99">
        <v>1.0304507999999999</v>
      </c>
      <c r="AV95" s="99">
        <v>1.4427075</v>
      </c>
      <c r="AW95" s="100">
        <v>1.6196138</v>
      </c>
      <c r="AY95" s="122">
        <v>1988</v>
      </c>
    </row>
    <row r="96" spans="2:51">
      <c r="B96" s="122">
        <v>1989</v>
      </c>
      <c r="C96" s="99">
        <v>210</v>
      </c>
      <c r="D96" s="100">
        <v>2.5036991999999998</v>
      </c>
      <c r="E96" s="100">
        <v>2.4826014000000001</v>
      </c>
      <c r="F96" s="100">
        <v>2.5322534999999999</v>
      </c>
      <c r="G96" s="100">
        <v>2.4635370000000001</v>
      </c>
      <c r="H96" s="100">
        <v>2.4289603</v>
      </c>
      <c r="I96" s="100">
        <v>2.2994964000000002</v>
      </c>
      <c r="J96" s="100">
        <v>35.186602999999998</v>
      </c>
      <c r="K96" s="100">
        <v>33</v>
      </c>
      <c r="L96" s="100">
        <v>3.6822724999999998</v>
      </c>
      <c r="M96" s="100">
        <v>0.31377939999999999</v>
      </c>
      <c r="N96" s="99">
        <v>8349</v>
      </c>
      <c r="O96" s="99">
        <v>1.0281075</v>
      </c>
      <c r="P96" s="99">
        <v>1.1581823</v>
      </c>
      <c r="R96" s="122">
        <v>1989</v>
      </c>
      <c r="S96" s="99">
        <v>109</v>
      </c>
      <c r="T96" s="100">
        <v>1.293488</v>
      </c>
      <c r="U96" s="100">
        <v>1.2754573</v>
      </c>
      <c r="V96" s="100">
        <v>1.3009664999999999</v>
      </c>
      <c r="W96" s="100">
        <v>1.2703519000000001</v>
      </c>
      <c r="X96" s="100">
        <v>1.2694723999999999</v>
      </c>
      <c r="Y96" s="100">
        <v>1.2727249</v>
      </c>
      <c r="Z96" s="100">
        <v>33.899082999999997</v>
      </c>
      <c r="AA96" s="100">
        <v>30</v>
      </c>
      <c r="AB96" s="100">
        <v>4.4165315999999999</v>
      </c>
      <c r="AC96" s="100">
        <v>0.19020699999999999</v>
      </c>
      <c r="AD96" s="99">
        <v>4553</v>
      </c>
      <c r="AE96" s="99">
        <v>0.57090700000000005</v>
      </c>
      <c r="AF96" s="99">
        <v>1.1831444</v>
      </c>
      <c r="AH96" s="122">
        <v>1989</v>
      </c>
      <c r="AI96" s="99">
        <v>319</v>
      </c>
      <c r="AJ96" s="100">
        <v>1.8971815999999999</v>
      </c>
      <c r="AK96" s="100">
        <v>1.8910518000000001</v>
      </c>
      <c r="AL96" s="100">
        <v>1.9288727999999999</v>
      </c>
      <c r="AM96" s="100">
        <v>1.8801384000000001</v>
      </c>
      <c r="AN96" s="100">
        <v>1.8580030000000001</v>
      </c>
      <c r="AO96" s="100">
        <v>1.7928976999999999</v>
      </c>
      <c r="AP96" s="100">
        <v>34.745283000000001</v>
      </c>
      <c r="AQ96" s="100">
        <v>32</v>
      </c>
      <c r="AR96" s="100">
        <v>3.9040509000000001</v>
      </c>
      <c r="AS96" s="100">
        <v>0.25677759999999999</v>
      </c>
      <c r="AT96" s="99">
        <v>12902</v>
      </c>
      <c r="AU96" s="99">
        <v>0.80157679999999998</v>
      </c>
      <c r="AV96" s="99">
        <v>1.1668700000000001</v>
      </c>
      <c r="AW96" s="100">
        <v>1.9464402000000001</v>
      </c>
      <c r="AY96" s="122">
        <v>1989</v>
      </c>
    </row>
    <row r="97" spans="2:51">
      <c r="B97" s="122">
        <v>1990</v>
      </c>
      <c r="C97" s="99">
        <v>239</v>
      </c>
      <c r="D97" s="100">
        <v>2.8080419000000001</v>
      </c>
      <c r="E97" s="100">
        <v>2.7437578</v>
      </c>
      <c r="F97" s="100">
        <v>2.7986328999999999</v>
      </c>
      <c r="G97" s="100">
        <v>2.7436530000000001</v>
      </c>
      <c r="H97" s="100">
        <v>2.7311858</v>
      </c>
      <c r="I97" s="100">
        <v>2.6538054</v>
      </c>
      <c r="J97" s="100">
        <v>35.246862</v>
      </c>
      <c r="K97" s="100">
        <v>34</v>
      </c>
      <c r="L97" s="100">
        <v>4.2770222000000002</v>
      </c>
      <c r="M97" s="100">
        <v>0.3696372</v>
      </c>
      <c r="N97" s="99">
        <v>9502</v>
      </c>
      <c r="O97" s="99">
        <v>1.1539410000000001</v>
      </c>
      <c r="P97" s="99">
        <v>1.331521</v>
      </c>
      <c r="R97" s="122">
        <v>1990</v>
      </c>
      <c r="S97" s="99">
        <v>146</v>
      </c>
      <c r="T97" s="100">
        <v>1.7068319999999999</v>
      </c>
      <c r="U97" s="100">
        <v>1.6849459</v>
      </c>
      <c r="V97" s="100">
        <v>1.7186448000000001</v>
      </c>
      <c r="W97" s="100">
        <v>1.6601771999999999</v>
      </c>
      <c r="X97" s="100">
        <v>1.6757070000000001</v>
      </c>
      <c r="Y97" s="100">
        <v>1.6267782</v>
      </c>
      <c r="Z97" s="100">
        <v>34.267122999999998</v>
      </c>
      <c r="AA97" s="100">
        <v>32</v>
      </c>
      <c r="AB97" s="100">
        <v>6.2207072999999999</v>
      </c>
      <c r="AC97" s="100">
        <v>0.2635284</v>
      </c>
      <c r="AD97" s="99">
        <v>5988</v>
      </c>
      <c r="AE97" s="99">
        <v>0.74033470000000001</v>
      </c>
      <c r="AF97" s="99">
        <v>1.5859814999999999</v>
      </c>
      <c r="AH97" s="122">
        <v>1990</v>
      </c>
      <c r="AI97" s="99">
        <v>385</v>
      </c>
      <c r="AJ97" s="100">
        <v>2.2560628</v>
      </c>
      <c r="AK97" s="100">
        <v>2.2283721000000001</v>
      </c>
      <c r="AL97" s="100">
        <v>2.2729395000000001</v>
      </c>
      <c r="AM97" s="100">
        <v>2.2180540999999998</v>
      </c>
      <c r="AN97" s="100">
        <v>2.2128809</v>
      </c>
      <c r="AO97" s="100">
        <v>2.1482565</v>
      </c>
      <c r="AP97" s="100">
        <v>34.875324999999997</v>
      </c>
      <c r="AQ97" s="100">
        <v>33</v>
      </c>
      <c r="AR97" s="100">
        <v>4.8519218999999998</v>
      </c>
      <c r="AS97" s="100">
        <v>0.32067299999999999</v>
      </c>
      <c r="AT97" s="99">
        <v>15490</v>
      </c>
      <c r="AU97" s="99">
        <v>0.94898959999999999</v>
      </c>
      <c r="AV97" s="99">
        <v>1.4195667000000001</v>
      </c>
      <c r="AW97" s="100">
        <v>1.6283951999999999</v>
      </c>
      <c r="AY97" s="122">
        <v>1990</v>
      </c>
    </row>
    <row r="98" spans="2:51">
      <c r="B98" s="122">
        <v>1991</v>
      </c>
      <c r="C98" s="99">
        <v>207</v>
      </c>
      <c r="D98" s="100">
        <v>2.4026717999999998</v>
      </c>
      <c r="E98" s="100">
        <v>2.3552843000000001</v>
      </c>
      <c r="F98" s="100">
        <v>2.40239</v>
      </c>
      <c r="G98" s="100">
        <v>2.3353229</v>
      </c>
      <c r="H98" s="100">
        <v>2.3061341999999998</v>
      </c>
      <c r="I98" s="100">
        <v>2.1795224000000002</v>
      </c>
      <c r="J98" s="100">
        <v>35.179611999999999</v>
      </c>
      <c r="K98" s="100">
        <v>33</v>
      </c>
      <c r="L98" s="100">
        <v>3.8333333000000001</v>
      </c>
      <c r="M98" s="100">
        <v>0.32309929999999998</v>
      </c>
      <c r="N98" s="99">
        <v>8233</v>
      </c>
      <c r="O98" s="99">
        <v>0.98861849999999996</v>
      </c>
      <c r="P98" s="99">
        <v>1.2145467999999999</v>
      </c>
      <c r="R98" s="122">
        <v>1991</v>
      </c>
      <c r="S98" s="99">
        <v>147</v>
      </c>
      <c r="T98" s="100">
        <v>1.6957703</v>
      </c>
      <c r="U98" s="100">
        <v>1.6489137</v>
      </c>
      <c r="V98" s="100">
        <v>1.6818919999999999</v>
      </c>
      <c r="W98" s="100">
        <v>1.6331526999999999</v>
      </c>
      <c r="X98" s="100">
        <v>1.6830947000000001</v>
      </c>
      <c r="Y98" s="100">
        <v>1.6635951</v>
      </c>
      <c r="Z98" s="100">
        <v>33.040816</v>
      </c>
      <c r="AA98" s="100">
        <v>30</v>
      </c>
      <c r="AB98" s="100">
        <v>6.3829786999999998</v>
      </c>
      <c r="AC98" s="100">
        <v>0.2668894</v>
      </c>
      <c r="AD98" s="99">
        <v>6195</v>
      </c>
      <c r="AE98" s="99">
        <v>0.75662430000000003</v>
      </c>
      <c r="AF98" s="99">
        <v>1.6874591000000001</v>
      </c>
      <c r="AH98" s="122">
        <v>1991</v>
      </c>
      <c r="AI98" s="99">
        <v>354</v>
      </c>
      <c r="AJ98" s="100">
        <v>2.0481327</v>
      </c>
      <c r="AK98" s="100">
        <v>1.9968343</v>
      </c>
      <c r="AL98" s="100">
        <v>2.0367709999999999</v>
      </c>
      <c r="AM98" s="100">
        <v>1.9772889</v>
      </c>
      <c r="AN98" s="100">
        <v>1.9921454999999999</v>
      </c>
      <c r="AO98" s="100">
        <v>1.9196086000000001</v>
      </c>
      <c r="AP98" s="100">
        <v>34.288952000000002</v>
      </c>
      <c r="AQ98" s="100">
        <v>31</v>
      </c>
      <c r="AR98" s="100">
        <v>4.5956121000000003</v>
      </c>
      <c r="AS98" s="100">
        <v>0.2971145</v>
      </c>
      <c r="AT98" s="99">
        <v>14428</v>
      </c>
      <c r="AU98" s="99">
        <v>0.87360539999999998</v>
      </c>
      <c r="AV98" s="99">
        <v>1.3806883999999999</v>
      </c>
      <c r="AW98" s="100">
        <v>1.4283854</v>
      </c>
      <c r="AY98" s="122">
        <v>1991</v>
      </c>
    </row>
    <row r="99" spans="2:51">
      <c r="B99" s="122">
        <v>1992</v>
      </c>
      <c r="C99" s="99">
        <v>196</v>
      </c>
      <c r="D99" s="100">
        <v>2.2507377000000002</v>
      </c>
      <c r="E99" s="100">
        <v>2.2830572</v>
      </c>
      <c r="F99" s="100">
        <v>2.3287182999999998</v>
      </c>
      <c r="G99" s="100">
        <v>2.29704</v>
      </c>
      <c r="H99" s="100">
        <v>2.1647769000000001</v>
      </c>
      <c r="I99" s="100">
        <v>2.0302969000000002</v>
      </c>
      <c r="J99" s="100">
        <v>38.647959</v>
      </c>
      <c r="K99" s="100">
        <v>37.5</v>
      </c>
      <c r="L99" s="100">
        <v>3.7476099</v>
      </c>
      <c r="M99" s="100">
        <v>0.29645310000000002</v>
      </c>
      <c r="N99" s="99">
        <v>7153</v>
      </c>
      <c r="O99" s="99">
        <v>0.8504642</v>
      </c>
      <c r="P99" s="99">
        <v>1.0585338</v>
      </c>
      <c r="R99" s="122">
        <v>1992</v>
      </c>
      <c r="S99" s="99">
        <v>123</v>
      </c>
      <c r="T99" s="100">
        <v>1.4024479000000001</v>
      </c>
      <c r="U99" s="100">
        <v>1.3542288</v>
      </c>
      <c r="V99" s="100">
        <v>1.3813134</v>
      </c>
      <c r="W99" s="100">
        <v>1.3496816</v>
      </c>
      <c r="X99" s="100">
        <v>1.3957942999999999</v>
      </c>
      <c r="Y99" s="100">
        <v>1.3683053000000001</v>
      </c>
      <c r="Z99" s="100">
        <v>33.040649999999999</v>
      </c>
      <c r="AA99" s="100">
        <v>30</v>
      </c>
      <c r="AB99" s="100">
        <v>5.4448870999999999</v>
      </c>
      <c r="AC99" s="100">
        <v>0.21374580000000001</v>
      </c>
      <c r="AD99" s="99">
        <v>5179</v>
      </c>
      <c r="AE99" s="99">
        <v>0.62588200000000005</v>
      </c>
      <c r="AF99" s="99">
        <v>1.4197287000000001</v>
      </c>
      <c r="AH99" s="122">
        <v>1992</v>
      </c>
      <c r="AI99" s="99">
        <v>319</v>
      </c>
      <c r="AJ99" s="100">
        <v>1.8250853</v>
      </c>
      <c r="AK99" s="100">
        <v>1.8138316000000001</v>
      </c>
      <c r="AL99" s="100">
        <v>1.8501082</v>
      </c>
      <c r="AM99" s="100">
        <v>1.8163975999999999</v>
      </c>
      <c r="AN99" s="100">
        <v>1.7787006999999999</v>
      </c>
      <c r="AO99" s="100">
        <v>1.6979755999999999</v>
      </c>
      <c r="AP99" s="100">
        <v>36.485892999999997</v>
      </c>
      <c r="AQ99" s="100">
        <v>34</v>
      </c>
      <c r="AR99" s="100">
        <v>4.2595806999999999</v>
      </c>
      <c r="AS99" s="100">
        <v>0.25796540000000001</v>
      </c>
      <c r="AT99" s="99">
        <v>12332</v>
      </c>
      <c r="AU99" s="99">
        <v>0.73908819999999997</v>
      </c>
      <c r="AV99" s="99">
        <v>1.1851607</v>
      </c>
      <c r="AW99" s="100">
        <v>1.6858725999999999</v>
      </c>
      <c r="AY99" s="122">
        <v>1992</v>
      </c>
    </row>
    <row r="100" spans="2:51">
      <c r="B100" s="122">
        <v>1993</v>
      </c>
      <c r="C100" s="99">
        <v>210</v>
      </c>
      <c r="D100" s="100">
        <v>2.3912602999999999</v>
      </c>
      <c r="E100" s="100">
        <v>2.4004436</v>
      </c>
      <c r="F100" s="100">
        <v>2.4484525000000001</v>
      </c>
      <c r="G100" s="100">
        <v>2.4281285000000001</v>
      </c>
      <c r="H100" s="100">
        <v>2.3575789</v>
      </c>
      <c r="I100" s="100">
        <v>2.3136972999999998</v>
      </c>
      <c r="J100" s="100">
        <v>35.038094999999998</v>
      </c>
      <c r="K100" s="100">
        <v>33</v>
      </c>
      <c r="L100" s="100">
        <v>4.1584158000000002</v>
      </c>
      <c r="M100" s="100">
        <v>0.32263520000000001</v>
      </c>
      <c r="N100" s="99">
        <v>8453</v>
      </c>
      <c r="O100" s="99">
        <v>0.99733340000000004</v>
      </c>
      <c r="P100" s="99">
        <v>1.2946356999999999</v>
      </c>
      <c r="R100" s="122">
        <v>1993</v>
      </c>
      <c r="S100" s="99">
        <v>116</v>
      </c>
      <c r="T100" s="100">
        <v>1.3103157999999999</v>
      </c>
      <c r="U100" s="100">
        <v>1.2984971999999999</v>
      </c>
      <c r="V100" s="100">
        <v>1.3244672</v>
      </c>
      <c r="W100" s="100">
        <v>1.3063438000000001</v>
      </c>
      <c r="X100" s="100">
        <v>1.3323421</v>
      </c>
      <c r="Y100" s="100">
        <v>1.3433752999999999</v>
      </c>
      <c r="Z100" s="100">
        <v>33.448276</v>
      </c>
      <c r="AA100" s="100">
        <v>29</v>
      </c>
      <c r="AB100" s="100">
        <v>5.8853374000000001</v>
      </c>
      <c r="AC100" s="100">
        <v>0.20527339999999999</v>
      </c>
      <c r="AD100" s="99">
        <v>4865</v>
      </c>
      <c r="AE100" s="99">
        <v>0.58308000000000004</v>
      </c>
      <c r="AF100" s="99">
        <v>1.3945702</v>
      </c>
      <c r="AH100" s="122">
        <v>1993</v>
      </c>
      <c r="AI100" s="99">
        <v>326</v>
      </c>
      <c r="AJ100" s="100">
        <v>1.8486167</v>
      </c>
      <c r="AK100" s="100">
        <v>1.8352708</v>
      </c>
      <c r="AL100" s="100">
        <v>1.8719763</v>
      </c>
      <c r="AM100" s="100">
        <v>1.848581</v>
      </c>
      <c r="AN100" s="100">
        <v>1.8395313</v>
      </c>
      <c r="AO100" s="100">
        <v>1.8255918</v>
      </c>
      <c r="AP100" s="100">
        <v>34.472392999999997</v>
      </c>
      <c r="AQ100" s="100">
        <v>31</v>
      </c>
      <c r="AR100" s="100">
        <v>4.6432131999999999</v>
      </c>
      <c r="AS100" s="100">
        <v>0.26809430000000001</v>
      </c>
      <c r="AT100" s="99">
        <v>13318</v>
      </c>
      <c r="AU100" s="99">
        <v>0.79183199999999998</v>
      </c>
      <c r="AV100" s="99">
        <v>1.3294363</v>
      </c>
      <c r="AW100" s="100">
        <v>1.8486320999999999</v>
      </c>
      <c r="AY100" s="122">
        <v>1993</v>
      </c>
    </row>
    <row r="101" spans="2:51">
      <c r="B101" s="122">
        <v>1994</v>
      </c>
      <c r="C101" s="99">
        <v>211</v>
      </c>
      <c r="D101" s="100">
        <v>2.3805019000000001</v>
      </c>
      <c r="E101" s="100">
        <v>2.3185126</v>
      </c>
      <c r="F101" s="100">
        <v>2.3648828000000002</v>
      </c>
      <c r="G101" s="100">
        <v>2.2839944999999999</v>
      </c>
      <c r="H101" s="100">
        <v>2.3038772000000001</v>
      </c>
      <c r="I101" s="100">
        <v>2.2047268999999998</v>
      </c>
      <c r="J101" s="100">
        <v>34.568719999999999</v>
      </c>
      <c r="K101" s="100">
        <v>34</v>
      </c>
      <c r="L101" s="100">
        <v>4.1461977000000001</v>
      </c>
      <c r="M101" s="100">
        <v>0.31275940000000002</v>
      </c>
      <c r="N101" s="99">
        <v>8548</v>
      </c>
      <c r="O101" s="99">
        <v>0.99984399999999996</v>
      </c>
      <c r="P101" s="99">
        <v>1.3207031</v>
      </c>
      <c r="R101" s="122">
        <v>1994</v>
      </c>
      <c r="S101" s="99">
        <v>121</v>
      </c>
      <c r="T101" s="100">
        <v>1.3531964999999999</v>
      </c>
      <c r="U101" s="100">
        <v>1.3364532</v>
      </c>
      <c r="V101" s="100">
        <v>1.3631823000000001</v>
      </c>
      <c r="W101" s="100">
        <v>1.3204229000000001</v>
      </c>
      <c r="X101" s="100">
        <v>1.3475980000000001</v>
      </c>
      <c r="Y101" s="100">
        <v>1.3426864000000001</v>
      </c>
      <c r="Z101" s="100">
        <v>33.61157</v>
      </c>
      <c r="AA101" s="100">
        <v>34</v>
      </c>
      <c r="AB101" s="100">
        <v>5.7619047999999999</v>
      </c>
      <c r="AC101" s="100">
        <v>0.20429530000000001</v>
      </c>
      <c r="AD101" s="99">
        <v>5051</v>
      </c>
      <c r="AE101" s="99">
        <v>0.59982619999999998</v>
      </c>
      <c r="AF101" s="99">
        <v>1.4607089</v>
      </c>
      <c r="AH101" s="122">
        <v>1994</v>
      </c>
      <c r="AI101" s="99">
        <v>332</v>
      </c>
      <c r="AJ101" s="100">
        <v>1.8645958</v>
      </c>
      <c r="AK101" s="100">
        <v>1.8304020000000001</v>
      </c>
      <c r="AL101" s="100">
        <v>1.8670100999999999</v>
      </c>
      <c r="AM101" s="100">
        <v>1.8058996</v>
      </c>
      <c r="AN101" s="100">
        <v>1.82816</v>
      </c>
      <c r="AO101" s="100">
        <v>1.7761663000000001</v>
      </c>
      <c r="AP101" s="100">
        <v>34.219880000000003</v>
      </c>
      <c r="AQ101" s="100">
        <v>34</v>
      </c>
      <c r="AR101" s="100">
        <v>4.6181666000000003</v>
      </c>
      <c r="AS101" s="100">
        <v>0.26205289999999998</v>
      </c>
      <c r="AT101" s="99">
        <v>13599</v>
      </c>
      <c r="AU101" s="99">
        <v>0.80135029999999996</v>
      </c>
      <c r="AV101" s="99">
        <v>1.3694561000000001</v>
      </c>
      <c r="AW101" s="100">
        <v>1.7348250999999999</v>
      </c>
      <c r="AY101" s="122">
        <v>1994</v>
      </c>
    </row>
    <row r="102" spans="2:51">
      <c r="B102" s="122">
        <v>1995</v>
      </c>
      <c r="C102" s="99">
        <v>204</v>
      </c>
      <c r="D102" s="100">
        <v>2.2766765000000002</v>
      </c>
      <c r="E102" s="100">
        <v>2.2664209999999998</v>
      </c>
      <c r="F102" s="100">
        <v>2.3117494000000001</v>
      </c>
      <c r="G102" s="100">
        <v>2.2602286</v>
      </c>
      <c r="H102" s="100">
        <v>2.2311027000000001</v>
      </c>
      <c r="I102" s="100">
        <v>2.1551632000000001</v>
      </c>
      <c r="J102" s="100">
        <v>35.725490000000001</v>
      </c>
      <c r="K102" s="100">
        <v>35</v>
      </c>
      <c r="L102" s="100">
        <v>3.9580907999999999</v>
      </c>
      <c r="M102" s="100">
        <v>0.30791990000000002</v>
      </c>
      <c r="N102" s="99">
        <v>8041</v>
      </c>
      <c r="O102" s="99">
        <v>0.93145699999999998</v>
      </c>
      <c r="P102" s="99">
        <v>1.2521977</v>
      </c>
      <c r="R102" s="122">
        <v>1995</v>
      </c>
      <c r="S102" s="99">
        <v>129</v>
      </c>
      <c r="T102" s="100">
        <v>1.4262887</v>
      </c>
      <c r="U102" s="100">
        <v>1.3992507000000001</v>
      </c>
      <c r="V102" s="100">
        <v>1.4272357</v>
      </c>
      <c r="W102" s="100">
        <v>1.392266</v>
      </c>
      <c r="X102" s="100">
        <v>1.3821699999999999</v>
      </c>
      <c r="Y102" s="100">
        <v>1.3375751</v>
      </c>
      <c r="Z102" s="100">
        <v>36.713177999999999</v>
      </c>
      <c r="AA102" s="100">
        <v>34</v>
      </c>
      <c r="AB102" s="100">
        <v>5.7079646000000004</v>
      </c>
      <c r="AC102" s="100">
        <v>0.2190822</v>
      </c>
      <c r="AD102" s="99">
        <v>4974</v>
      </c>
      <c r="AE102" s="99">
        <v>0.5847405</v>
      </c>
      <c r="AF102" s="99">
        <v>1.4271982999999999</v>
      </c>
      <c r="AH102" s="122">
        <v>1995</v>
      </c>
      <c r="AI102" s="99">
        <v>333</v>
      </c>
      <c r="AJ102" s="100">
        <v>1.8494984000000001</v>
      </c>
      <c r="AK102" s="100">
        <v>1.8322921999999999</v>
      </c>
      <c r="AL102" s="100">
        <v>1.868938</v>
      </c>
      <c r="AM102" s="100">
        <v>1.8235892</v>
      </c>
      <c r="AN102" s="100">
        <v>1.8090573000000001</v>
      </c>
      <c r="AO102" s="100">
        <v>1.7490748</v>
      </c>
      <c r="AP102" s="100">
        <v>36.108108000000001</v>
      </c>
      <c r="AQ102" s="100">
        <v>34</v>
      </c>
      <c r="AR102" s="100">
        <v>4.4915025999999996</v>
      </c>
      <c r="AS102" s="100">
        <v>0.26611689999999999</v>
      </c>
      <c r="AT102" s="99">
        <v>13015</v>
      </c>
      <c r="AU102" s="99">
        <v>0.75937699999999997</v>
      </c>
      <c r="AV102" s="99">
        <v>1.3137627000000001</v>
      </c>
      <c r="AW102" s="100">
        <v>1.619739</v>
      </c>
      <c r="AY102" s="122">
        <v>1995</v>
      </c>
    </row>
    <row r="103" spans="2:51">
      <c r="B103" s="122">
        <v>1996</v>
      </c>
      <c r="C103" s="99">
        <v>223</v>
      </c>
      <c r="D103" s="100">
        <v>2.4599231000000001</v>
      </c>
      <c r="E103" s="100">
        <v>2.4271183999999999</v>
      </c>
      <c r="F103" s="100">
        <v>2.4756608</v>
      </c>
      <c r="G103" s="100">
        <v>2.4317133000000002</v>
      </c>
      <c r="H103" s="100">
        <v>2.3938546000000001</v>
      </c>
      <c r="I103" s="100">
        <v>2.2861460999999998</v>
      </c>
      <c r="J103" s="100">
        <v>36.704036000000002</v>
      </c>
      <c r="K103" s="100">
        <v>34</v>
      </c>
      <c r="L103" s="100">
        <v>4.1037908999999999</v>
      </c>
      <c r="M103" s="100">
        <v>0.32695069999999998</v>
      </c>
      <c r="N103" s="99">
        <v>8569</v>
      </c>
      <c r="O103" s="99">
        <v>0.98253990000000002</v>
      </c>
      <c r="P103" s="99">
        <v>1.3264583000000001</v>
      </c>
      <c r="R103" s="122">
        <v>1996</v>
      </c>
      <c r="S103" s="99">
        <v>103</v>
      </c>
      <c r="T103" s="100">
        <v>1.1245225000000001</v>
      </c>
      <c r="U103" s="100">
        <v>1.1195546000000001</v>
      </c>
      <c r="V103" s="100">
        <v>1.1419457</v>
      </c>
      <c r="W103" s="100">
        <v>1.1198988999999999</v>
      </c>
      <c r="X103" s="100">
        <v>1.1203955999999999</v>
      </c>
      <c r="Y103" s="100">
        <v>1.1210332000000001</v>
      </c>
      <c r="Z103" s="100">
        <v>35.466019000000003</v>
      </c>
      <c r="AA103" s="100">
        <v>34</v>
      </c>
      <c r="AB103" s="100">
        <v>4.8516250999999997</v>
      </c>
      <c r="AC103" s="100">
        <v>0.17021140000000001</v>
      </c>
      <c r="AD103" s="99">
        <v>4091</v>
      </c>
      <c r="AE103" s="99">
        <v>0.47568650000000001</v>
      </c>
      <c r="AF103" s="99">
        <v>1.1990772999999999</v>
      </c>
      <c r="AH103" s="122">
        <v>1996</v>
      </c>
      <c r="AI103" s="99">
        <v>326</v>
      </c>
      <c r="AJ103" s="100">
        <v>1.7887746</v>
      </c>
      <c r="AK103" s="100">
        <v>1.7681572999999999</v>
      </c>
      <c r="AL103" s="100">
        <v>1.8035204</v>
      </c>
      <c r="AM103" s="100">
        <v>1.7687976999999999</v>
      </c>
      <c r="AN103" s="100">
        <v>1.7556468999999999</v>
      </c>
      <c r="AO103" s="100">
        <v>1.7032683</v>
      </c>
      <c r="AP103" s="100">
        <v>36.312882999999999</v>
      </c>
      <c r="AQ103" s="100">
        <v>34</v>
      </c>
      <c r="AR103" s="100">
        <v>4.3138812</v>
      </c>
      <c r="AS103" s="100">
        <v>0.25326490000000002</v>
      </c>
      <c r="AT103" s="99">
        <v>12660</v>
      </c>
      <c r="AU103" s="99">
        <v>0.7308846</v>
      </c>
      <c r="AV103" s="99">
        <v>1.2824344000000001</v>
      </c>
      <c r="AW103" s="100">
        <v>2.1679320999999998</v>
      </c>
      <c r="AY103" s="122">
        <v>1996</v>
      </c>
    </row>
    <row r="104" spans="2:51">
      <c r="B104" s="123">
        <v>1997</v>
      </c>
      <c r="C104" s="99">
        <v>215</v>
      </c>
      <c r="D104" s="100">
        <v>2.3481415999999999</v>
      </c>
      <c r="E104" s="100">
        <v>2.3397910999999998</v>
      </c>
      <c r="F104" s="100">
        <v>2.3397910999999998</v>
      </c>
      <c r="G104" s="100">
        <v>2.3279847</v>
      </c>
      <c r="H104" s="100">
        <v>2.2975382999999998</v>
      </c>
      <c r="I104" s="100">
        <v>2.2204191</v>
      </c>
      <c r="J104" s="100">
        <v>35.827907000000003</v>
      </c>
      <c r="K104" s="100">
        <v>33</v>
      </c>
      <c r="L104" s="100">
        <v>3.9624031999999998</v>
      </c>
      <c r="M104" s="100">
        <v>0.3173338</v>
      </c>
      <c r="N104" s="99">
        <v>8461</v>
      </c>
      <c r="O104" s="99">
        <v>0.9619818</v>
      </c>
      <c r="P104" s="99">
        <v>1.3322584</v>
      </c>
      <c r="R104" s="123">
        <v>1997</v>
      </c>
      <c r="S104" s="99">
        <v>115</v>
      </c>
      <c r="T104" s="100">
        <v>1.2409813000000001</v>
      </c>
      <c r="U104" s="100">
        <v>1.2531787999999999</v>
      </c>
      <c r="V104" s="100">
        <v>1.2531787999999999</v>
      </c>
      <c r="W104" s="100">
        <v>1.2396309000000001</v>
      </c>
      <c r="X104" s="100">
        <v>1.2495757000000001</v>
      </c>
      <c r="Y104" s="100">
        <v>1.2188648</v>
      </c>
      <c r="Z104" s="100">
        <v>35.930435000000003</v>
      </c>
      <c r="AA104" s="100">
        <v>35</v>
      </c>
      <c r="AB104" s="100">
        <v>4.7169810999999999</v>
      </c>
      <c r="AC104" s="100">
        <v>0.18669440000000001</v>
      </c>
      <c r="AD104" s="99">
        <v>4496</v>
      </c>
      <c r="AE104" s="99">
        <v>0.5177235</v>
      </c>
      <c r="AF104" s="99">
        <v>1.2899708999999999</v>
      </c>
      <c r="AH104" s="123">
        <v>1997</v>
      </c>
      <c r="AI104" s="99">
        <v>330</v>
      </c>
      <c r="AJ104" s="100">
        <v>1.7912356</v>
      </c>
      <c r="AK104" s="100">
        <v>1.7824472</v>
      </c>
      <c r="AL104" s="100">
        <v>1.7824472</v>
      </c>
      <c r="AM104" s="100">
        <v>1.7658958</v>
      </c>
      <c r="AN104" s="100">
        <v>1.7678419999999999</v>
      </c>
      <c r="AO104" s="100">
        <v>1.7166764999999999</v>
      </c>
      <c r="AP104" s="100">
        <v>35.863636</v>
      </c>
      <c r="AQ104" s="100">
        <v>34</v>
      </c>
      <c r="AR104" s="100">
        <v>4.1963376999999999</v>
      </c>
      <c r="AS104" s="100">
        <v>0.25512180000000001</v>
      </c>
      <c r="AT104" s="99">
        <v>12957</v>
      </c>
      <c r="AU104" s="99">
        <v>0.74126590000000003</v>
      </c>
      <c r="AV104" s="99">
        <v>1.3172743</v>
      </c>
      <c r="AW104" s="100">
        <v>1.8670848</v>
      </c>
      <c r="AY104" s="123">
        <v>1997</v>
      </c>
    </row>
    <row r="105" spans="2:51">
      <c r="B105" s="123">
        <v>1998</v>
      </c>
      <c r="C105" s="99">
        <v>203</v>
      </c>
      <c r="D105" s="100">
        <v>2.1962226</v>
      </c>
      <c r="E105" s="100">
        <v>2.1584460999999999</v>
      </c>
      <c r="F105" s="100">
        <v>2.1584460999999999</v>
      </c>
      <c r="G105" s="100">
        <v>2.1370171999999998</v>
      </c>
      <c r="H105" s="100">
        <v>2.1502382999999998</v>
      </c>
      <c r="I105" s="100">
        <v>2.0751482000000001</v>
      </c>
      <c r="J105" s="100">
        <v>35.433498</v>
      </c>
      <c r="K105" s="100">
        <v>36</v>
      </c>
      <c r="L105" s="100">
        <v>3.5322776999999999</v>
      </c>
      <c r="M105" s="100">
        <v>0.30265530000000002</v>
      </c>
      <c r="N105" s="99">
        <v>8037</v>
      </c>
      <c r="O105" s="99">
        <v>0.90654539999999995</v>
      </c>
      <c r="P105" s="99">
        <v>1.2819305999999999</v>
      </c>
      <c r="R105" s="123">
        <v>1998</v>
      </c>
      <c r="S105" s="99">
        <v>104</v>
      </c>
      <c r="T105" s="100">
        <v>1.1105841999999999</v>
      </c>
      <c r="U105" s="100">
        <v>1.1045448</v>
      </c>
      <c r="V105" s="100">
        <v>1.1045448</v>
      </c>
      <c r="W105" s="100">
        <v>1.1063263000000001</v>
      </c>
      <c r="X105" s="100">
        <v>1.097262</v>
      </c>
      <c r="Y105" s="100">
        <v>1.0805445</v>
      </c>
      <c r="Z105" s="100">
        <v>37.163462000000003</v>
      </c>
      <c r="AA105" s="100">
        <v>33</v>
      </c>
      <c r="AB105" s="100">
        <v>4.2139384</v>
      </c>
      <c r="AC105" s="100">
        <v>0.17296149999999999</v>
      </c>
      <c r="AD105" s="99">
        <v>3976</v>
      </c>
      <c r="AE105" s="99">
        <v>0.45387329999999998</v>
      </c>
      <c r="AF105" s="99">
        <v>1.1779204999999999</v>
      </c>
      <c r="AH105" s="123">
        <v>1998</v>
      </c>
      <c r="AI105" s="99">
        <v>307</v>
      </c>
      <c r="AJ105" s="100">
        <v>1.6498649000000001</v>
      </c>
      <c r="AK105" s="100">
        <v>1.6388213</v>
      </c>
      <c r="AL105" s="100">
        <v>1.6388213</v>
      </c>
      <c r="AM105" s="100">
        <v>1.6303725</v>
      </c>
      <c r="AN105" s="100">
        <v>1.628711</v>
      </c>
      <c r="AO105" s="100">
        <v>1.5819350000000001</v>
      </c>
      <c r="AP105" s="100">
        <v>36.019544000000003</v>
      </c>
      <c r="AQ105" s="100">
        <v>34</v>
      </c>
      <c r="AR105" s="100">
        <v>3.7370663</v>
      </c>
      <c r="AS105" s="100">
        <v>0.24134839999999999</v>
      </c>
      <c r="AT105" s="99">
        <v>12013</v>
      </c>
      <c r="AU105" s="99">
        <v>0.68156240000000001</v>
      </c>
      <c r="AV105" s="99">
        <v>1.24553</v>
      </c>
      <c r="AW105" s="100">
        <v>1.9541497999999999</v>
      </c>
      <c r="AY105" s="123">
        <v>1998</v>
      </c>
    </row>
    <row r="106" spans="2:51">
      <c r="B106" s="123">
        <v>1999</v>
      </c>
      <c r="C106" s="99">
        <v>204</v>
      </c>
      <c r="D106" s="100">
        <v>2.1841287</v>
      </c>
      <c r="E106" s="100">
        <v>2.1544202000000001</v>
      </c>
      <c r="F106" s="100">
        <v>2.1544202000000001</v>
      </c>
      <c r="G106" s="100">
        <v>2.1395225999999998</v>
      </c>
      <c r="H106" s="100">
        <v>2.1736882</v>
      </c>
      <c r="I106" s="100">
        <v>2.1053175</v>
      </c>
      <c r="J106" s="100">
        <v>34.833333000000003</v>
      </c>
      <c r="K106" s="100">
        <v>33</v>
      </c>
      <c r="L106" s="100">
        <v>3.4764826000000002</v>
      </c>
      <c r="M106" s="100">
        <v>0.30344949999999998</v>
      </c>
      <c r="N106" s="99">
        <v>8201</v>
      </c>
      <c r="O106" s="99">
        <v>0.91683939999999997</v>
      </c>
      <c r="P106" s="99">
        <v>1.3144966</v>
      </c>
      <c r="R106" s="123">
        <v>1999</v>
      </c>
      <c r="S106" s="99">
        <v>96</v>
      </c>
      <c r="T106" s="100">
        <v>1.0134969</v>
      </c>
      <c r="U106" s="100">
        <v>1.0033430000000001</v>
      </c>
      <c r="V106" s="100">
        <v>1.0033430000000001</v>
      </c>
      <c r="W106" s="100">
        <v>1.0036560000000001</v>
      </c>
      <c r="X106" s="100">
        <v>1.0057517</v>
      </c>
      <c r="Y106" s="100">
        <v>0.99152790000000002</v>
      </c>
      <c r="Z106" s="100">
        <v>36.447916999999997</v>
      </c>
      <c r="AA106" s="100">
        <v>36</v>
      </c>
      <c r="AB106" s="100">
        <v>3.8507821999999998</v>
      </c>
      <c r="AC106" s="100">
        <v>0.15770020000000001</v>
      </c>
      <c r="AD106" s="99">
        <v>3734</v>
      </c>
      <c r="AE106" s="99">
        <v>0.42212159999999999</v>
      </c>
      <c r="AF106" s="99">
        <v>1.1099022999999999</v>
      </c>
      <c r="AH106" s="123">
        <v>1999</v>
      </c>
      <c r="AI106" s="99">
        <v>300</v>
      </c>
      <c r="AJ106" s="100">
        <v>1.5947043999999999</v>
      </c>
      <c r="AK106" s="100">
        <v>1.5844973</v>
      </c>
      <c r="AL106" s="100">
        <v>1.5844973</v>
      </c>
      <c r="AM106" s="100">
        <v>1.578055</v>
      </c>
      <c r="AN106" s="100">
        <v>1.5937920999999999</v>
      </c>
      <c r="AO106" s="100">
        <v>1.5518505</v>
      </c>
      <c r="AP106" s="100">
        <v>35.35</v>
      </c>
      <c r="AQ106" s="100">
        <v>33.5</v>
      </c>
      <c r="AR106" s="100">
        <v>3.5880874999999999</v>
      </c>
      <c r="AS106" s="100">
        <v>0.23418839999999999</v>
      </c>
      <c r="AT106" s="99">
        <v>11935</v>
      </c>
      <c r="AU106" s="99">
        <v>0.67085790000000001</v>
      </c>
      <c r="AV106" s="99">
        <v>1.2428214</v>
      </c>
      <c r="AW106" s="100">
        <v>2.1472419999999999</v>
      </c>
      <c r="AY106" s="123">
        <v>1999</v>
      </c>
    </row>
    <row r="107" spans="2:51" s="91" customFormat="1">
      <c r="B107" s="124">
        <v>2000</v>
      </c>
      <c r="C107" s="99">
        <v>197</v>
      </c>
      <c r="D107" s="100">
        <v>2.0860987</v>
      </c>
      <c r="E107" s="100">
        <v>2.0784758000000001</v>
      </c>
      <c r="F107" s="100">
        <v>2.0784758000000001</v>
      </c>
      <c r="G107" s="100">
        <v>2.068489</v>
      </c>
      <c r="H107" s="100">
        <v>2.0435034999999999</v>
      </c>
      <c r="I107" s="100">
        <v>1.9845862000000001</v>
      </c>
      <c r="J107" s="100">
        <v>36.619289000000002</v>
      </c>
      <c r="K107" s="100">
        <v>36</v>
      </c>
      <c r="L107" s="100">
        <v>3.5707811999999999</v>
      </c>
      <c r="M107" s="100">
        <v>0.29483510000000002</v>
      </c>
      <c r="N107" s="99">
        <v>7582</v>
      </c>
      <c r="O107" s="99">
        <v>0.83964329999999998</v>
      </c>
      <c r="P107" s="99">
        <v>1.269938</v>
      </c>
      <c r="R107" s="124">
        <v>2000</v>
      </c>
      <c r="S107" s="99">
        <v>116</v>
      </c>
      <c r="T107" s="100">
        <v>1.2101818</v>
      </c>
      <c r="U107" s="100">
        <v>1.1995939</v>
      </c>
      <c r="V107" s="100">
        <v>1.1995939</v>
      </c>
      <c r="W107" s="100">
        <v>1.1750100999999999</v>
      </c>
      <c r="X107" s="100">
        <v>1.2289218</v>
      </c>
      <c r="Y107" s="100">
        <v>1.1852765999999999</v>
      </c>
      <c r="Z107" s="100">
        <v>33.904347999999999</v>
      </c>
      <c r="AA107" s="100">
        <v>32</v>
      </c>
      <c r="AB107" s="100">
        <v>4.4943819999999999</v>
      </c>
      <c r="AC107" s="100">
        <v>0.1886977</v>
      </c>
      <c r="AD107" s="99">
        <v>4755</v>
      </c>
      <c r="AE107" s="99">
        <v>0.53208610000000001</v>
      </c>
      <c r="AF107" s="99">
        <v>1.4288118000000001</v>
      </c>
      <c r="AH107" s="124">
        <v>2000</v>
      </c>
      <c r="AI107" s="99">
        <v>313</v>
      </c>
      <c r="AJ107" s="100">
        <v>1.6448750000000001</v>
      </c>
      <c r="AK107" s="100">
        <v>1.6350549999999999</v>
      </c>
      <c r="AL107" s="100">
        <v>1.6350549999999999</v>
      </c>
      <c r="AM107" s="100">
        <v>1.6163471</v>
      </c>
      <c r="AN107" s="100">
        <v>1.6348031999999999</v>
      </c>
      <c r="AO107" s="100">
        <v>1.5839243999999999</v>
      </c>
      <c r="AP107" s="100">
        <v>35.618589999999998</v>
      </c>
      <c r="AQ107" s="100">
        <v>34</v>
      </c>
      <c r="AR107" s="100">
        <v>3.8651518999999999</v>
      </c>
      <c r="AS107" s="100">
        <v>0.24397659999999999</v>
      </c>
      <c r="AT107" s="99">
        <v>12337</v>
      </c>
      <c r="AU107" s="99">
        <v>0.68666499999999997</v>
      </c>
      <c r="AV107" s="99">
        <v>1.3268002000000001</v>
      </c>
      <c r="AW107" s="100">
        <v>1.7326495</v>
      </c>
      <c r="AY107" s="124">
        <v>2000</v>
      </c>
    </row>
    <row r="108" spans="2:51">
      <c r="B108" s="123">
        <v>2001</v>
      </c>
      <c r="C108" s="99">
        <v>192</v>
      </c>
      <c r="D108" s="100">
        <v>2.0079847000000002</v>
      </c>
      <c r="E108" s="100">
        <v>1.9882728999999999</v>
      </c>
      <c r="F108" s="100">
        <v>1.9882728999999999</v>
      </c>
      <c r="G108" s="100">
        <v>1.9813722</v>
      </c>
      <c r="H108" s="100">
        <v>1.9556297</v>
      </c>
      <c r="I108" s="100">
        <v>1.8731658</v>
      </c>
      <c r="J108" s="100">
        <v>37.324607</v>
      </c>
      <c r="K108" s="100">
        <v>38</v>
      </c>
      <c r="L108" s="100">
        <v>3.5255233000000001</v>
      </c>
      <c r="M108" s="100">
        <v>0.28727459999999999</v>
      </c>
      <c r="N108" s="99">
        <v>7216</v>
      </c>
      <c r="O108" s="99">
        <v>0.7905991</v>
      </c>
      <c r="P108" s="99">
        <v>1.241708</v>
      </c>
      <c r="R108" s="123">
        <v>2001</v>
      </c>
      <c r="S108" s="99">
        <v>108</v>
      </c>
      <c r="T108" s="100">
        <v>1.1119262000000001</v>
      </c>
      <c r="U108" s="100">
        <v>1.1199030000000001</v>
      </c>
      <c r="V108" s="100">
        <v>1.1199030000000001</v>
      </c>
      <c r="W108" s="100">
        <v>1.1058356</v>
      </c>
      <c r="X108" s="100">
        <v>1.1326293000000001</v>
      </c>
      <c r="Y108" s="100">
        <v>1.093156</v>
      </c>
      <c r="Z108" s="100">
        <v>35.527777999999998</v>
      </c>
      <c r="AA108" s="100">
        <v>34.5</v>
      </c>
      <c r="AB108" s="100">
        <v>4.4444444000000001</v>
      </c>
      <c r="AC108" s="100">
        <v>0.175015</v>
      </c>
      <c r="AD108" s="99">
        <v>4268</v>
      </c>
      <c r="AE108" s="99">
        <v>0.47210629999999998</v>
      </c>
      <c r="AF108" s="99">
        <v>1.3259723000000001</v>
      </c>
      <c r="AH108" s="123">
        <v>2001</v>
      </c>
      <c r="AI108" s="99">
        <v>300</v>
      </c>
      <c r="AJ108" s="100">
        <v>1.5564444</v>
      </c>
      <c r="AK108" s="100">
        <v>1.5512532999999999</v>
      </c>
      <c r="AL108" s="100">
        <v>1.5512532999999999</v>
      </c>
      <c r="AM108" s="100">
        <v>1.5401119000000001</v>
      </c>
      <c r="AN108" s="100">
        <v>1.5428218</v>
      </c>
      <c r="AO108" s="100">
        <v>1.4829303</v>
      </c>
      <c r="AP108" s="100">
        <v>36.675584999999998</v>
      </c>
      <c r="AQ108" s="100">
        <v>36</v>
      </c>
      <c r="AR108" s="100">
        <v>3.8090400999999998</v>
      </c>
      <c r="AS108" s="100">
        <v>0.23338310000000001</v>
      </c>
      <c r="AT108" s="99">
        <v>11484</v>
      </c>
      <c r="AU108" s="99">
        <v>0.63211459999999997</v>
      </c>
      <c r="AV108" s="99">
        <v>1.2717438999999999</v>
      </c>
      <c r="AW108" s="100">
        <v>1.7753973999999999</v>
      </c>
      <c r="AY108" s="123">
        <v>2001</v>
      </c>
    </row>
    <row r="109" spans="2:51">
      <c r="B109" s="124">
        <v>2002</v>
      </c>
      <c r="C109" s="99">
        <v>187</v>
      </c>
      <c r="D109" s="100">
        <v>1.9327201000000001</v>
      </c>
      <c r="E109" s="100">
        <v>1.9354106</v>
      </c>
      <c r="F109" s="100">
        <v>1.9354106</v>
      </c>
      <c r="G109" s="100">
        <v>1.9067661</v>
      </c>
      <c r="H109" s="100">
        <v>1.9264581000000001</v>
      </c>
      <c r="I109" s="100">
        <v>1.8597847000000001</v>
      </c>
      <c r="J109" s="100">
        <v>35.598930000000003</v>
      </c>
      <c r="K109" s="100">
        <v>35</v>
      </c>
      <c r="L109" s="100">
        <v>3.5477139000000002</v>
      </c>
      <c r="M109" s="100">
        <v>0.27146690000000001</v>
      </c>
      <c r="N109" s="99">
        <v>7393</v>
      </c>
      <c r="O109" s="99">
        <v>0.80151150000000004</v>
      </c>
      <c r="P109" s="99">
        <v>1.2969607000000001</v>
      </c>
      <c r="R109" s="124">
        <v>2002</v>
      </c>
      <c r="S109" s="99">
        <v>104</v>
      </c>
      <c r="T109" s="100">
        <v>1.0590926000000001</v>
      </c>
      <c r="U109" s="100">
        <v>1.0656650000000001</v>
      </c>
      <c r="V109" s="100">
        <v>1.0656650000000001</v>
      </c>
      <c r="W109" s="100">
        <v>1.044816</v>
      </c>
      <c r="X109" s="100">
        <v>1.0886176999999999</v>
      </c>
      <c r="Y109" s="100">
        <v>1.0657527</v>
      </c>
      <c r="Z109" s="100">
        <v>33.854368999999998</v>
      </c>
      <c r="AA109" s="100">
        <v>34</v>
      </c>
      <c r="AB109" s="100">
        <v>4.0800314000000002</v>
      </c>
      <c r="AC109" s="100">
        <v>0.16043940000000001</v>
      </c>
      <c r="AD109" s="99">
        <v>4240</v>
      </c>
      <c r="AE109" s="99">
        <v>0.46438659999999998</v>
      </c>
      <c r="AF109" s="99">
        <v>1.2919779</v>
      </c>
      <c r="AH109" s="124">
        <v>2002</v>
      </c>
      <c r="AI109" s="99">
        <v>291</v>
      </c>
      <c r="AJ109" s="100">
        <v>1.4926744000000001</v>
      </c>
      <c r="AK109" s="100">
        <v>1.4949809999999999</v>
      </c>
      <c r="AL109" s="100">
        <v>1.4949809999999999</v>
      </c>
      <c r="AM109" s="100">
        <v>1.4681953000000001</v>
      </c>
      <c r="AN109" s="100">
        <v>1.5060701999999999</v>
      </c>
      <c r="AO109" s="100">
        <v>1.4622717999999999</v>
      </c>
      <c r="AP109" s="100">
        <v>34.979309999999998</v>
      </c>
      <c r="AQ109" s="100">
        <v>35</v>
      </c>
      <c r="AR109" s="100">
        <v>3.7212276000000002</v>
      </c>
      <c r="AS109" s="100">
        <v>0.2176401</v>
      </c>
      <c r="AT109" s="99">
        <v>11633</v>
      </c>
      <c r="AU109" s="99">
        <v>0.63380780000000003</v>
      </c>
      <c r="AV109" s="99">
        <v>1.2951401</v>
      </c>
      <c r="AW109" s="100">
        <v>1.8161529000000001</v>
      </c>
      <c r="AY109" s="124">
        <v>2002</v>
      </c>
    </row>
    <row r="110" spans="2:51">
      <c r="B110" s="123">
        <v>2003</v>
      </c>
      <c r="C110" s="99">
        <v>196</v>
      </c>
      <c r="D110" s="100">
        <v>2.0025344</v>
      </c>
      <c r="E110" s="100">
        <v>1.9988519</v>
      </c>
      <c r="F110" s="100">
        <v>1.9988519</v>
      </c>
      <c r="G110" s="100">
        <v>1.9709196</v>
      </c>
      <c r="H110" s="100">
        <v>2.0019716000000001</v>
      </c>
      <c r="I110" s="100">
        <v>1.9244155999999999</v>
      </c>
      <c r="J110" s="100">
        <v>35.241025999999998</v>
      </c>
      <c r="K110" s="100">
        <v>34</v>
      </c>
      <c r="L110" s="100">
        <v>3.7170491000000001</v>
      </c>
      <c r="M110" s="100">
        <v>0.28684330000000002</v>
      </c>
      <c r="N110" s="99">
        <v>7783</v>
      </c>
      <c r="O110" s="99">
        <v>0.83518479999999995</v>
      </c>
      <c r="P110" s="99">
        <v>1.3762262999999999</v>
      </c>
      <c r="R110" s="123">
        <v>2003</v>
      </c>
      <c r="S110" s="99">
        <v>82</v>
      </c>
      <c r="T110" s="100">
        <v>0.82551940000000001</v>
      </c>
      <c r="U110" s="100">
        <v>0.82523539999999995</v>
      </c>
      <c r="V110" s="100">
        <v>0.82523539999999995</v>
      </c>
      <c r="W110" s="100">
        <v>0.81740539999999995</v>
      </c>
      <c r="X110" s="100">
        <v>0.86031029999999997</v>
      </c>
      <c r="Y110" s="100">
        <v>0.87830620000000004</v>
      </c>
      <c r="Z110" s="100">
        <v>33.341462999999997</v>
      </c>
      <c r="AA110" s="100">
        <v>29.5</v>
      </c>
      <c r="AB110" s="100">
        <v>3.3117931999999999</v>
      </c>
      <c r="AC110" s="100">
        <v>0.12820110000000001</v>
      </c>
      <c r="AD110" s="99">
        <v>3475</v>
      </c>
      <c r="AE110" s="99">
        <v>0.3765983</v>
      </c>
      <c r="AF110" s="99">
        <v>1.0812778999999999</v>
      </c>
      <c r="AH110" s="123">
        <v>2003</v>
      </c>
      <c r="AI110" s="99">
        <v>278</v>
      </c>
      <c r="AJ110" s="100">
        <v>1.4096835999999999</v>
      </c>
      <c r="AK110" s="100">
        <v>1.4109558</v>
      </c>
      <c r="AL110" s="100">
        <v>1.4109558</v>
      </c>
      <c r="AM110" s="100">
        <v>1.3930931</v>
      </c>
      <c r="AN110" s="100">
        <v>1.4304971</v>
      </c>
      <c r="AO110" s="100">
        <v>1.4005335999999999</v>
      </c>
      <c r="AP110" s="100">
        <v>34.678699999999999</v>
      </c>
      <c r="AQ110" s="100">
        <v>33</v>
      </c>
      <c r="AR110" s="100">
        <v>3.5875596999999999</v>
      </c>
      <c r="AS110" s="100">
        <v>0.2101412</v>
      </c>
      <c r="AT110" s="99">
        <v>11258</v>
      </c>
      <c r="AU110" s="99">
        <v>0.60702350000000005</v>
      </c>
      <c r="AV110" s="99">
        <v>1.2693494999999999</v>
      </c>
      <c r="AW110" s="100">
        <v>2.4221596000000001</v>
      </c>
      <c r="AY110" s="123">
        <v>2003</v>
      </c>
    </row>
    <row r="111" spans="2:51">
      <c r="B111" s="124">
        <v>2004</v>
      </c>
      <c r="C111" s="99">
        <v>103</v>
      </c>
      <c r="D111" s="100">
        <v>1.0408297</v>
      </c>
      <c r="E111" s="100">
        <v>1.0398978999999999</v>
      </c>
      <c r="F111" s="100">
        <v>1.0398978999999999</v>
      </c>
      <c r="G111" s="100">
        <v>1.0373683</v>
      </c>
      <c r="H111" s="100">
        <v>0.98274499999999998</v>
      </c>
      <c r="I111" s="100">
        <v>0.92335179999999994</v>
      </c>
      <c r="J111" s="100">
        <v>40.048544</v>
      </c>
      <c r="K111" s="100">
        <v>40</v>
      </c>
      <c r="L111" s="100">
        <v>1.948912</v>
      </c>
      <c r="M111" s="100">
        <v>0.1505958</v>
      </c>
      <c r="N111" s="99">
        <v>3636</v>
      </c>
      <c r="O111" s="99">
        <v>0.38635740000000002</v>
      </c>
      <c r="P111" s="99">
        <v>0.66052169999999999</v>
      </c>
      <c r="R111" s="124">
        <v>2004</v>
      </c>
      <c r="S111" s="99">
        <v>61</v>
      </c>
      <c r="T111" s="100">
        <v>0.60776520000000001</v>
      </c>
      <c r="U111" s="100">
        <v>0.60952870000000003</v>
      </c>
      <c r="V111" s="100">
        <v>0.60952870000000003</v>
      </c>
      <c r="W111" s="100">
        <v>0.60600929999999997</v>
      </c>
      <c r="X111" s="100">
        <v>0.60410529999999996</v>
      </c>
      <c r="Y111" s="100">
        <v>0.58301910000000001</v>
      </c>
      <c r="Z111" s="100">
        <v>37.836066000000002</v>
      </c>
      <c r="AA111" s="100">
        <v>35</v>
      </c>
      <c r="AB111" s="100">
        <v>2.2752704000000001</v>
      </c>
      <c r="AC111" s="100">
        <v>9.5144500000000007E-2</v>
      </c>
      <c r="AD111" s="99">
        <v>2290</v>
      </c>
      <c r="AE111" s="99">
        <v>0.24580589999999999</v>
      </c>
      <c r="AF111" s="99">
        <v>0.72905790000000004</v>
      </c>
      <c r="AH111" s="124">
        <v>2004</v>
      </c>
      <c r="AI111" s="99">
        <v>164</v>
      </c>
      <c r="AJ111" s="100">
        <v>0.82276769999999999</v>
      </c>
      <c r="AK111" s="100">
        <v>0.81950590000000001</v>
      </c>
      <c r="AL111" s="100">
        <v>0.81950590000000001</v>
      </c>
      <c r="AM111" s="100">
        <v>0.81506559999999995</v>
      </c>
      <c r="AN111" s="100">
        <v>0.79094929999999997</v>
      </c>
      <c r="AO111" s="100">
        <v>0.75138170000000004</v>
      </c>
      <c r="AP111" s="100">
        <v>39.225610000000003</v>
      </c>
      <c r="AQ111" s="100">
        <v>39.5</v>
      </c>
      <c r="AR111" s="100">
        <v>2.0587496999999999</v>
      </c>
      <c r="AS111" s="100">
        <v>0.1237661</v>
      </c>
      <c r="AT111" s="99">
        <v>5926</v>
      </c>
      <c r="AU111" s="99">
        <v>0.31643700000000002</v>
      </c>
      <c r="AV111" s="99">
        <v>0.68542110000000001</v>
      </c>
      <c r="AW111" s="100">
        <v>1.7060687999999999</v>
      </c>
      <c r="AY111" s="124">
        <v>2004</v>
      </c>
    </row>
    <row r="112" spans="2:51">
      <c r="B112" s="123">
        <v>2005</v>
      </c>
      <c r="C112" s="99">
        <v>130</v>
      </c>
      <c r="D112" s="100">
        <v>1.2974527</v>
      </c>
      <c r="E112" s="100">
        <v>1.2985272000000001</v>
      </c>
      <c r="F112" s="100">
        <v>1.2985272000000001</v>
      </c>
      <c r="G112" s="100">
        <v>1.2807694999999999</v>
      </c>
      <c r="H112" s="100">
        <v>1.2811071999999999</v>
      </c>
      <c r="I112" s="100">
        <v>1.2263154000000001</v>
      </c>
      <c r="J112" s="100">
        <v>36.730769000000002</v>
      </c>
      <c r="K112" s="100">
        <v>36</v>
      </c>
      <c r="L112" s="100">
        <v>2.4235644999999999</v>
      </c>
      <c r="M112" s="100">
        <v>0.19333439999999999</v>
      </c>
      <c r="N112" s="99">
        <v>4990</v>
      </c>
      <c r="O112" s="99">
        <v>0.52429139999999996</v>
      </c>
      <c r="P112" s="99">
        <v>0.90456890000000001</v>
      </c>
      <c r="R112" s="123">
        <v>2005</v>
      </c>
      <c r="S112" s="99">
        <v>69</v>
      </c>
      <c r="T112" s="100">
        <v>0.67932029999999999</v>
      </c>
      <c r="U112" s="100">
        <v>0.68398429999999999</v>
      </c>
      <c r="V112" s="100">
        <v>0.68398429999999999</v>
      </c>
      <c r="W112" s="100">
        <v>0.67739229999999995</v>
      </c>
      <c r="X112" s="100">
        <v>0.67249749999999997</v>
      </c>
      <c r="Y112" s="100">
        <v>0.64557929999999997</v>
      </c>
      <c r="Z112" s="100">
        <v>38.289855000000003</v>
      </c>
      <c r="AA112" s="100">
        <v>36</v>
      </c>
      <c r="AB112" s="100">
        <v>2.6027914000000001</v>
      </c>
      <c r="AC112" s="100">
        <v>0.1087076</v>
      </c>
      <c r="AD112" s="99">
        <v>2548</v>
      </c>
      <c r="AE112" s="99">
        <v>0.27045019999999997</v>
      </c>
      <c r="AF112" s="99">
        <v>0.81118849999999998</v>
      </c>
      <c r="AH112" s="123">
        <v>2005</v>
      </c>
      <c r="AI112" s="99">
        <v>199</v>
      </c>
      <c r="AJ112" s="100">
        <v>0.98627909999999996</v>
      </c>
      <c r="AK112" s="100">
        <v>0.99040870000000003</v>
      </c>
      <c r="AL112" s="100">
        <v>0.99040870000000003</v>
      </c>
      <c r="AM112" s="100">
        <v>0.97781479999999998</v>
      </c>
      <c r="AN112" s="100">
        <v>0.97727220000000004</v>
      </c>
      <c r="AO112" s="100">
        <v>0.93692960000000003</v>
      </c>
      <c r="AP112" s="100">
        <v>37.271357000000002</v>
      </c>
      <c r="AQ112" s="100">
        <v>36</v>
      </c>
      <c r="AR112" s="100">
        <v>2.4828446999999998</v>
      </c>
      <c r="AS112" s="100">
        <v>0.15224080000000001</v>
      </c>
      <c r="AT112" s="99">
        <v>7538</v>
      </c>
      <c r="AU112" s="99">
        <v>0.39801599999999998</v>
      </c>
      <c r="AV112" s="99">
        <v>0.87068909999999999</v>
      </c>
      <c r="AW112" s="100">
        <v>1.8984751</v>
      </c>
      <c r="AY112" s="123">
        <v>2005</v>
      </c>
    </row>
    <row r="113" spans="2:51">
      <c r="B113" s="123">
        <v>2006</v>
      </c>
      <c r="C113" s="99">
        <v>170</v>
      </c>
      <c r="D113" s="100">
        <v>1.6733232</v>
      </c>
      <c r="E113" s="100">
        <v>1.6755359000000001</v>
      </c>
      <c r="F113" s="100">
        <v>1.6755359000000001</v>
      </c>
      <c r="G113" s="100">
        <v>1.6640218</v>
      </c>
      <c r="H113" s="100">
        <v>1.6670204</v>
      </c>
      <c r="I113" s="100">
        <v>1.6197433999999999</v>
      </c>
      <c r="J113" s="100">
        <v>36.288235</v>
      </c>
      <c r="K113" s="100">
        <v>35</v>
      </c>
      <c r="L113" s="100">
        <v>3.1434910999999999</v>
      </c>
      <c r="M113" s="100">
        <v>0.24797250000000001</v>
      </c>
      <c r="N113" s="99">
        <v>6619</v>
      </c>
      <c r="O113" s="99">
        <v>0.68649329999999997</v>
      </c>
      <c r="P113" s="99">
        <v>1.2212537999999999</v>
      </c>
      <c r="R113" s="123">
        <v>2006</v>
      </c>
      <c r="S113" s="99">
        <v>86</v>
      </c>
      <c r="T113" s="100">
        <v>0.83563770000000004</v>
      </c>
      <c r="U113" s="100">
        <v>0.84632070000000004</v>
      </c>
      <c r="V113" s="100">
        <v>0.84632070000000004</v>
      </c>
      <c r="W113" s="100">
        <v>0.83533100000000005</v>
      </c>
      <c r="X113" s="100">
        <v>0.85182519999999995</v>
      </c>
      <c r="Y113" s="100">
        <v>0.83176030000000001</v>
      </c>
      <c r="Z113" s="100">
        <v>36.046512</v>
      </c>
      <c r="AA113" s="100">
        <v>32.5</v>
      </c>
      <c r="AB113" s="100">
        <v>3.1982149</v>
      </c>
      <c r="AC113" s="100">
        <v>0.1319362</v>
      </c>
      <c r="AD113" s="99">
        <v>3376</v>
      </c>
      <c r="AE113" s="99">
        <v>0.35378939999999998</v>
      </c>
      <c r="AF113" s="99">
        <v>1.0799951000000001</v>
      </c>
      <c r="AH113" s="123">
        <v>2006</v>
      </c>
      <c r="AI113" s="99">
        <v>256</v>
      </c>
      <c r="AJ113" s="100">
        <v>1.2517746000000001</v>
      </c>
      <c r="AK113" s="100">
        <v>1.2571842</v>
      </c>
      <c r="AL113" s="100">
        <v>1.2571842</v>
      </c>
      <c r="AM113" s="100">
        <v>1.2446459999999999</v>
      </c>
      <c r="AN113" s="100">
        <v>1.258677</v>
      </c>
      <c r="AO113" s="100">
        <v>1.2262535000000001</v>
      </c>
      <c r="AP113" s="100">
        <v>36.207031000000001</v>
      </c>
      <c r="AQ113" s="100">
        <v>35</v>
      </c>
      <c r="AR113" s="100">
        <v>3.1616648000000001</v>
      </c>
      <c r="AS113" s="100">
        <v>0.19141759999999999</v>
      </c>
      <c r="AT113" s="99">
        <v>9995</v>
      </c>
      <c r="AU113" s="99">
        <v>0.52100290000000005</v>
      </c>
      <c r="AV113" s="99">
        <v>1.1695831000000001</v>
      </c>
      <c r="AW113" s="100">
        <v>1.9797883999999999</v>
      </c>
      <c r="AY113" s="123">
        <v>2006</v>
      </c>
    </row>
    <row r="114" spans="2:51">
      <c r="B114" s="123">
        <v>2007</v>
      </c>
      <c r="C114" s="99">
        <v>138</v>
      </c>
      <c r="D114" s="100">
        <v>1.3328651</v>
      </c>
      <c r="E114" s="100">
        <v>1.3340882000000001</v>
      </c>
      <c r="F114" s="100">
        <v>1.3340882000000001</v>
      </c>
      <c r="G114" s="100">
        <v>1.3215132999999999</v>
      </c>
      <c r="H114" s="100">
        <v>1.3023366999999999</v>
      </c>
      <c r="I114" s="100">
        <v>1.2528448000000001</v>
      </c>
      <c r="J114" s="100">
        <v>37.833333000000003</v>
      </c>
      <c r="K114" s="100">
        <v>37</v>
      </c>
      <c r="L114" s="100">
        <v>2.5550823999999999</v>
      </c>
      <c r="M114" s="100">
        <v>0.19555330000000001</v>
      </c>
      <c r="N114" s="99">
        <v>5152</v>
      </c>
      <c r="O114" s="99">
        <v>0.52458159999999998</v>
      </c>
      <c r="P114" s="99">
        <v>0.94074340000000001</v>
      </c>
      <c r="R114" s="123">
        <v>2007</v>
      </c>
      <c r="S114" s="99">
        <v>78</v>
      </c>
      <c r="T114" s="100">
        <v>0.74470219999999998</v>
      </c>
      <c r="U114" s="100">
        <v>0.75284499999999999</v>
      </c>
      <c r="V114" s="100">
        <v>0.75284499999999999</v>
      </c>
      <c r="W114" s="100">
        <v>0.74120050000000004</v>
      </c>
      <c r="X114" s="100">
        <v>0.72917430000000005</v>
      </c>
      <c r="Y114" s="100">
        <v>0.67999739999999997</v>
      </c>
      <c r="Z114" s="100">
        <v>39</v>
      </c>
      <c r="AA114" s="100">
        <v>36</v>
      </c>
      <c r="AB114" s="100">
        <v>2.757158</v>
      </c>
      <c r="AC114" s="100">
        <v>0.11592479999999999</v>
      </c>
      <c r="AD114" s="99">
        <v>2851</v>
      </c>
      <c r="AE114" s="99">
        <v>0.29359259999999998</v>
      </c>
      <c r="AF114" s="99">
        <v>0.88390489999999999</v>
      </c>
      <c r="AH114" s="123">
        <v>2007</v>
      </c>
      <c r="AI114" s="99">
        <v>216</v>
      </c>
      <c r="AJ114" s="100">
        <v>1.0370843000000001</v>
      </c>
      <c r="AK114" s="100">
        <v>1.0447095</v>
      </c>
      <c r="AL114" s="100">
        <v>1.0447095</v>
      </c>
      <c r="AM114" s="100">
        <v>1.0326735</v>
      </c>
      <c r="AN114" s="100">
        <v>1.0173825000000001</v>
      </c>
      <c r="AO114" s="100">
        <v>0.96838930000000001</v>
      </c>
      <c r="AP114" s="100">
        <v>38.254629999999999</v>
      </c>
      <c r="AQ114" s="100">
        <v>37</v>
      </c>
      <c r="AR114" s="100">
        <v>2.6245443000000002</v>
      </c>
      <c r="AS114" s="100">
        <v>0.15668750000000001</v>
      </c>
      <c r="AT114" s="99">
        <v>8003</v>
      </c>
      <c r="AU114" s="99">
        <v>0.40973999999999999</v>
      </c>
      <c r="AV114" s="99">
        <v>0.91967580000000004</v>
      </c>
      <c r="AW114" s="100">
        <v>1.7720623</v>
      </c>
      <c r="AY114" s="123">
        <v>2007</v>
      </c>
    </row>
    <row r="115" spans="2:51">
      <c r="B115" s="123">
        <v>2008</v>
      </c>
      <c r="C115" s="99">
        <v>158</v>
      </c>
      <c r="D115" s="100">
        <v>1.4945074</v>
      </c>
      <c r="E115" s="100">
        <v>1.4867222</v>
      </c>
      <c r="F115" s="100">
        <v>1.4867222</v>
      </c>
      <c r="G115" s="100">
        <v>1.4940868</v>
      </c>
      <c r="H115" s="100">
        <v>1.457252</v>
      </c>
      <c r="I115" s="100">
        <v>1.4119949999999999</v>
      </c>
      <c r="J115" s="100">
        <v>38.196202999999997</v>
      </c>
      <c r="K115" s="100">
        <v>37</v>
      </c>
      <c r="L115" s="100">
        <v>2.6816021999999999</v>
      </c>
      <c r="M115" s="100">
        <v>0.21482570000000001</v>
      </c>
      <c r="N115" s="99">
        <v>5876</v>
      </c>
      <c r="O115" s="99">
        <v>0.58601139999999996</v>
      </c>
      <c r="P115" s="99">
        <v>1.0513452000000001</v>
      </c>
      <c r="R115" s="123">
        <v>2008</v>
      </c>
      <c r="S115" s="99">
        <v>93</v>
      </c>
      <c r="T115" s="100">
        <v>0.87101859999999998</v>
      </c>
      <c r="U115" s="100">
        <v>0.8794246</v>
      </c>
      <c r="V115" s="100">
        <v>0.8794246</v>
      </c>
      <c r="W115" s="100">
        <v>0.86810989999999999</v>
      </c>
      <c r="X115" s="100">
        <v>0.82835519999999996</v>
      </c>
      <c r="Y115" s="100">
        <v>0.77746059999999995</v>
      </c>
      <c r="Z115" s="100">
        <v>41.440860000000001</v>
      </c>
      <c r="AA115" s="100">
        <v>40</v>
      </c>
      <c r="AB115" s="100">
        <v>3.0917553</v>
      </c>
      <c r="AC115" s="100">
        <v>0.132106</v>
      </c>
      <c r="AD115" s="99">
        <v>3172</v>
      </c>
      <c r="AE115" s="99">
        <v>0.32034059999999998</v>
      </c>
      <c r="AF115" s="99">
        <v>0.99063699999999999</v>
      </c>
      <c r="AH115" s="123">
        <v>2008</v>
      </c>
      <c r="AI115" s="99">
        <v>251</v>
      </c>
      <c r="AJ115" s="100">
        <v>1.1812210000000001</v>
      </c>
      <c r="AK115" s="100">
        <v>1.1821918</v>
      </c>
      <c r="AL115" s="100">
        <v>1.1821918</v>
      </c>
      <c r="AM115" s="100">
        <v>1.1787057999999999</v>
      </c>
      <c r="AN115" s="100">
        <v>1.1445544999999999</v>
      </c>
      <c r="AO115" s="100">
        <v>1.0971770000000001</v>
      </c>
      <c r="AP115" s="100">
        <v>39.398406000000001</v>
      </c>
      <c r="AQ115" s="100">
        <v>39</v>
      </c>
      <c r="AR115" s="100">
        <v>2.8202246999999998</v>
      </c>
      <c r="AS115" s="100">
        <v>0.1743709</v>
      </c>
      <c r="AT115" s="99">
        <v>9048</v>
      </c>
      <c r="AU115" s="99">
        <v>0.45401019999999997</v>
      </c>
      <c r="AV115" s="99">
        <v>1.0292333</v>
      </c>
      <c r="AW115" s="100">
        <v>1.6905625</v>
      </c>
      <c r="AY115" s="123">
        <v>2008</v>
      </c>
    </row>
    <row r="116" spans="2:51">
      <c r="B116" s="123">
        <v>2009</v>
      </c>
      <c r="C116" s="99">
        <v>192</v>
      </c>
      <c r="D116" s="100">
        <v>1.7776466</v>
      </c>
      <c r="E116" s="100">
        <v>1.7526109000000001</v>
      </c>
      <c r="F116" s="100">
        <v>1.7526109000000001</v>
      </c>
      <c r="G116" s="100">
        <v>1.7563070000000001</v>
      </c>
      <c r="H116" s="100">
        <v>1.7280476</v>
      </c>
      <c r="I116" s="100">
        <v>1.6645373999999999</v>
      </c>
      <c r="J116" s="100">
        <v>37.880208000000003</v>
      </c>
      <c r="K116" s="100">
        <v>36</v>
      </c>
      <c r="L116" s="100">
        <v>3.1973356000000002</v>
      </c>
      <c r="M116" s="100">
        <v>0.26548670000000002</v>
      </c>
      <c r="N116" s="99">
        <v>7167</v>
      </c>
      <c r="O116" s="99">
        <v>0.69967789999999996</v>
      </c>
      <c r="P116" s="99">
        <v>1.2745525</v>
      </c>
      <c r="R116" s="123">
        <v>2009</v>
      </c>
      <c r="S116" s="99">
        <v>80</v>
      </c>
      <c r="T116" s="100">
        <v>0.73456120000000003</v>
      </c>
      <c r="U116" s="100">
        <v>0.7404153</v>
      </c>
      <c r="V116" s="100">
        <v>0.7404153</v>
      </c>
      <c r="W116" s="100">
        <v>0.72445130000000002</v>
      </c>
      <c r="X116" s="100">
        <v>0.73198759999999996</v>
      </c>
      <c r="Y116" s="100">
        <v>0.7194199</v>
      </c>
      <c r="Z116" s="100">
        <v>36.325000000000003</v>
      </c>
      <c r="AA116" s="100">
        <v>37</v>
      </c>
      <c r="AB116" s="100">
        <v>2.6092629000000001</v>
      </c>
      <c r="AC116" s="100">
        <v>0.1168907</v>
      </c>
      <c r="AD116" s="99">
        <v>3147</v>
      </c>
      <c r="AE116" s="99">
        <v>0.31146190000000001</v>
      </c>
      <c r="AF116" s="99">
        <v>0.96069599999999999</v>
      </c>
      <c r="AH116" s="123">
        <v>2009</v>
      </c>
      <c r="AI116" s="99">
        <v>272</v>
      </c>
      <c r="AJ116" s="100">
        <v>1.2539385999999999</v>
      </c>
      <c r="AK116" s="100">
        <v>1.2484187</v>
      </c>
      <c r="AL116" s="100">
        <v>1.2484187</v>
      </c>
      <c r="AM116" s="100">
        <v>1.2421666</v>
      </c>
      <c r="AN116" s="100">
        <v>1.2330954999999999</v>
      </c>
      <c r="AO116" s="100">
        <v>1.1953985</v>
      </c>
      <c r="AP116" s="100">
        <v>37.422794000000003</v>
      </c>
      <c r="AQ116" s="100">
        <v>36</v>
      </c>
      <c r="AR116" s="100">
        <v>2.9985669000000001</v>
      </c>
      <c r="AS116" s="100">
        <v>0.19323670000000001</v>
      </c>
      <c r="AT116" s="99">
        <v>10314</v>
      </c>
      <c r="AU116" s="99">
        <v>0.50689899999999999</v>
      </c>
      <c r="AV116" s="99">
        <v>1.1590197</v>
      </c>
      <c r="AW116" s="100">
        <v>2.3670648000000001</v>
      </c>
      <c r="AY116" s="123">
        <v>2009</v>
      </c>
    </row>
    <row r="117" spans="2:51">
      <c r="B117" s="123">
        <v>2010</v>
      </c>
      <c r="C117" s="99">
        <v>166</v>
      </c>
      <c r="D117" s="100">
        <v>1.5135171000000001</v>
      </c>
      <c r="E117" s="100">
        <v>1.5155835</v>
      </c>
      <c r="F117" s="100">
        <v>1.5155835</v>
      </c>
      <c r="G117" s="100">
        <v>1.5136982999999999</v>
      </c>
      <c r="H117" s="100">
        <v>1.4599494</v>
      </c>
      <c r="I117" s="100">
        <v>1.4034633000000001</v>
      </c>
      <c r="J117" s="100">
        <v>39.102409999999999</v>
      </c>
      <c r="K117" s="100">
        <v>39.5</v>
      </c>
      <c r="L117" s="100">
        <v>2.7875735000000001</v>
      </c>
      <c r="M117" s="100">
        <v>0.2258995</v>
      </c>
      <c r="N117" s="99">
        <v>6014</v>
      </c>
      <c r="O117" s="99">
        <v>0.57848319999999998</v>
      </c>
      <c r="P117" s="99">
        <v>1.0741357</v>
      </c>
      <c r="R117" s="123">
        <v>2010</v>
      </c>
      <c r="S117" s="99">
        <v>92</v>
      </c>
      <c r="T117" s="100">
        <v>0.83153180000000004</v>
      </c>
      <c r="U117" s="100">
        <v>0.82906709999999995</v>
      </c>
      <c r="V117" s="100">
        <v>0.82906709999999995</v>
      </c>
      <c r="W117" s="100">
        <v>0.82898419999999995</v>
      </c>
      <c r="X117" s="100">
        <v>0.79387799999999997</v>
      </c>
      <c r="Y117" s="100">
        <v>0.76244040000000002</v>
      </c>
      <c r="Z117" s="100">
        <v>41.163043000000002</v>
      </c>
      <c r="AA117" s="100">
        <v>40.5</v>
      </c>
      <c r="AB117" s="100">
        <v>2.9977190999999999</v>
      </c>
      <c r="AC117" s="100">
        <v>0.13144919999999999</v>
      </c>
      <c r="AD117" s="99">
        <v>3146</v>
      </c>
      <c r="AE117" s="99">
        <v>0.30656159999999999</v>
      </c>
      <c r="AF117" s="99">
        <v>0.98194049999999999</v>
      </c>
      <c r="AH117" s="123">
        <v>2010</v>
      </c>
      <c r="AI117" s="99">
        <v>258</v>
      </c>
      <c r="AJ117" s="100">
        <v>1.1710373000000001</v>
      </c>
      <c r="AK117" s="100">
        <v>1.1697766000000001</v>
      </c>
      <c r="AL117" s="100">
        <v>1.1697766000000001</v>
      </c>
      <c r="AM117" s="100">
        <v>1.1676658</v>
      </c>
      <c r="AN117" s="100">
        <v>1.1273141</v>
      </c>
      <c r="AO117" s="100">
        <v>1.0838497</v>
      </c>
      <c r="AP117" s="100">
        <v>39.837209000000001</v>
      </c>
      <c r="AQ117" s="100">
        <v>40</v>
      </c>
      <c r="AR117" s="100">
        <v>2.8590426</v>
      </c>
      <c r="AS117" s="100">
        <v>0.17982480000000001</v>
      </c>
      <c r="AT117" s="99">
        <v>9160</v>
      </c>
      <c r="AU117" s="99">
        <v>0.44340390000000002</v>
      </c>
      <c r="AV117" s="99">
        <v>1.0405804000000001</v>
      </c>
      <c r="AW117" s="100">
        <v>1.8280590000000001</v>
      </c>
      <c r="AY117" s="123">
        <v>2010</v>
      </c>
    </row>
    <row r="118" spans="2:51">
      <c r="B118" s="123">
        <v>2011</v>
      </c>
      <c r="C118" s="99">
        <v>152</v>
      </c>
      <c r="D118" s="100">
        <v>1.3671236</v>
      </c>
      <c r="E118" s="100">
        <v>1.3756979</v>
      </c>
      <c r="F118" s="100">
        <v>1.3756979</v>
      </c>
      <c r="G118" s="100">
        <v>1.3732199</v>
      </c>
      <c r="H118" s="100">
        <v>1.3002536</v>
      </c>
      <c r="I118" s="100">
        <v>1.2053118</v>
      </c>
      <c r="J118" s="100">
        <v>40.802632000000003</v>
      </c>
      <c r="K118" s="100">
        <v>39</v>
      </c>
      <c r="L118" s="100">
        <v>2.5771448000000001</v>
      </c>
      <c r="M118" s="100">
        <v>0.20177880000000001</v>
      </c>
      <c r="N118" s="99">
        <v>5238</v>
      </c>
      <c r="O118" s="99">
        <v>0.49742730000000002</v>
      </c>
      <c r="P118" s="99">
        <v>0.96340250000000005</v>
      </c>
      <c r="R118" s="123">
        <v>2011</v>
      </c>
      <c r="S118" s="99">
        <v>91</v>
      </c>
      <c r="T118" s="100">
        <v>0.81092229999999998</v>
      </c>
      <c r="U118" s="100">
        <v>0.80340780000000001</v>
      </c>
      <c r="V118" s="100">
        <v>0.80340780000000001</v>
      </c>
      <c r="W118" s="100">
        <v>0.79883219999999999</v>
      </c>
      <c r="X118" s="100">
        <v>0.78020290000000003</v>
      </c>
      <c r="Y118" s="100">
        <v>0.75147699999999995</v>
      </c>
      <c r="Z118" s="100">
        <v>40.406593000000001</v>
      </c>
      <c r="AA118" s="100">
        <v>36</v>
      </c>
      <c r="AB118" s="100">
        <v>2.7484144000000001</v>
      </c>
      <c r="AC118" s="100">
        <v>0.12709139999999999</v>
      </c>
      <c r="AD118" s="99">
        <v>3258</v>
      </c>
      <c r="AE118" s="99">
        <v>0.31315290000000001</v>
      </c>
      <c r="AF118" s="99">
        <v>0.99640949999999995</v>
      </c>
      <c r="AH118" s="123">
        <v>2011</v>
      </c>
      <c r="AI118" s="99">
        <v>243</v>
      </c>
      <c r="AJ118" s="100">
        <v>1.0877338000000001</v>
      </c>
      <c r="AK118" s="100">
        <v>1.0898346000000001</v>
      </c>
      <c r="AL118" s="100">
        <v>1.0898346000000001</v>
      </c>
      <c r="AM118" s="100">
        <v>1.0872356000000001</v>
      </c>
      <c r="AN118" s="100">
        <v>1.0395443</v>
      </c>
      <c r="AO118" s="100">
        <v>0.97763829999999996</v>
      </c>
      <c r="AP118" s="100">
        <v>40.654321000000003</v>
      </c>
      <c r="AQ118" s="100">
        <v>38</v>
      </c>
      <c r="AR118" s="100">
        <v>2.6387230000000002</v>
      </c>
      <c r="AS118" s="100">
        <v>0.16538259999999999</v>
      </c>
      <c r="AT118" s="99">
        <v>8496</v>
      </c>
      <c r="AU118" s="99">
        <v>0.40584609999999999</v>
      </c>
      <c r="AV118" s="99">
        <v>0.97579800000000005</v>
      </c>
      <c r="AW118" s="100">
        <v>1.7123283</v>
      </c>
      <c r="AY118" s="123">
        <v>2011</v>
      </c>
    </row>
    <row r="119" spans="2:51">
      <c r="B119" s="123">
        <v>2012</v>
      </c>
      <c r="C119" s="99">
        <v>198</v>
      </c>
      <c r="D119" s="100">
        <v>1.7496769000000001</v>
      </c>
      <c r="E119" s="100">
        <v>1.7510929</v>
      </c>
      <c r="F119" s="100">
        <v>1.7510929</v>
      </c>
      <c r="G119" s="100">
        <v>1.7444842</v>
      </c>
      <c r="H119" s="100">
        <v>1.7163143000000001</v>
      </c>
      <c r="I119" s="100">
        <v>1.6466381000000001</v>
      </c>
      <c r="J119" s="100">
        <v>38.308081000000001</v>
      </c>
      <c r="K119" s="100">
        <v>36</v>
      </c>
      <c r="L119" s="100">
        <v>3.3344559999999999</v>
      </c>
      <c r="M119" s="100">
        <v>0.26472709999999999</v>
      </c>
      <c r="N119" s="99">
        <v>7315</v>
      </c>
      <c r="O119" s="99">
        <v>0.6830039</v>
      </c>
      <c r="P119" s="99">
        <v>1.3832082000000001</v>
      </c>
      <c r="R119" s="123">
        <v>2012</v>
      </c>
      <c r="S119" s="99">
        <v>87</v>
      </c>
      <c r="T119" s="100">
        <v>0.7614147</v>
      </c>
      <c r="U119" s="100">
        <v>0.75715100000000002</v>
      </c>
      <c r="V119" s="100">
        <v>0.75715100000000002</v>
      </c>
      <c r="W119" s="100">
        <v>0.75584709999999999</v>
      </c>
      <c r="X119" s="100">
        <v>0.73522589999999999</v>
      </c>
      <c r="Y119" s="100">
        <v>0.70526549999999999</v>
      </c>
      <c r="Z119" s="100">
        <v>40.241379000000002</v>
      </c>
      <c r="AA119" s="100">
        <v>37</v>
      </c>
      <c r="AB119" s="100">
        <v>2.5588234999999999</v>
      </c>
      <c r="AC119" s="100">
        <v>0.1203253</v>
      </c>
      <c r="AD119" s="99">
        <v>3090</v>
      </c>
      <c r="AE119" s="99">
        <v>0.29164899999999999</v>
      </c>
      <c r="AF119" s="99">
        <v>0.96708170000000004</v>
      </c>
      <c r="AH119" s="123">
        <v>2012</v>
      </c>
      <c r="AI119" s="99">
        <v>285</v>
      </c>
      <c r="AJ119" s="100">
        <v>1.2531618</v>
      </c>
      <c r="AK119" s="100">
        <v>1.2552190999999999</v>
      </c>
      <c r="AL119" s="100">
        <v>1.2552190999999999</v>
      </c>
      <c r="AM119" s="100">
        <v>1.250977</v>
      </c>
      <c r="AN119" s="100">
        <v>1.2280930000000001</v>
      </c>
      <c r="AO119" s="100">
        <v>1.1787392999999999</v>
      </c>
      <c r="AP119" s="100">
        <v>38.898246</v>
      </c>
      <c r="AQ119" s="100">
        <v>36</v>
      </c>
      <c r="AR119" s="100">
        <v>3.0520453999999999</v>
      </c>
      <c r="AS119" s="100">
        <v>0.19374839999999999</v>
      </c>
      <c r="AT119" s="99">
        <v>10405</v>
      </c>
      <c r="AU119" s="99">
        <v>0.48838369999999998</v>
      </c>
      <c r="AV119" s="99">
        <v>1.2264826</v>
      </c>
      <c r="AW119" s="100">
        <v>2.3127392000000002</v>
      </c>
      <c r="AY119" s="123">
        <v>2012</v>
      </c>
    </row>
    <row r="120" spans="2:51">
      <c r="B120" s="123">
        <v>2013</v>
      </c>
      <c r="C120" s="99">
        <v>160</v>
      </c>
      <c r="D120" s="100">
        <v>1.3897695999999999</v>
      </c>
      <c r="E120" s="100">
        <v>1.394728</v>
      </c>
      <c r="F120" s="100">
        <v>1.394728</v>
      </c>
      <c r="G120" s="100">
        <v>1.3686745</v>
      </c>
      <c r="H120" s="100">
        <v>1.3855010999999999</v>
      </c>
      <c r="I120" s="100">
        <v>1.3213258999999999</v>
      </c>
      <c r="J120" s="100">
        <v>36.075471999999998</v>
      </c>
      <c r="K120" s="100">
        <v>34</v>
      </c>
      <c r="L120" s="100">
        <v>2.728513</v>
      </c>
      <c r="M120" s="100">
        <v>0.21113190000000001</v>
      </c>
      <c r="N120" s="99">
        <v>6202</v>
      </c>
      <c r="O120" s="99">
        <v>0.56967599999999996</v>
      </c>
      <c r="P120" s="99">
        <v>1.1583798000000001</v>
      </c>
      <c r="R120" s="123">
        <v>2013</v>
      </c>
      <c r="S120" s="99">
        <v>88</v>
      </c>
      <c r="T120" s="100">
        <v>0.75645560000000001</v>
      </c>
      <c r="U120" s="100">
        <v>0.74187709999999996</v>
      </c>
      <c r="V120" s="100">
        <v>0.74187709999999996</v>
      </c>
      <c r="W120" s="100">
        <v>0.74700120000000003</v>
      </c>
      <c r="X120" s="100">
        <v>0.73415209999999997</v>
      </c>
      <c r="Y120" s="100">
        <v>0.70429419999999998</v>
      </c>
      <c r="Z120" s="100">
        <v>39.375</v>
      </c>
      <c r="AA120" s="100">
        <v>38.5</v>
      </c>
      <c r="AB120" s="100">
        <v>2.6610220999999998</v>
      </c>
      <c r="AC120" s="100">
        <v>0.12239899999999999</v>
      </c>
      <c r="AD120" s="99">
        <v>3169</v>
      </c>
      <c r="AE120" s="99">
        <v>0.2937727</v>
      </c>
      <c r="AF120" s="99">
        <v>0.97322629999999999</v>
      </c>
      <c r="AH120" s="123">
        <v>2013</v>
      </c>
      <c r="AI120" s="99">
        <v>248</v>
      </c>
      <c r="AJ120" s="100">
        <v>1.071464</v>
      </c>
      <c r="AK120" s="100">
        <v>1.0695817000000001</v>
      </c>
      <c r="AL120" s="100">
        <v>1.0695817000000001</v>
      </c>
      <c r="AM120" s="100">
        <v>1.0593092</v>
      </c>
      <c r="AN120" s="100">
        <v>1.0612363</v>
      </c>
      <c r="AO120" s="100">
        <v>1.0146883</v>
      </c>
      <c r="AP120" s="100">
        <v>37.251012000000003</v>
      </c>
      <c r="AQ120" s="100">
        <v>35</v>
      </c>
      <c r="AR120" s="100">
        <v>2.7041762</v>
      </c>
      <c r="AS120" s="100">
        <v>0.1679329</v>
      </c>
      <c r="AT120" s="99">
        <v>9371</v>
      </c>
      <c r="AU120" s="99">
        <v>0.43235849999999998</v>
      </c>
      <c r="AV120" s="99">
        <v>1.0883590999999999</v>
      </c>
      <c r="AW120" s="100">
        <v>1.8799988000000001</v>
      </c>
      <c r="AY120" s="123">
        <v>2013</v>
      </c>
    </row>
    <row r="121" spans="2:51">
      <c r="B121" s="123">
        <v>2014</v>
      </c>
      <c r="C121" s="99">
        <v>158</v>
      </c>
      <c r="D121" s="100">
        <v>1.3528100999999999</v>
      </c>
      <c r="E121" s="100">
        <v>1.3498038000000001</v>
      </c>
      <c r="F121" s="100">
        <v>1.3498038000000001</v>
      </c>
      <c r="G121" s="100">
        <v>1.3405037</v>
      </c>
      <c r="H121" s="100">
        <v>1.2902610000000001</v>
      </c>
      <c r="I121" s="100">
        <v>1.2325874000000001</v>
      </c>
      <c r="J121" s="100">
        <v>40.458599</v>
      </c>
      <c r="K121" s="100">
        <v>41</v>
      </c>
      <c r="L121" s="100">
        <v>2.4625935000000001</v>
      </c>
      <c r="M121" s="100">
        <v>0.20168240000000001</v>
      </c>
      <c r="N121" s="99">
        <v>5434</v>
      </c>
      <c r="O121" s="99">
        <v>0.49254599999999998</v>
      </c>
      <c r="P121" s="99">
        <v>0.99300469999999996</v>
      </c>
      <c r="R121" s="123">
        <v>2014</v>
      </c>
      <c r="S121" s="99">
        <v>90</v>
      </c>
      <c r="T121" s="100">
        <v>0.76111569999999995</v>
      </c>
      <c r="U121" s="100">
        <v>0.75732790000000005</v>
      </c>
      <c r="V121" s="100">
        <v>0.75732790000000005</v>
      </c>
      <c r="W121" s="100">
        <v>0.75441899999999995</v>
      </c>
      <c r="X121" s="100">
        <v>0.73223740000000004</v>
      </c>
      <c r="Y121" s="100">
        <v>0.70858180000000004</v>
      </c>
      <c r="Z121" s="100">
        <v>40.577778000000002</v>
      </c>
      <c r="AA121" s="100">
        <v>39.5</v>
      </c>
      <c r="AB121" s="100">
        <v>2.43309</v>
      </c>
      <c r="AC121" s="100">
        <v>0.1196188</v>
      </c>
      <c r="AD121" s="99">
        <v>3111</v>
      </c>
      <c r="AE121" s="99">
        <v>0.28381919999999999</v>
      </c>
      <c r="AF121" s="99">
        <v>0.93364829999999999</v>
      </c>
      <c r="AH121" s="123">
        <v>2014</v>
      </c>
      <c r="AI121" s="99">
        <v>248</v>
      </c>
      <c r="AJ121" s="100">
        <v>1.0551334000000001</v>
      </c>
      <c r="AK121" s="100">
        <v>1.0530751</v>
      </c>
      <c r="AL121" s="100">
        <v>1.0530751</v>
      </c>
      <c r="AM121" s="100">
        <v>1.0471364999999999</v>
      </c>
      <c r="AN121" s="100">
        <v>1.0114854</v>
      </c>
      <c r="AO121" s="100">
        <v>0.97104089999999998</v>
      </c>
      <c r="AP121" s="100">
        <v>40.502023999999999</v>
      </c>
      <c r="AQ121" s="100">
        <v>40</v>
      </c>
      <c r="AR121" s="100">
        <v>2.4518043</v>
      </c>
      <c r="AS121" s="100">
        <v>0.1614794</v>
      </c>
      <c r="AT121" s="99">
        <v>8545</v>
      </c>
      <c r="AU121" s="99">
        <v>0.3885208</v>
      </c>
      <c r="AV121" s="99">
        <v>0.97054079999999998</v>
      </c>
      <c r="AW121" s="100">
        <v>1.7823241000000001</v>
      </c>
      <c r="AY121" s="123">
        <v>2014</v>
      </c>
    </row>
    <row r="122" spans="2:51">
      <c r="B122" s="123">
        <v>2015</v>
      </c>
      <c r="C122" s="99">
        <v>179</v>
      </c>
      <c r="D122" s="100">
        <v>1.5117187000000001</v>
      </c>
      <c r="E122" s="100">
        <v>1.5111307</v>
      </c>
      <c r="F122" s="100">
        <v>1.5111307</v>
      </c>
      <c r="G122" s="100">
        <v>1.5085333999999999</v>
      </c>
      <c r="H122" s="100">
        <v>1.467784</v>
      </c>
      <c r="I122" s="100">
        <v>1.4020454</v>
      </c>
      <c r="J122" s="100">
        <v>38.932960999999999</v>
      </c>
      <c r="K122" s="100">
        <v>38</v>
      </c>
      <c r="L122" s="100">
        <v>2.6601278000000002</v>
      </c>
      <c r="M122" s="100">
        <v>0.22009100000000001</v>
      </c>
      <c r="N122" s="99">
        <v>6505</v>
      </c>
      <c r="O122" s="99">
        <v>0.58221880000000004</v>
      </c>
      <c r="P122" s="99">
        <v>1.1507856000000001</v>
      </c>
      <c r="R122" s="123">
        <v>2015</v>
      </c>
      <c r="S122" s="99">
        <v>86</v>
      </c>
      <c r="T122" s="100">
        <v>0.7160725</v>
      </c>
      <c r="U122" s="100">
        <v>0.74464470000000005</v>
      </c>
      <c r="V122" s="100">
        <v>0.74464470000000005</v>
      </c>
      <c r="W122" s="100">
        <v>0.72921429999999998</v>
      </c>
      <c r="X122" s="100">
        <v>0.75783860000000003</v>
      </c>
      <c r="Y122" s="100">
        <v>0.7439443</v>
      </c>
      <c r="Z122" s="100">
        <v>35.104650999999997</v>
      </c>
      <c r="AA122" s="100">
        <v>36</v>
      </c>
      <c r="AB122" s="100">
        <v>2.2372529000000001</v>
      </c>
      <c r="AC122" s="100">
        <v>0.11065079999999999</v>
      </c>
      <c r="AD122" s="99">
        <v>3431</v>
      </c>
      <c r="AE122" s="99">
        <v>0.30828660000000002</v>
      </c>
      <c r="AF122" s="99">
        <v>1.0241515999999999</v>
      </c>
      <c r="AH122" s="123">
        <v>2015</v>
      </c>
      <c r="AI122" s="99">
        <v>265</v>
      </c>
      <c r="AJ122" s="100">
        <v>1.1110746</v>
      </c>
      <c r="AK122" s="100">
        <v>1.1215687999999999</v>
      </c>
      <c r="AL122" s="100">
        <v>1.1215687999999999</v>
      </c>
      <c r="AM122" s="100">
        <v>1.1113561999999999</v>
      </c>
      <c r="AN122" s="100">
        <v>1.1089871</v>
      </c>
      <c r="AO122" s="100">
        <v>1.0699504</v>
      </c>
      <c r="AP122" s="100">
        <v>37.690565999999997</v>
      </c>
      <c r="AQ122" s="100">
        <v>37</v>
      </c>
      <c r="AR122" s="100">
        <v>2.5063841999999998</v>
      </c>
      <c r="AS122" s="100">
        <v>0.16661219999999999</v>
      </c>
      <c r="AT122" s="99">
        <v>9936</v>
      </c>
      <c r="AU122" s="99">
        <v>0.44552000000000003</v>
      </c>
      <c r="AV122" s="99">
        <v>1.1036627999999999</v>
      </c>
      <c r="AW122" s="100">
        <v>2.0293312000000001</v>
      </c>
      <c r="AY122" s="123">
        <v>2015</v>
      </c>
    </row>
    <row r="123" spans="2:51">
      <c r="B123" s="123">
        <v>2016</v>
      </c>
      <c r="C123" s="99">
        <v>162</v>
      </c>
      <c r="D123" s="100">
        <v>1.3486686000000001</v>
      </c>
      <c r="E123" s="100">
        <v>1.3749321000000001</v>
      </c>
      <c r="F123" s="100">
        <v>1.3749321000000001</v>
      </c>
      <c r="G123" s="100">
        <v>1.3538608000000001</v>
      </c>
      <c r="H123" s="100">
        <v>1.3536923999999999</v>
      </c>
      <c r="I123" s="100">
        <v>1.3132010999999999</v>
      </c>
      <c r="J123" s="100">
        <v>37.327159999999999</v>
      </c>
      <c r="K123" s="100">
        <v>38</v>
      </c>
      <c r="L123" s="100">
        <v>2.3711943999999998</v>
      </c>
      <c r="M123" s="100">
        <v>0.1978819</v>
      </c>
      <c r="N123" s="99">
        <v>6113</v>
      </c>
      <c r="O123" s="99">
        <v>0.53993060000000004</v>
      </c>
      <c r="P123" s="99">
        <v>1.1063793</v>
      </c>
      <c r="R123" s="123">
        <v>2016</v>
      </c>
      <c r="S123" s="99">
        <v>82</v>
      </c>
      <c r="T123" s="100">
        <v>0.67218829999999996</v>
      </c>
      <c r="U123" s="100">
        <v>0.66666669999999995</v>
      </c>
      <c r="V123" s="100">
        <v>0.66666669999999995</v>
      </c>
      <c r="W123" s="100">
        <v>0.66724289999999997</v>
      </c>
      <c r="X123" s="100">
        <v>0.64208129999999997</v>
      </c>
      <c r="Y123" s="100">
        <v>0.62578049999999996</v>
      </c>
      <c r="Z123" s="100">
        <v>41.109755999999997</v>
      </c>
      <c r="AA123" s="100">
        <v>41.5</v>
      </c>
      <c r="AB123" s="100">
        <v>2.1004098</v>
      </c>
      <c r="AC123" s="100">
        <v>0.10699790000000001</v>
      </c>
      <c r="AD123" s="99">
        <v>2811</v>
      </c>
      <c r="AE123" s="99">
        <v>0.24876229999999999</v>
      </c>
      <c r="AF123" s="99">
        <v>0.85018479999999996</v>
      </c>
      <c r="AH123" s="123">
        <v>2016</v>
      </c>
      <c r="AI123" s="99">
        <v>244</v>
      </c>
      <c r="AJ123" s="100">
        <v>1.0078142999999999</v>
      </c>
      <c r="AK123" s="100">
        <v>1.0216137000000001</v>
      </c>
      <c r="AL123" s="100">
        <v>1.0216137000000001</v>
      </c>
      <c r="AM123" s="100">
        <v>1.0116216</v>
      </c>
      <c r="AN123" s="100">
        <v>0.99886339999999996</v>
      </c>
      <c r="AO123" s="100">
        <v>0.97058330000000004</v>
      </c>
      <c r="AP123" s="100">
        <v>38.598360999999997</v>
      </c>
      <c r="AQ123" s="100">
        <v>38.5</v>
      </c>
      <c r="AR123" s="100">
        <v>2.2727273000000001</v>
      </c>
      <c r="AS123" s="100">
        <v>0.1539393</v>
      </c>
      <c r="AT123" s="99">
        <v>8924</v>
      </c>
      <c r="AU123" s="99">
        <v>0.39448729999999999</v>
      </c>
      <c r="AV123" s="99">
        <v>1.0104659</v>
      </c>
      <c r="AW123" s="100">
        <v>2.062398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v>8</v>
      </c>
      <c r="D17" s="99">
        <v>4</v>
      </c>
      <c r="E17" s="99">
        <v>0</v>
      </c>
      <c r="F17" s="99">
        <v>2</v>
      </c>
      <c r="G17" s="99">
        <v>5</v>
      </c>
      <c r="H17" s="99">
        <v>3</v>
      </c>
      <c r="I17" s="99">
        <v>1</v>
      </c>
      <c r="J17" s="99">
        <v>5</v>
      </c>
      <c r="K17" s="99">
        <v>7</v>
      </c>
      <c r="L17" s="99">
        <v>7</v>
      </c>
      <c r="M17" s="99">
        <v>3</v>
      </c>
      <c r="N17" s="99">
        <v>5</v>
      </c>
      <c r="O17" s="99">
        <v>2</v>
      </c>
      <c r="P17" s="99">
        <v>0</v>
      </c>
      <c r="Q17" s="99">
        <v>4</v>
      </c>
      <c r="R17" s="99">
        <v>1</v>
      </c>
      <c r="S17" s="99">
        <v>0</v>
      </c>
      <c r="T17" s="99">
        <v>0</v>
      </c>
      <c r="U17" s="99">
        <v>0</v>
      </c>
      <c r="V17" s="99">
        <v>57</v>
      </c>
      <c r="W17" s="125"/>
      <c r="X17" s="113">
        <v>1910</v>
      </c>
      <c r="Y17" s="99">
        <v>16</v>
      </c>
      <c r="Z17" s="99">
        <v>5</v>
      </c>
      <c r="AA17" s="99">
        <v>3</v>
      </c>
      <c r="AB17" s="99">
        <v>1</v>
      </c>
      <c r="AC17" s="99">
        <v>3</v>
      </c>
      <c r="AD17" s="99">
        <v>4</v>
      </c>
      <c r="AE17" s="99">
        <v>3</v>
      </c>
      <c r="AF17" s="99">
        <v>2</v>
      </c>
      <c r="AG17" s="99">
        <v>1</v>
      </c>
      <c r="AH17" s="99">
        <v>0</v>
      </c>
      <c r="AI17" s="99">
        <v>1</v>
      </c>
      <c r="AJ17" s="99">
        <v>0</v>
      </c>
      <c r="AK17" s="99">
        <v>0</v>
      </c>
      <c r="AL17" s="99">
        <v>0</v>
      </c>
      <c r="AM17" s="99">
        <v>0</v>
      </c>
      <c r="AN17" s="99">
        <v>0</v>
      </c>
      <c r="AO17" s="99">
        <v>0</v>
      </c>
      <c r="AP17" s="99">
        <v>0</v>
      </c>
      <c r="AQ17" s="99">
        <v>0</v>
      </c>
      <c r="AR17" s="99">
        <v>39</v>
      </c>
      <c r="AS17" s="125"/>
      <c r="AT17" s="113">
        <v>1910</v>
      </c>
      <c r="AU17" s="99">
        <v>24</v>
      </c>
      <c r="AV17" s="99">
        <v>9</v>
      </c>
      <c r="AW17" s="99">
        <v>3</v>
      </c>
      <c r="AX17" s="99">
        <v>3</v>
      </c>
      <c r="AY17" s="99">
        <v>8</v>
      </c>
      <c r="AZ17" s="99">
        <v>7</v>
      </c>
      <c r="BA17" s="99">
        <v>4</v>
      </c>
      <c r="BB17" s="99">
        <v>7</v>
      </c>
      <c r="BC17" s="99">
        <v>8</v>
      </c>
      <c r="BD17" s="99">
        <v>7</v>
      </c>
      <c r="BE17" s="99">
        <v>4</v>
      </c>
      <c r="BF17" s="99">
        <v>5</v>
      </c>
      <c r="BG17" s="99">
        <v>2</v>
      </c>
      <c r="BH17" s="99">
        <v>0</v>
      </c>
      <c r="BI17" s="99">
        <v>4</v>
      </c>
      <c r="BJ17" s="99">
        <v>1</v>
      </c>
      <c r="BK17" s="99">
        <v>0</v>
      </c>
      <c r="BL17" s="99">
        <v>0</v>
      </c>
      <c r="BM17" s="99">
        <v>0</v>
      </c>
      <c r="BN17" s="99">
        <v>96</v>
      </c>
      <c r="BP17" s="113">
        <v>1910</v>
      </c>
    </row>
    <row r="18" spans="2:68" s="91" customFormat="1">
      <c r="B18" s="113">
        <v>1911</v>
      </c>
      <c r="C18" s="99">
        <v>11</v>
      </c>
      <c r="D18" s="99">
        <v>2</v>
      </c>
      <c r="E18" s="99">
        <v>1</v>
      </c>
      <c r="F18" s="99">
        <v>0</v>
      </c>
      <c r="G18" s="99">
        <v>5</v>
      </c>
      <c r="H18" s="99">
        <v>6</v>
      </c>
      <c r="I18" s="99">
        <v>1</v>
      </c>
      <c r="J18" s="99">
        <v>6</v>
      </c>
      <c r="K18" s="99">
        <v>1</v>
      </c>
      <c r="L18" s="99">
        <v>7</v>
      </c>
      <c r="M18" s="99">
        <v>1</v>
      </c>
      <c r="N18" s="99">
        <v>0</v>
      </c>
      <c r="O18" s="99">
        <v>1</v>
      </c>
      <c r="P18" s="99">
        <v>0</v>
      </c>
      <c r="Q18" s="99">
        <v>0</v>
      </c>
      <c r="R18" s="99">
        <v>0</v>
      </c>
      <c r="S18" s="99">
        <v>0</v>
      </c>
      <c r="T18" s="99">
        <v>0</v>
      </c>
      <c r="U18" s="99">
        <v>0</v>
      </c>
      <c r="V18" s="99">
        <v>42</v>
      </c>
      <c r="W18" s="125"/>
      <c r="X18" s="113">
        <v>1911</v>
      </c>
      <c r="Y18" s="99">
        <v>9</v>
      </c>
      <c r="Z18" s="99">
        <v>1</v>
      </c>
      <c r="AA18" s="99">
        <v>0</v>
      </c>
      <c r="AB18" s="99">
        <v>4</v>
      </c>
      <c r="AC18" s="99">
        <v>6</v>
      </c>
      <c r="AD18" s="99">
        <v>1</v>
      </c>
      <c r="AE18" s="99">
        <v>1</v>
      </c>
      <c r="AF18" s="99">
        <v>3</v>
      </c>
      <c r="AG18" s="99">
        <v>1</v>
      </c>
      <c r="AH18" s="99">
        <v>2</v>
      </c>
      <c r="AI18" s="99">
        <v>1</v>
      </c>
      <c r="AJ18" s="99">
        <v>0</v>
      </c>
      <c r="AK18" s="99">
        <v>1</v>
      </c>
      <c r="AL18" s="99">
        <v>0</v>
      </c>
      <c r="AM18" s="99">
        <v>0</v>
      </c>
      <c r="AN18" s="99">
        <v>0</v>
      </c>
      <c r="AO18" s="99">
        <v>0</v>
      </c>
      <c r="AP18" s="99">
        <v>0</v>
      </c>
      <c r="AQ18" s="99">
        <v>0</v>
      </c>
      <c r="AR18" s="99">
        <v>30</v>
      </c>
      <c r="AS18" s="125"/>
      <c r="AT18" s="113">
        <v>1911</v>
      </c>
      <c r="AU18" s="99">
        <v>20</v>
      </c>
      <c r="AV18" s="99">
        <v>3</v>
      </c>
      <c r="AW18" s="99">
        <v>1</v>
      </c>
      <c r="AX18" s="99">
        <v>4</v>
      </c>
      <c r="AY18" s="99">
        <v>11</v>
      </c>
      <c r="AZ18" s="99">
        <v>7</v>
      </c>
      <c r="BA18" s="99">
        <v>2</v>
      </c>
      <c r="BB18" s="99">
        <v>9</v>
      </c>
      <c r="BC18" s="99">
        <v>2</v>
      </c>
      <c r="BD18" s="99">
        <v>9</v>
      </c>
      <c r="BE18" s="99">
        <v>2</v>
      </c>
      <c r="BF18" s="99">
        <v>0</v>
      </c>
      <c r="BG18" s="99">
        <v>2</v>
      </c>
      <c r="BH18" s="99">
        <v>0</v>
      </c>
      <c r="BI18" s="99">
        <v>0</v>
      </c>
      <c r="BJ18" s="99">
        <v>0</v>
      </c>
      <c r="BK18" s="99">
        <v>0</v>
      </c>
      <c r="BL18" s="99">
        <v>0</v>
      </c>
      <c r="BM18" s="99">
        <v>0</v>
      </c>
      <c r="BN18" s="99">
        <v>72</v>
      </c>
      <c r="BP18" s="113">
        <v>1911</v>
      </c>
    </row>
    <row r="19" spans="2:68" s="91" customFormat="1">
      <c r="B19" s="113">
        <v>1912</v>
      </c>
      <c r="C19" s="99">
        <v>9</v>
      </c>
      <c r="D19" s="99">
        <v>0</v>
      </c>
      <c r="E19" s="99">
        <v>1</v>
      </c>
      <c r="F19" s="99">
        <v>1</v>
      </c>
      <c r="G19" s="99">
        <v>6</v>
      </c>
      <c r="H19" s="99">
        <v>5</v>
      </c>
      <c r="I19" s="99">
        <v>8</v>
      </c>
      <c r="J19" s="99">
        <v>6</v>
      </c>
      <c r="K19" s="99">
        <v>4</v>
      </c>
      <c r="L19" s="99">
        <v>5</v>
      </c>
      <c r="M19" s="99">
        <v>3</v>
      </c>
      <c r="N19" s="99">
        <v>2</v>
      </c>
      <c r="O19" s="99">
        <v>2</v>
      </c>
      <c r="P19" s="99">
        <v>4</v>
      </c>
      <c r="Q19" s="99">
        <v>1</v>
      </c>
      <c r="R19" s="99">
        <v>1</v>
      </c>
      <c r="S19" s="99">
        <v>0</v>
      </c>
      <c r="T19" s="99">
        <v>0</v>
      </c>
      <c r="U19" s="99">
        <v>2</v>
      </c>
      <c r="V19" s="99">
        <v>60</v>
      </c>
      <c r="W19" s="125"/>
      <c r="X19" s="113">
        <v>1912</v>
      </c>
      <c r="Y19" s="99">
        <v>10</v>
      </c>
      <c r="Z19" s="99">
        <v>3</v>
      </c>
      <c r="AA19" s="99">
        <v>1</v>
      </c>
      <c r="AB19" s="99">
        <v>1</v>
      </c>
      <c r="AC19" s="99">
        <v>9</v>
      </c>
      <c r="AD19" s="99">
        <v>4</v>
      </c>
      <c r="AE19" s="99">
        <v>4</v>
      </c>
      <c r="AF19" s="99">
        <v>1</v>
      </c>
      <c r="AG19" s="99">
        <v>2</v>
      </c>
      <c r="AH19" s="99">
        <v>2</v>
      </c>
      <c r="AI19" s="99">
        <v>1</v>
      </c>
      <c r="AJ19" s="99">
        <v>0</v>
      </c>
      <c r="AK19" s="99">
        <v>0</v>
      </c>
      <c r="AL19" s="99">
        <v>0</v>
      </c>
      <c r="AM19" s="99">
        <v>0</v>
      </c>
      <c r="AN19" s="99">
        <v>0</v>
      </c>
      <c r="AO19" s="99">
        <v>0</v>
      </c>
      <c r="AP19" s="99">
        <v>2</v>
      </c>
      <c r="AQ19" s="99">
        <v>0</v>
      </c>
      <c r="AR19" s="99">
        <v>40</v>
      </c>
      <c r="AS19" s="125"/>
      <c r="AT19" s="113">
        <v>1912</v>
      </c>
      <c r="AU19" s="99">
        <v>19</v>
      </c>
      <c r="AV19" s="99">
        <v>3</v>
      </c>
      <c r="AW19" s="99">
        <v>2</v>
      </c>
      <c r="AX19" s="99">
        <v>2</v>
      </c>
      <c r="AY19" s="99">
        <v>15</v>
      </c>
      <c r="AZ19" s="99">
        <v>9</v>
      </c>
      <c r="BA19" s="99">
        <v>12</v>
      </c>
      <c r="BB19" s="99">
        <v>7</v>
      </c>
      <c r="BC19" s="99">
        <v>6</v>
      </c>
      <c r="BD19" s="99">
        <v>7</v>
      </c>
      <c r="BE19" s="99">
        <v>4</v>
      </c>
      <c r="BF19" s="99">
        <v>2</v>
      </c>
      <c r="BG19" s="99">
        <v>2</v>
      </c>
      <c r="BH19" s="99">
        <v>4</v>
      </c>
      <c r="BI19" s="99">
        <v>1</v>
      </c>
      <c r="BJ19" s="99">
        <v>1</v>
      </c>
      <c r="BK19" s="99">
        <v>0</v>
      </c>
      <c r="BL19" s="99">
        <v>2</v>
      </c>
      <c r="BM19" s="99">
        <v>2</v>
      </c>
      <c r="BN19" s="99">
        <v>100</v>
      </c>
      <c r="BP19" s="113">
        <v>1912</v>
      </c>
    </row>
    <row r="20" spans="2:68" s="91" customFormat="1">
      <c r="B20" s="113">
        <v>1913</v>
      </c>
      <c r="C20" s="99">
        <v>9</v>
      </c>
      <c r="D20" s="99">
        <v>0</v>
      </c>
      <c r="E20" s="99">
        <v>2</v>
      </c>
      <c r="F20" s="99">
        <v>3</v>
      </c>
      <c r="G20" s="99">
        <v>6</v>
      </c>
      <c r="H20" s="99">
        <v>6</v>
      </c>
      <c r="I20" s="99">
        <v>7</v>
      </c>
      <c r="J20" s="99">
        <v>3</v>
      </c>
      <c r="K20" s="99">
        <v>9</v>
      </c>
      <c r="L20" s="99">
        <v>7</v>
      </c>
      <c r="M20" s="99">
        <v>2</v>
      </c>
      <c r="N20" s="99">
        <v>1</v>
      </c>
      <c r="O20" s="99">
        <v>1</v>
      </c>
      <c r="P20" s="99">
        <v>0</v>
      </c>
      <c r="Q20" s="99">
        <v>1</v>
      </c>
      <c r="R20" s="99">
        <v>0</v>
      </c>
      <c r="S20" s="99">
        <v>0</v>
      </c>
      <c r="T20" s="99">
        <v>0</v>
      </c>
      <c r="U20" s="99">
        <v>1</v>
      </c>
      <c r="V20" s="99">
        <v>58</v>
      </c>
      <c r="W20" s="125"/>
      <c r="X20" s="113">
        <v>1913</v>
      </c>
      <c r="Y20" s="99">
        <v>10</v>
      </c>
      <c r="Z20" s="99">
        <v>0</v>
      </c>
      <c r="AA20" s="99">
        <v>2</v>
      </c>
      <c r="AB20" s="99">
        <v>3</v>
      </c>
      <c r="AC20" s="99">
        <v>8</v>
      </c>
      <c r="AD20" s="99">
        <v>4</v>
      </c>
      <c r="AE20" s="99">
        <v>2</v>
      </c>
      <c r="AF20" s="99">
        <v>4</v>
      </c>
      <c r="AG20" s="99">
        <v>1</v>
      </c>
      <c r="AH20" s="99">
        <v>0</v>
      </c>
      <c r="AI20" s="99">
        <v>1</v>
      </c>
      <c r="AJ20" s="99">
        <v>0</v>
      </c>
      <c r="AK20" s="99">
        <v>0</v>
      </c>
      <c r="AL20" s="99">
        <v>0</v>
      </c>
      <c r="AM20" s="99">
        <v>0</v>
      </c>
      <c r="AN20" s="99">
        <v>0</v>
      </c>
      <c r="AO20" s="99">
        <v>0</v>
      </c>
      <c r="AP20" s="99">
        <v>0</v>
      </c>
      <c r="AQ20" s="99">
        <v>0</v>
      </c>
      <c r="AR20" s="99">
        <v>35</v>
      </c>
      <c r="AS20" s="125"/>
      <c r="AT20" s="113">
        <v>1913</v>
      </c>
      <c r="AU20" s="99">
        <v>19</v>
      </c>
      <c r="AV20" s="99">
        <v>0</v>
      </c>
      <c r="AW20" s="99">
        <v>4</v>
      </c>
      <c r="AX20" s="99">
        <v>6</v>
      </c>
      <c r="AY20" s="99">
        <v>14</v>
      </c>
      <c r="AZ20" s="99">
        <v>10</v>
      </c>
      <c r="BA20" s="99">
        <v>9</v>
      </c>
      <c r="BB20" s="99">
        <v>7</v>
      </c>
      <c r="BC20" s="99">
        <v>10</v>
      </c>
      <c r="BD20" s="99">
        <v>7</v>
      </c>
      <c r="BE20" s="99">
        <v>3</v>
      </c>
      <c r="BF20" s="99">
        <v>1</v>
      </c>
      <c r="BG20" s="99">
        <v>1</v>
      </c>
      <c r="BH20" s="99">
        <v>0</v>
      </c>
      <c r="BI20" s="99">
        <v>1</v>
      </c>
      <c r="BJ20" s="99">
        <v>0</v>
      </c>
      <c r="BK20" s="99">
        <v>0</v>
      </c>
      <c r="BL20" s="99">
        <v>0</v>
      </c>
      <c r="BM20" s="99">
        <v>1</v>
      </c>
      <c r="BN20" s="99">
        <v>93</v>
      </c>
      <c r="BP20" s="113">
        <v>1913</v>
      </c>
    </row>
    <row r="21" spans="2:68" s="91" customFormat="1">
      <c r="B21" s="113">
        <v>1914</v>
      </c>
      <c r="C21" s="99">
        <v>20</v>
      </c>
      <c r="D21" s="99">
        <v>0</v>
      </c>
      <c r="E21" s="99">
        <v>0</v>
      </c>
      <c r="F21" s="99">
        <v>1</v>
      </c>
      <c r="G21" s="99">
        <v>4</v>
      </c>
      <c r="H21" s="99">
        <v>5</v>
      </c>
      <c r="I21" s="99">
        <v>6</v>
      </c>
      <c r="J21" s="99">
        <v>2</v>
      </c>
      <c r="K21" s="99">
        <v>4</v>
      </c>
      <c r="L21" s="99">
        <v>6</v>
      </c>
      <c r="M21" s="99">
        <v>2</v>
      </c>
      <c r="N21" s="99">
        <v>4</v>
      </c>
      <c r="O21" s="99">
        <v>3</v>
      </c>
      <c r="P21" s="99">
        <v>0</v>
      </c>
      <c r="Q21" s="99">
        <v>0</v>
      </c>
      <c r="R21" s="99">
        <v>0</v>
      </c>
      <c r="S21" s="99">
        <v>0</v>
      </c>
      <c r="T21" s="99">
        <v>0</v>
      </c>
      <c r="U21" s="99">
        <v>0</v>
      </c>
      <c r="V21" s="99">
        <v>57</v>
      </c>
      <c r="W21" s="125"/>
      <c r="X21" s="113">
        <v>1914</v>
      </c>
      <c r="Y21" s="99">
        <v>5</v>
      </c>
      <c r="Z21" s="99">
        <v>1</v>
      </c>
      <c r="AA21" s="99">
        <v>1</v>
      </c>
      <c r="AB21" s="99">
        <v>7</v>
      </c>
      <c r="AC21" s="99">
        <v>10</v>
      </c>
      <c r="AD21" s="99">
        <v>5</v>
      </c>
      <c r="AE21" s="99">
        <v>5</v>
      </c>
      <c r="AF21" s="99">
        <v>2</v>
      </c>
      <c r="AG21" s="99">
        <v>3</v>
      </c>
      <c r="AH21" s="99">
        <v>0</v>
      </c>
      <c r="AI21" s="99">
        <v>0</v>
      </c>
      <c r="AJ21" s="99">
        <v>1</v>
      </c>
      <c r="AK21" s="99">
        <v>0</v>
      </c>
      <c r="AL21" s="99">
        <v>0</v>
      </c>
      <c r="AM21" s="99">
        <v>0</v>
      </c>
      <c r="AN21" s="99">
        <v>1</v>
      </c>
      <c r="AO21" s="99">
        <v>0</v>
      </c>
      <c r="AP21" s="99">
        <v>0</v>
      </c>
      <c r="AQ21" s="99">
        <v>0</v>
      </c>
      <c r="AR21" s="99">
        <v>41</v>
      </c>
      <c r="AS21" s="125"/>
      <c r="AT21" s="113">
        <v>1914</v>
      </c>
      <c r="AU21" s="99">
        <v>25</v>
      </c>
      <c r="AV21" s="99">
        <v>1</v>
      </c>
      <c r="AW21" s="99">
        <v>1</v>
      </c>
      <c r="AX21" s="99">
        <v>8</v>
      </c>
      <c r="AY21" s="99">
        <v>14</v>
      </c>
      <c r="AZ21" s="99">
        <v>10</v>
      </c>
      <c r="BA21" s="99">
        <v>11</v>
      </c>
      <c r="BB21" s="99">
        <v>4</v>
      </c>
      <c r="BC21" s="99">
        <v>7</v>
      </c>
      <c r="BD21" s="99">
        <v>6</v>
      </c>
      <c r="BE21" s="99">
        <v>2</v>
      </c>
      <c r="BF21" s="99">
        <v>5</v>
      </c>
      <c r="BG21" s="99">
        <v>3</v>
      </c>
      <c r="BH21" s="99">
        <v>0</v>
      </c>
      <c r="BI21" s="99">
        <v>0</v>
      </c>
      <c r="BJ21" s="99">
        <v>1</v>
      </c>
      <c r="BK21" s="99">
        <v>0</v>
      </c>
      <c r="BL21" s="99">
        <v>0</v>
      </c>
      <c r="BM21" s="99">
        <v>0</v>
      </c>
      <c r="BN21" s="99">
        <v>98</v>
      </c>
      <c r="BP21" s="113">
        <v>1914</v>
      </c>
    </row>
    <row r="22" spans="2:68" s="91" customFormat="1">
      <c r="B22" s="113">
        <v>1915</v>
      </c>
      <c r="C22" s="99">
        <v>5</v>
      </c>
      <c r="D22" s="99">
        <v>3</v>
      </c>
      <c r="E22" s="99">
        <v>3</v>
      </c>
      <c r="F22" s="99">
        <v>0</v>
      </c>
      <c r="G22" s="99">
        <v>3</v>
      </c>
      <c r="H22" s="99">
        <v>3</v>
      </c>
      <c r="I22" s="99">
        <v>5</v>
      </c>
      <c r="J22" s="99">
        <v>3</v>
      </c>
      <c r="K22" s="99">
        <v>4</v>
      </c>
      <c r="L22" s="99">
        <v>6</v>
      </c>
      <c r="M22" s="99">
        <v>4</v>
      </c>
      <c r="N22" s="99">
        <v>6</v>
      </c>
      <c r="O22" s="99">
        <v>2</v>
      </c>
      <c r="P22" s="99">
        <v>4</v>
      </c>
      <c r="Q22" s="99">
        <v>2</v>
      </c>
      <c r="R22" s="99">
        <v>0</v>
      </c>
      <c r="S22" s="99">
        <v>0</v>
      </c>
      <c r="T22" s="99">
        <v>0</v>
      </c>
      <c r="U22" s="99">
        <v>0</v>
      </c>
      <c r="V22" s="99">
        <v>53</v>
      </c>
      <c r="W22" s="125"/>
      <c r="X22" s="113">
        <v>1915</v>
      </c>
      <c r="Y22" s="99">
        <v>3</v>
      </c>
      <c r="Z22" s="99">
        <v>0</v>
      </c>
      <c r="AA22" s="99">
        <v>3</v>
      </c>
      <c r="AB22" s="99">
        <v>5</v>
      </c>
      <c r="AC22" s="99">
        <v>2</v>
      </c>
      <c r="AD22" s="99">
        <v>5</v>
      </c>
      <c r="AE22" s="99">
        <v>4</v>
      </c>
      <c r="AF22" s="99">
        <v>5</v>
      </c>
      <c r="AG22" s="99">
        <v>6</v>
      </c>
      <c r="AH22" s="99">
        <v>0</v>
      </c>
      <c r="AI22" s="99">
        <v>2</v>
      </c>
      <c r="AJ22" s="99">
        <v>2</v>
      </c>
      <c r="AK22" s="99">
        <v>0</v>
      </c>
      <c r="AL22" s="99">
        <v>0</v>
      </c>
      <c r="AM22" s="99">
        <v>0</v>
      </c>
      <c r="AN22" s="99">
        <v>0</v>
      </c>
      <c r="AO22" s="99">
        <v>0</v>
      </c>
      <c r="AP22" s="99">
        <v>0</v>
      </c>
      <c r="AQ22" s="99">
        <v>1</v>
      </c>
      <c r="AR22" s="99">
        <v>38</v>
      </c>
      <c r="AS22" s="125"/>
      <c r="AT22" s="113">
        <v>1915</v>
      </c>
      <c r="AU22" s="99">
        <v>8</v>
      </c>
      <c r="AV22" s="99">
        <v>3</v>
      </c>
      <c r="AW22" s="99">
        <v>6</v>
      </c>
      <c r="AX22" s="99">
        <v>5</v>
      </c>
      <c r="AY22" s="99">
        <v>5</v>
      </c>
      <c r="AZ22" s="99">
        <v>8</v>
      </c>
      <c r="BA22" s="99">
        <v>9</v>
      </c>
      <c r="BB22" s="99">
        <v>8</v>
      </c>
      <c r="BC22" s="99">
        <v>10</v>
      </c>
      <c r="BD22" s="99">
        <v>6</v>
      </c>
      <c r="BE22" s="99">
        <v>6</v>
      </c>
      <c r="BF22" s="99">
        <v>8</v>
      </c>
      <c r="BG22" s="99">
        <v>2</v>
      </c>
      <c r="BH22" s="99">
        <v>4</v>
      </c>
      <c r="BI22" s="99">
        <v>2</v>
      </c>
      <c r="BJ22" s="99">
        <v>0</v>
      </c>
      <c r="BK22" s="99">
        <v>0</v>
      </c>
      <c r="BL22" s="99">
        <v>0</v>
      </c>
      <c r="BM22" s="99">
        <v>1</v>
      </c>
      <c r="BN22" s="99">
        <v>91</v>
      </c>
      <c r="BP22" s="113">
        <v>1915</v>
      </c>
    </row>
    <row r="23" spans="2:68" s="91" customFormat="1">
      <c r="B23" s="113">
        <v>1916</v>
      </c>
      <c r="C23" s="99">
        <v>7</v>
      </c>
      <c r="D23" s="99">
        <v>1</v>
      </c>
      <c r="E23" s="99">
        <v>2</v>
      </c>
      <c r="F23" s="99">
        <v>1</v>
      </c>
      <c r="G23" s="99">
        <v>8</v>
      </c>
      <c r="H23" s="99">
        <v>8</v>
      </c>
      <c r="I23" s="99">
        <v>8</v>
      </c>
      <c r="J23" s="99">
        <v>6</v>
      </c>
      <c r="K23" s="99">
        <v>5</v>
      </c>
      <c r="L23" s="99">
        <v>4</v>
      </c>
      <c r="M23" s="99">
        <v>6</v>
      </c>
      <c r="N23" s="99">
        <v>2</v>
      </c>
      <c r="O23" s="99">
        <v>1</v>
      </c>
      <c r="P23" s="99">
        <v>1</v>
      </c>
      <c r="Q23" s="99">
        <v>1</v>
      </c>
      <c r="R23" s="99">
        <v>0</v>
      </c>
      <c r="S23" s="99">
        <v>0</v>
      </c>
      <c r="T23" s="99">
        <v>0</v>
      </c>
      <c r="U23" s="99">
        <v>1</v>
      </c>
      <c r="V23" s="99">
        <v>62</v>
      </c>
      <c r="W23" s="125"/>
      <c r="X23" s="113">
        <v>1916</v>
      </c>
      <c r="Y23" s="99">
        <v>2</v>
      </c>
      <c r="Z23" s="99">
        <v>2</v>
      </c>
      <c r="AA23" s="99">
        <v>1</v>
      </c>
      <c r="AB23" s="99">
        <v>2</v>
      </c>
      <c r="AC23" s="99">
        <v>4</v>
      </c>
      <c r="AD23" s="99">
        <v>0</v>
      </c>
      <c r="AE23" s="99">
        <v>3</v>
      </c>
      <c r="AF23" s="99">
        <v>5</v>
      </c>
      <c r="AG23" s="99">
        <v>4</v>
      </c>
      <c r="AH23" s="99">
        <v>1</v>
      </c>
      <c r="AI23" s="99">
        <v>1</v>
      </c>
      <c r="AJ23" s="99">
        <v>0</v>
      </c>
      <c r="AK23" s="99">
        <v>0</v>
      </c>
      <c r="AL23" s="99">
        <v>2</v>
      </c>
      <c r="AM23" s="99">
        <v>2</v>
      </c>
      <c r="AN23" s="99">
        <v>0</v>
      </c>
      <c r="AO23" s="99">
        <v>0</v>
      </c>
      <c r="AP23" s="99">
        <v>0</v>
      </c>
      <c r="AQ23" s="99">
        <v>0</v>
      </c>
      <c r="AR23" s="99">
        <v>29</v>
      </c>
      <c r="AS23" s="125"/>
      <c r="AT23" s="113">
        <v>1916</v>
      </c>
      <c r="AU23" s="99">
        <v>9</v>
      </c>
      <c r="AV23" s="99">
        <v>3</v>
      </c>
      <c r="AW23" s="99">
        <v>3</v>
      </c>
      <c r="AX23" s="99">
        <v>3</v>
      </c>
      <c r="AY23" s="99">
        <v>12</v>
      </c>
      <c r="AZ23" s="99">
        <v>8</v>
      </c>
      <c r="BA23" s="99">
        <v>11</v>
      </c>
      <c r="BB23" s="99">
        <v>11</v>
      </c>
      <c r="BC23" s="99">
        <v>9</v>
      </c>
      <c r="BD23" s="99">
        <v>5</v>
      </c>
      <c r="BE23" s="99">
        <v>7</v>
      </c>
      <c r="BF23" s="99">
        <v>2</v>
      </c>
      <c r="BG23" s="99">
        <v>1</v>
      </c>
      <c r="BH23" s="99">
        <v>3</v>
      </c>
      <c r="BI23" s="99">
        <v>3</v>
      </c>
      <c r="BJ23" s="99">
        <v>0</v>
      </c>
      <c r="BK23" s="99">
        <v>0</v>
      </c>
      <c r="BL23" s="99">
        <v>0</v>
      </c>
      <c r="BM23" s="99">
        <v>1</v>
      </c>
      <c r="BN23" s="99">
        <v>91</v>
      </c>
      <c r="BP23" s="113">
        <v>1916</v>
      </c>
    </row>
    <row r="24" spans="2:68" s="91" customFormat="1">
      <c r="B24" s="113">
        <v>1917</v>
      </c>
      <c r="C24" s="99">
        <v>6</v>
      </c>
      <c r="D24" s="99">
        <v>0</v>
      </c>
      <c r="E24" s="99">
        <v>3</v>
      </c>
      <c r="F24" s="99">
        <v>0</v>
      </c>
      <c r="G24" s="99">
        <v>3</v>
      </c>
      <c r="H24" s="99">
        <v>4</v>
      </c>
      <c r="I24" s="99">
        <v>4</v>
      </c>
      <c r="J24" s="99">
        <v>2</v>
      </c>
      <c r="K24" s="99">
        <v>5</v>
      </c>
      <c r="L24" s="99">
        <v>4</v>
      </c>
      <c r="M24" s="99">
        <v>1</v>
      </c>
      <c r="N24" s="99">
        <v>5</v>
      </c>
      <c r="O24" s="99">
        <v>2</v>
      </c>
      <c r="P24" s="99">
        <v>1</v>
      </c>
      <c r="Q24" s="99">
        <v>0</v>
      </c>
      <c r="R24" s="99">
        <v>0</v>
      </c>
      <c r="S24" s="99">
        <v>0</v>
      </c>
      <c r="T24" s="99">
        <v>0</v>
      </c>
      <c r="U24" s="99">
        <v>0</v>
      </c>
      <c r="V24" s="99">
        <v>40</v>
      </c>
      <c r="W24" s="125"/>
      <c r="X24" s="113">
        <v>1917</v>
      </c>
      <c r="Y24" s="99">
        <v>10</v>
      </c>
      <c r="Z24" s="99">
        <v>1</v>
      </c>
      <c r="AA24" s="99">
        <v>2</v>
      </c>
      <c r="AB24" s="99">
        <v>0</v>
      </c>
      <c r="AC24" s="99">
        <v>4</v>
      </c>
      <c r="AD24" s="99">
        <v>4</v>
      </c>
      <c r="AE24" s="99">
        <v>4</v>
      </c>
      <c r="AF24" s="99">
        <v>2</v>
      </c>
      <c r="AG24" s="99">
        <v>1</v>
      </c>
      <c r="AH24" s="99">
        <v>1</v>
      </c>
      <c r="AI24" s="99">
        <v>1</v>
      </c>
      <c r="AJ24" s="99">
        <v>1</v>
      </c>
      <c r="AK24" s="99">
        <v>1</v>
      </c>
      <c r="AL24" s="99">
        <v>0</v>
      </c>
      <c r="AM24" s="99">
        <v>0</v>
      </c>
      <c r="AN24" s="99">
        <v>0</v>
      </c>
      <c r="AO24" s="99">
        <v>0</v>
      </c>
      <c r="AP24" s="99">
        <v>0</v>
      </c>
      <c r="AQ24" s="99">
        <v>1</v>
      </c>
      <c r="AR24" s="99">
        <v>33</v>
      </c>
      <c r="AS24" s="125"/>
      <c r="AT24" s="113">
        <v>1917</v>
      </c>
      <c r="AU24" s="99">
        <v>16</v>
      </c>
      <c r="AV24" s="99">
        <v>1</v>
      </c>
      <c r="AW24" s="99">
        <v>5</v>
      </c>
      <c r="AX24" s="99">
        <v>0</v>
      </c>
      <c r="AY24" s="99">
        <v>7</v>
      </c>
      <c r="AZ24" s="99">
        <v>8</v>
      </c>
      <c r="BA24" s="99">
        <v>8</v>
      </c>
      <c r="BB24" s="99">
        <v>4</v>
      </c>
      <c r="BC24" s="99">
        <v>6</v>
      </c>
      <c r="BD24" s="99">
        <v>5</v>
      </c>
      <c r="BE24" s="99">
        <v>2</v>
      </c>
      <c r="BF24" s="99">
        <v>6</v>
      </c>
      <c r="BG24" s="99">
        <v>3</v>
      </c>
      <c r="BH24" s="99">
        <v>1</v>
      </c>
      <c r="BI24" s="99">
        <v>0</v>
      </c>
      <c r="BJ24" s="99">
        <v>0</v>
      </c>
      <c r="BK24" s="99">
        <v>0</v>
      </c>
      <c r="BL24" s="99">
        <v>0</v>
      </c>
      <c r="BM24" s="99">
        <v>1</v>
      </c>
      <c r="BN24" s="99">
        <v>73</v>
      </c>
      <c r="BP24" s="113">
        <v>1917</v>
      </c>
    </row>
    <row r="25" spans="2:68" s="91" customFormat="1">
      <c r="B25" s="114">
        <v>1918</v>
      </c>
      <c r="C25" s="99">
        <v>11</v>
      </c>
      <c r="D25" s="99">
        <v>0</v>
      </c>
      <c r="E25" s="99">
        <v>1</v>
      </c>
      <c r="F25" s="99">
        <v>2</v>
      </c>
      <c r="G25" s="99">
        <v>3</v>
      </c>
      <c r="H25" s="99">
        <v>9</v>
      </c>
      <c r="I25" s="99">
        <v>5</v>
      </c>
      <c r="J25" s="99">
        <v>4</v>
      </c>
      <c r="K25" s="99">
        <v>6</v>
      </c>
      <c r="L25" s="99">
        <v>8</v>
      </c>
      <c r="M25" s="99">
        <v>2</v>
      </c>
      <c r="N25" s="99">
        <v>6</v>
      </c>
      <c r="O25" s="99">
        <v>3</v>
      </c>
      <c r="P25" s="99">
        <v>0</v>
      </c>
      <c r="Q25" s="99">
        <v>1</v>
      </c>
      <c r="R25" s="99">
        <v>0</v>
      </c>
      <c r="S25" s="99">
        <v>0</v>
      </c>
      <c r="T25" s="99">
        <v>1</v>
      </c>
      <c r="U25" s="99">
        <v>0</v>
      </c>
      <c r="V25" s="99">
        <v>62</v>
      </c>
      <c r="W25" s="125"/>
      <c r="X25" s="114">
        <v>1918</v>
      </c>
      <c r="Y25" s="99">
        <v>5</v>
      </c>
      <c r="Z25" s="99">
        <v>1</v>
      </c>
      <c r="AA25" s="99">
        <v>0</v>
      </c>
      <c r="AB25" s="99">
        <v>3</v>
      </c>
      <c r="AC25" s="99">
        <v>5</v>
      </c>
      <c r="AD25" s="99">
        <v>4</v>
      </c>
      <c r="AE25" s="99">
        <v>6</v>
      </c>
      <c r="AF25" s="99">
        <v>1</v>
      </c>
      <c r="AG25" s="99">
        <v>1</v>
      </c>
      <c r="AH25" s="99">
        <v>1</v>
      </c>
      <c r="AI25" s="99">
        <v>0</v>
      </c>
      <c r="AJ25" s="99">
        <v>0</v>
      </c>
      <c r="AK25" s="99">
        <v>1</v>
      </c>
      <c r="AL25" s="99">
        <v>0</v>
      </c>
      <c r="AM25" s="99">
        <v>0</v>
      </c>
      <c r="AN25" s="99">
        <v>0</v>
      </c>
      <c r="AO25" s="99">
        <v>0</v>
      </c>
      <c r="AP25" s="99">
        <v>0</v>
      </c>
      <c r="AQ25" s="99">
        <v>0</v>
      </c>
      <c r="AR25" s="99">
        <v>28</v>
      </c>
      <c r="AS25" s="125"/>
      <c r="AT25" s="114">
        <v>1918</v>
      </c>
      <c r="AU25" s="99">
        <v>16</v>
      </c>
      <c r="AV25" s="99">
        <v>1</v>
      </c>
      <c r="AW25" s="99">
        <v>1</v>
      </c>
      <c r="AX25" s="99">
        <v>5</v>
      </c>
      <c r="AY25" s="99">
        <v>8</v>
      </c>
      <c r="AZ25" s="99">
        <v>13</v>
      </c>
      <c r="BA25" s="99">
        <v>11</v>
      </c>
      <c r="BB25" s="99">
        <v>5</v>
      </c>
      <c r="BC25" s="99">
        <v>7</v>
      </c>
      <c r="BD25" s="99">
        <v>9</v>
      </c>
      <c r="BE25" s="99">
        <v>2</v>
      </c>
      <c r="BF25" s="99">
        <v>6</v>
      </c>
      <c r="BG25" s="99">
        <v>4</v>
      </c>
      <c r="BH25" s="99">
        <v>0</v>
      </c>
      <c r="BI25" s="99">
        <v>1</v>
      </c>
      <c r="BJ25" s="99">
        <v>0</v>
      </c>
      <c r="BK25" s="99">
        <v>0</v>
      </c>
      <c r="BL25" s="99">
        <v>1</v>
      </c>
      <c r="BM25" s="99">
        <v>0</v>
      </c>
      <c r="BN25" s="99">
        <v>90</v>
      </c>
      <c r="BP25" s="114">
        <v>1918</v>
      </c>
    </row>
    <row r="26" spans="2:68" s="91" customFormat="1">
      <c r="B26" s="114">
        <v>1919</v>
      </c>
      <c r="C26" s="99">
        <v>12</v>
      </c>
      <c r="D26" s="99">
        <v>0</v>
      </c>
      <c r="E26" s="99">
        <v>1</v>
      </c>
      <c r="F26" s="99">
        <v>2</v>
      </c>
      <c r="G26" s="99">
        <v>4</v>
      </c>
      <c r="H26" s="99">
        <v>7</v>
      </c>
      <c r="I26" s="99">
        <v>7</v>
      </c>
      <c r="J26" s="99">
        <v>10</v>
      </c>
      <c r="K26" s="99">
        <v>9</v>
      </c>
      <c r="L26" s="99">
        <v>4</v>
      </c>
      <c r="M26" s="99">
        <v>2</v>
      </c>
      <c r="N26" s="99">
        <v>2</v>
      </c>
      <c r="O26" s="99">
        <v>3</v>
      </c>
      <c r="P26" s="99">
        <v>0</v>
      </c>
      <c r="Q26" s="99">
        <v>0</v>
      </c>
      <c r="R26" s="99">
        <v>0</v>
      </c>
      <c r="S26" s="99">
        <v>0</v>
      </c>
      <c r="T26" s="99">
        <v>0</v>
      </c>
      <c r="U26" s="99">
        <v>3</v>
      </c>
      <c r="V26" s="99">
        <v>66</v>
      </c>
      <c r="W26" s="125"/>
      <c r="X26" s="114">
        <v>1919</v>
      </c>
      <c r="Y26" s="99">
        <v>13</v>
      </c>
      <c r="Z26" s="99">
        <v>2</v>
      </c>
      <c r="AA26" s="99">
        <v>0</v>
      </c>
      <c r="AB26" s="99">
        <v>0</v>
      </c>
      <c r="AC26" s="99">
        <v>5</v>
      </c>
      <c r="AD26" s="99">
        <v>6</v>
      </c>
      <c r="AE26" s="99">
        <v>3</v>
      </c>
      <c r="AF26" s="99">
        <v>8</v>
      </c>
      <c r="AG26" s="99">
        <v>6</v>
      </c>
      <c r="AH26" s="99">
        <v>1</v>
      </c>
      <c r="AI26" s="99">
        <v>0</v>
      </c>
      <c r="AJ26" s="99">
        <v>0</v>
      </c>
      <c r="AK26" s="99">
        <v>1</v>
      </c>
      <c r="AL26" s="99">
        <v>0</v>
      </c>
      <c r="AM26" s="99">
        <v>0</v>
      </c>
      <c r="AN26" s="99">
        <v>0</v>
      </c>
      <c r="AO26" s="99">
        <v>0</v>
      </c>
      <c r="AP26" s="99">
        <v>0</v>
      </c>
      <c r="AQ26" s="99">
        <v>0</v>
      </c>
      <c r="AR26" s="99">
        <v>45</v>
      </c>
      <c r="AS26" s="125"/>
      <c r="AT26" s="114">
        <v>1919</v>
      </c>
      <c r="AU26" s="99">
        <v>25</v>
      </c>
      <c r="AV26" s="99">
        <v>2</v>
      </c>
      <c r="AW26" s="99">
        <v>1</v>
      </c>
      <c r="AX26" s="99">
        <v>2</v>
      </c>
      <c r="AY26" s="99">
        <v>9</v>
      </c>
      <c r="AZ26" s="99">
        <v>13</v>
      </c>
      <c r="BA26" s="99">
        <v>10</v>
      </c>
      <c r="BB26" s="99">
        <v>18</v>
      </c>
      <c r="BC26" s="99">
        <v>15</v>
      </c>
      <c r="BD26" s="99">
        <v>5</v>
      </c>
      <c r="BE26" s="99">
        <v>2</v>
      </c>
      <c r="BF26" s="99">
        <v>2</v>
      </c>
      <c r="BG26" s="99">
        <v>4</v>
      </c>
      <c r="BH26" s="99">
        <v>0</v>
      </c>
      <c r="BI26" s="99">
        <v>0</v>
      </c>
      <c r="BJ26" s="99">
        <v>0</v>
      </c>
      <c r="BK26" s="99">
        <v>0</v>
      </c>
      <c r="BL26" s="99">
        <v>0</v>
      </c>
      <c r="BM26" s="99">
        <v>3</v>
      </c>
      <c r="BN26" s="99">
        <v>111</v>
      </c>
      <c r="BP26" s="114">
        <v>1919</v>
      </c>
    </row>
    <row r="27" spans="2:68" s="91" customFormat="1">
      <c r="B27" s="114">
        <v>1920</v>
      </c>
      <c r="C27" s="99">
        <v>8</v>
      </c>
      <c r="D27" s="99">
        <v>2</v>
      </c>
      <c r="E27" s="99">
        <v>2</v>
      </c>
      <c r="F27" s="99">
        <v>1</v>
      </c>
      <c r="G27" s="99">
        <v>5</v>
      </c>
      <c r="H27" s="99">
        <v>12</v>
      </c>
      <c r="I27" s="99">
        <v>11</v>
      </c>
      <c r="J27" s="99">
        <v>4</v>
      </c>
      <c r="K27" s="99">
        <v>7</v>
      </c>
      <c r="L27" s="99">
        <v>5</v>
      </c>
      <c r="M27" s="99">
        <v>2</v>
      </c>
      <c r="N27" s="99">
        <v>3</v>
      </c>
      <c r="O27" s="99">
        <v>5</v>
      </c>
      <c r="P27" s="99">
        <v>1</v>
      </c>
      <c r="Q27" s="99">
        <v>0</v>
      </c>
      <c r="R27" s="99">
        <v>2</v>
      </c>
      <c r="S27" s="99">
        <v>0</v>
      </c>
      <c r="T27" s="99">
        <v>0</v>
      </c>
      <c r="U27" s="99">
        <v>1</v>
      </c>
      <c r="V27" s="99">
        <v>71</v>
      </c>
      <c r="W27" s="125"/>
      <c r="X27" s="114">
        <v>1920</v>
      </c>
      <c r="Y27" s="99">
        <v>8</v>
      </c>
      <c r="Z27" s="99">
        <v>1</v>
      </c>
      <c r="AA27" s="99">
        <v>0</v>
      </c>
      <c r="AB27" s="99">
        <v>5</v>
      </c>
      <c r="AC27" s="99">
        <v>7</v>
      </c>
      <c r="AD27" s="99">
        <v>7</v>
      </c>
      <c r="AE27" s="99">
        <v>4</v>
      </c>
      <c r="AF27" s="99">
        <v>3</v>
      </c>
      <c r="AG27" s="99">
        <v>2</v>
      </c>
      <c r="AH27" s="99">
        <v>1</v>
      </c>
      <c r="AI27" s="99">
        <v>0</v>
      </c>
      <c r="AJ27" s="99">
        <v>0</v>
      </c>
      <c r="AK27" s="99">
        <v>2</v>
      </c>
      <c r="AL27" s="99">
        <v>0</v>
      </c>
      <c r="AM27" s="99">
        <v>1</v>
      </c>
      <c r="AN27" s="99">
        <v>0</v>
      </c>
      <c r="AO27" s="99">
        <v>0</v>
      </c>
      <c r="AP27" s="99">
        <v>0</v>
      </c>
      <c r="AQ27" s="99">
        <v>1</v>
      </c>
      <c r="AR27" s="99">
        <v>42</v>
      </c>
      <c r="AS27" s="125"/>
      <c r="AT27" s="114">
        <v>1920</v>
      </c>
      <c r="AU27" s="99">
        <v>16</v>
      </c>
      <c r="AV27" s="99">
        <v>3</v>
      </c>
      <c r="AW27" s="99">
        <v>2</v>
      </c>
      <c r="AX27" s="99">
        <v>6</v>
      </c>
      <c r="AY27" s="99">
        <v>12</v>
      </c>
      <c r="AZ27" s="99">
        <v>19</v>
      </c>
      <c r="BA27" s="99">
        <v>15</v>
      </c>
      <c r="BB27" s="99">
        <v>7</v>
      </c>
      <c r="BC27" s="99">
        <v>9</v>
      </c>
      <c r="BD27" s="99">
        <v>6</v>
      </c>
      <c r="BE27" s="99">
        <v>2</v>
      </c>
      <c r="BF27" s="99">
        <v>3</v>
      </c>
      <c r="BG27" s="99">
        <v>7</v>
      </c>
      <c r="BH27" s="99">
        <v>1</v>
      </c>
      <c r="BI27" s="99">
        <v>1</v>
      </c>
      <c r="BJ27" s="99">
        <v>2</v>
      </c>
      <c r="BK27" s="99">
        <v>0</v>
      </c>
      <c r="BL27" s="99">
        <v>0</v>
      </c>
      <c r="BM27" s="99">
        <v>2</v>
      </c>
      <c r="BN27" s="99">
        <v>113</v>
      </c>
      <c r="BP27" s="114">
        <v>1920</v>
      </c>
    </row>
    <row r="28" spans="2:68">
      <c r="B28" s="115">
        <v>1921</v>
      </c>
      <c r="C28" s="99">
        <v>3</v>
      </c>
      <c r="D28" s="99">
        <v>1</v>
      </c>
      <c r="E28" s="99">
        <v>0</v>
      </c>
      <c r="F28" s="99">
        <v>2</v>
      </c>
      <c r="G28" s="99">
        <v>1</v>
      </c>
      <c r="H28" s="99">
        <v>5</v>
      </c>
      <c r="I28" s="99">
        <v>7</v>
      </c>
      <c r="J28" s="99">
        <v>3</v>
      </c>
      <c r="K28" s="99">
        <v>5</v>
      </c>
      <c r="L28" s="99">
        <v>3</v>
      </c>
      <c r="M28" s="99">
        <v>6</v>
      </c>
      <c r="N28" s="99">
        <v>5</v>
      </c>
      <c r="O28" s="99">
        <v>2</v>
      </c>
      <c r="P28" s="99">
        <v>0</v>
      </c>
      <c r="Q28" s="99">
        <v>1</v>
      </c>
      <c r="R28" s="99">
        <v>1</v>
      </c>
      <c r="S28" s="99">
        <v>0</v>
      </c>
      <c r="T28" s="99">
        <v>0</v>
      </c>
      <c r="U28" s="99">
        <v>0</v>
      </c>
      <c r="V28" s="99">
        <v>45</v>
      </c>
      <c r="W28" s="127"/>
      <c r="X28" s="115">
        <v>1921</v>
      </c>
      <c r="Y28" s="99">
        <v>7</v>
      </c>
      <c r="Z28" s="99">
        <v>1</v>
      </c>
      <c r="AA28" s="99">
        <v>1</v>
      </c>
      <c r="AB28" s="99">
        <v>3</v>
      </c>
      <c r="AC28" s="99">
        <v>3</v>
      </c>
      <c r="AD28" s="99">
        <v>4</v>
      </c>
      <c r="AE28" s="99">
        <v>4</v>
      </c>
      <c r="AF28" s="99">
        <v>4</v>
      </c>
      <c r="AG28" s="99">
        <v>0</v>
      </c>
      <c r="AH28" s="99">
        <v>2</v>
      </c>
      <c r="AI28" s="99">
        <v>1</v>
      </c>
      <c r="AJ28" s="99">
        <v>0</v>
      </c>
      <c r="AK28" s="99">
        <v>0</v>
      </c>
      <c r="AL28" s="99">
        <v>0</v>
      </c>
      <c r="AM28" s="99">
        <v>0</v>
      </c>
      <c r="AN28" s="99">
        <v>1</v>
      </c>
      <c r="AO28" s="99">
        <v>0</v>
      </c>
      <c r="AP28" s="99">
        <v>0</v>
      </c>
      <c r="AQ28" s="99">
        <v>0</v>
      </c>
      <c r="AR28" s="99">
        <v>31</v>
      </c>
      <c r="AS28" s="127"/>
      <c r="AT28" s="115">
        <v>1921</v>
      </c>
      <c r="AU28" s="99">
        <v>10</v>
      </c>
      <c r="AV28" s="99">
        <v>2</v>
      </c>
      <c r="AW28" s="99">
        <v>1</v>
      </c>
      <c r="AX28" s="99">
        <v>5</v>
      </c>
      <c r="AY28" s="99">
        <v>4</v>
      </c>
      <c r="AZ28" s="99">
        <v>9</v>
      </c>
      <c r="BA28" s="99">
        <v>11</v>
      </c>
      <c r="BB28" s="99">
        <v>7</v>
      </c>
      <c r="BC28" s="99">
        <v>5</v>
      </c>
      <c r="BD28" s="99">
        <v>5</v>
      </c>
      <c r="BE28" s="99">
        <v>7</v>
      </c>
      <c r="BF28" s="99">
        <v>5</v>
      </c>
      <c r="BG28" s="99">
        <v>2</v>
      </c>
      <c r="BH28" s="99">
        <v>0</v>
      </c>
      <c r="BI28" s="99">
        <v>1</v>
      </c>
      <c r="BJ28" s="99">
        <v>2</v>
      </c>
      <c r="BK28" s="99">
        <v>0</v>
      </c>
      <c r="BL28" s="99">
        <v>0</v>
      </c>
      <c r="BM28" s="99">
        <v>0</v>
      </c>
      <c r="BN28" s="99">
        <v>76</v>
      </c>
      <c r="BP28" s="115">
        <v>1921</v>
      </c>
    </row>
    <row r="29" spans="2:68">
      <c r="B29" s="116">
        <v>1922</v>
      </c>
      <c r="C29" s="99">
        <v>6</v>
      </c>
      <c r="D29" s="99">
        <v>2</v>
      </c>
      <c r="E29" s="99">
        <v>1</v>
      </c>
      <c r="F29" s="99">
        <v>4</v>
      </c>
      <c r="G29" s="99">
        <v>2</v>
      </c>
      <c r="H29" s="99">
        <v>4</v>
      </c>
      <c r="I29" s="99">
        <v>10</v>
      </c>
      <c r="J29" s="99">
        <v>8</v>
      </c>
      <c r="K29" s="99">
        <v>1</v>
      </c>
      <c r="L29" s="99">
        <v>6</v>
      </c>
      <c r="M29" s="99">
        <v>2</v>
      </c>
      <c r="N29" s="99">
        <v>1</v>
      </c>
      <c r="O29" s="99">
        <v>2</v>
      </c>
      <c r="P29" s="99">
        <v>3</v>
      </c>
      <c r="Q29" s="99">
        <v>0</v>
      </c>
      <c r="R29" s="99">
        <v>0</v>
      </c>
      <c r="S29" s="99">
        <v>0</v>
      </c>
      <c r="T29" s="99">
        <v>0</v>
      </c>
      <c r="U29" s="99">
        <v>0</v>
      </c>
      <c r="V29" s="99">
        <v>52</v>
      </c>
      <c r="W29" s="127"/>
      <c r="X29" s="116">
        <v>1922</v>
      </c>
      <c r="Y29" s="99">
        <v>8</v>
      </c>
      <c r="Z29" s="99">
        <v>0</v>
      </c>
      <c r="AA29" s="99">
        <v>1</v>
      </c>
      <c r="AB29" s="99">
        <v>2</v>
      </c>
      <c r="AC29" s="99">
        <v>3</v>
      </c>
      <c r="AD29" s="99">
        <v>3</v>
      </c>
      <c r="AE29" s="99">
        <v>4</v>
      </c>
      <c r="AF29" s="99">
        <v>1</v>
      </c>
      <c r="AG29" s="99">
        <v>0</v>
      </c>
      <c r="AH29" s="99">
        <v>3</v>
      </c>
      <c r="AI29" s="99">
        <v>0</v>
      </c>
      <c r="AJ29" s="99">
        <v>0</v>
      </c>
      <c r="AK29" s="99">
        <v>2</v>
      </c>
      <c r="AL29" s="99">
        <v>1</v>
      </c>
      <c r="AM29" s="99">
        <v>0</v>
      </c>
      <c r="AN29" s="99">
        <v>0</v>
      </c>
      <c r="AO29" s="99">
        <v>0</v>
      </c>
      <c r="AP29" s="99">
        <v>0</v>
      </c>
      <c r="AQ29" s="99">
        <v>0</v>
      </c>
      <c r="AR29" s="99">
        <v>28</v>
      </c>
      <c r="AS29" s="127"/>
      <c r="AT29" s="116">
        <v>1922</v>
      </c>
      <c r="AU29" s="99">
        <v>14</v>
      </c>
      <c r="AV29" s="99">
        <v>2</v>
      </c>
      <c r="AW29" s="99">
        <v>2</v>
      </c>
      <c r="AX29" s="99">
        <v>6</v>
      </c>
      <c r="AY29" s="99">
        <v>5</v>
      </c>
      <c r="AZ29" s="99">
        <v>7</v>
      </c>
      <c r="BA29" s="99">
        <v>14</v>
      </c>
      <c r="BB29" s="99">
        <v>9</v>
      </c>
      <c r="BC29" s="99">
        <v>1</v>
      </c>
      <c r="BD29" s="99">
        <v>9</v>
      </c>
      <c r="BE29" s="99">
        <v>2</v>
      </c>
      <c r="BF29" s="99">
        <v>1</v>
      </c>
      <c r="BG29" s="99">
        <v>4</v>
      </c>
      <c r="BH29" s="99">
        <v>4</v>
      </c>
      <c r="BI29" s="99">
        <v>0</v>
      </c>
      <c r="BJ29" s="99">
        <v>0</v>
      </c>
      <c r="BK29" s="99">
        <v>0</v>
      </c>
      <c r="BL29" s="99">
        <v>0</v>
      </c>
      <c r="BM29" s="99">
        <v>0</v>
      </c>
      <c r="BN29" s="99">
        <v>80</v>
      </c>
      <c r="BP29" s="116">
        <v>1922</v>
      </c>
    </row>
    <row r="30" spans="2:68">
      <c r="B30" s="116">
        <v>1923</v>
      </c>
      <c r="C30" s="99">
        <v>3</v>
      </c>
      <c r="D30" s="99">
        <v>2</v>
      </c>
      <c r="E30" s="99">
        <v>0</v>
      </c>
      <c r="F30" s="99">
        <v>1</v>
      </c>
      <c r="G30" s="99">
        <v>3</v>
      </c>
      <c r="H30" s="99">
        <v>8</v>
      </c>
      <c r="I30" s="99">
        <v>6</v>
      </c>
      <c r="J30" s="99">
        <v>3</v>
      </c>
      <c r="K30" s="99">
        <v>4</v>
      </c>
      <c r="L30" s="99">
        <v>3</v>
      </c>
      <c r="M30" s="99">
        <v>2</v>
      </c>
      <c r="N30" s="99">
        <v>2</v>
      </c>
      <c r="O30" s="99">
        <v>4</v>
      </c>
      <c r="P30" s="99">
        <v>1</v>
      </c>
      <c r="Q30" s="99">
        <v>1</v>
      </c>
      <c r="R30" s="99">
        <v>1</v>
      </c>
      <c r="S30" s="99">
        <v>0</v>
      </c>
      <c r="T30" s="99">
        <v>0</v>
      </c>
      <c r="U30" s="99">
        <v>1</v>
      </c>
      <c r="V30" s="99">
        <v>45</v>
      </c>
      <c r="W30" s="127"/>
      <c r="X30" s="116">
        <v>1923</v>
      </c>
      <c r="Y30" s="99">
        <v>16</v>
      </c>
      <c r="Z30" s="99">
        <v>1</v>
      </c>
      <c r="AA30" s="99">
        <v>1</v>
      </c>
      <c r="AB30" s="99">
        <v>4</v>
      </c>
      <c r="AC30" s="99">
        <v>3</v>
      </c>
      <c r="AD30" s="99">
        <v>8</v>
      </c>
      <c r="AE30" s="99">
        <v>6</v>
      </c>
      <c r="AF30" s="99">
        <v>5</v>
      </c>
      <c r="AG30" s="99">
        <v>2</v>
      </c>
      <c r="AH30" s="99">
        <v>0</v>
      </c>
      <c r="AI30" s="99">
        <v>0</v>
      </c>
      <c r="AJ30" s="99">
        <v>0</v>
      </c>
      <c r="AK30" s="99">
        <v>1</v>
      </c>
      <c r="AL30" s="99">
        <v>0</v>
      </c>
      <c r="AM30" s="99">
        <v>0</v>
      </c>
      <c r="AN30" s="99">
        <v>0</v>
      </c>
      <c r="AO30" s="99">
        <v>0</v>
      </c>
      <c r="AP30" s="99">
        <v>0</v>
      </c>
      <c r="AQ30" s="99">
        <v>0</v>
      </c>
      <c r="AR30" s="99">
        <v>47</v>
      </c>
      <c r="AS30" s="127"/>
      <c r="AT30" s="116">
        <v>1923</v>
      </c>
      <c r="AU30" s="99">
        <v>19</v>
      </c>
      <c r="AV30" s="99">
        <v>3</v>
      </c>
      <c r="AW30" s="99">
        <v>1</v>
      </c>
      <c r="AX30" s="99">
        <v>5</v>
      </c>
      <c r="AY30" s="99">
        <v>6</v>
      </c>
      <c r="AZ30" s="99">
        <v>16</v>
      </c>
      <c r="BA30" s="99">
        <v>12</v>
      </c>
      <c r="BB30" s="99">
        <v>8</v>
      </c>
      <c r="BC30" s="99">
        <v>6</v>
      </c>
      <c r="BD30" s="99">
        <v>3</v>
      </c>
      <c r="BE30" s="99">
        <v>2</v>
      </c>
      <c r="BF30" s="99">
        <v>2</v>
      </c>
      <c r="BG30" s="99">
        <v>5</v>
      </c>
      <c r="BH30" s="99">
        <v>1</v>
      </c>
      <c r="BI30" s="99">
        <v>1</v>
      </c>
      <c r="BJ30" s="99">
        <v>1</v>
      </c>
      <c r="BK30" s="99">
        <v>0</v>
      </c>
      <c r="BL30" s="99">
        <v>0</v>
      </c>
      <c r="BM30" s="99">
        <v>1</v>
      </c>
      <c r="BN30" s="99">
        <v>92</v>
      </c>
      <c r="BP30" s="116">
        <v>1923</v>
      </c>
    </row>
    <row r="31" spans="2:68">
      <c r="B31" s="116">
        <v>1924</v>
      </c>
      <c r="C31" s="99">
        <v>10</v>
      </c>
      <c r="D31" s="99">
        <v>1</v>
      </c>
      <c r="E31" s="99">
        <v>2</v>
      </c>
      <c r="F31" s="99">
        <v>3</v>
      </c>
      <c r="G31" s="99">
        <v>6</v>
      </c>
      <c r="H31" s="99">
        <v>7</v>
      </c>
      <c r="I31" s="99">
        <v>8</v>
      </c>
      <c r="J31" s="99">
        <v>5</v>
      </c>
      <c r="K31" s="99">
        <v>4</v>
      </c>
      <c r="L31" s="99">
        <v>3</v>
      </c>
      <c r="M31" s="99">
        <v>5</v>
      </c>
      <c r="N31" s="99">
        <v>6</v>
      </c>
      <c r="O31" s="99">
        <v>0</v>
      </c>
      <c r="P31" s="99">
        <v>0</v>
      </c>
      <c r="Q31" s="99">
        <v>1</v>
      </c>
      <c r="R31" s="99">
        <v>1</v>
      </c>
      <c r="S31" s="99">
        <v>0</v>
      </c>
      <c r="T31" s="99">
        <v>0</v>
      </c>
      <c r="U31" s="99">
        <v>1</v>
      </c>
      <c r="V31" s="99">
        <v>63</v>
      </c>
      <c r="W31" s="127"/>
      <c r="X31" s="116">
        <v>1924</v>
      </c>
      <c r="Y31" s="99">
        <v>11</v>
      </c>
      <c r="Z31" s="99">
        <v>3</v>
      </c>
      <c r="AA31" s="99">
        <v>1</v>
      </c>
      <c r="AB31" s="99">
        <v>4</v>
      </c>
      <c r="AC31" s="99">
        <v>7</v>
      </c>
      <c r="AD31" s="99">
        <v>0</v>
      </c>
      <c r="AE31" s="99">
        <v>4</v>
      </c>
      <c r="AF31" s="99">
        <v>3</v>
      </c>
      <c r="AG31" s="99">
        <v>3</v>
      </c>
      <c r="AH31" s="99">
        <v>2</v>
      </c>
      <c r="AI31" s="99">
        <v>2</v>
      </c>
      <c r="AJ31" s="99">
        <v>2</v>
      </c>
      <c r="AK31" s="99">
        <v>0</v>
      </c>
      <c r="AL31" s="99">
        <v>2</v>
      </c>
      <c r="AM31" s="99">
        <v>1</v>
      </c>
      <c r="AN31" s="99">
        <v>0</v>
      </c>
      <c r="AO31" s="99">
        <v>0</v>
      </c>
      <c r="AP31" s="99">
        <v>0</v>
      </c>
      <c r="AQ31" s="99">
        <v>0</v>
      </c>
      <c r="AR31" s="99">
        <v>45</v>
      </c>
      <c r="AS31" s="127"/>
      <c r="AT31" s="116">
        <v>1924</v>
      </c>
      <c r="AU31" s="99">
        <v>21</v>
      </c>
      <c r="AV31" s="99">
        <v>4</v>
      </c>
      <c r="AW31" s="99">
        <v>3</v>
      </c>
      <c r="AX31" s="99">
        <v>7</v>
      </c>
      <c r="AY31" s="99">
        <v>13</v>
      </c>
      <c r="AZ31" s="99">
        <v>7</v>
      </c>
      <c r="BA31" s="99">
        <v>12</v>
      </c>
      <c r="BB31" s="99">
        <v>8</v>
      </c>
      <c r="BC31" s="99">
        <v>7</v>
      </c>
      <c r="BD31" s="99">
        <v>5</v>
      </c>
      <c r="BE31" s="99">
        <v>7</v>
      </c>
      <c r="BF31" s="99">
        <v>8</v>
      </c>
      <c r="BG31" s="99">
        <v>0</v>
      </c>
      <c r="BH31" s="99">
        <v>2</v>
      </c>
      <c r="BI31" s="99">
        <v>2</v>
      </c>
      <c r="BJ31" s="99">
        <v>1</v>
      </c>
      <c r="BK31" s="99">
        <v>0</v>
      </c>
      <c r="BL31" s="99">
        <v>0</v>
      </c>
      <c r="BM31" s="99">
        <v>1</v>
      </c>
      <c r="BN31" s="99">
        <v>108</v>
      </c>
      <c r="BP31" s="116">
        <v>1924</v>
      </c>
    </row>
    <row r="32" spans="2:68">
      <c r="B32" s="116">
        <v>1925</v>
      </c>
      <c r="C32" s="99">
        <v>7</v>
      </c>
      <c r="D32" s="99">
        <v>1</v>
      </c>
      <c r="E32" s="99">
        <v>1</v>
      </c>
      <c r="F32" s="99">
        <v>2</v>
      </c>
      <c r="G32" s="99">
        <v>2</v>
      </c>
      <c r="H32" s="99">
        <v>6</v>
      </c>
      <c r="I32" s="99">
        <v>5</v>
      </c>
      <c r="J32" s="99">
        <v>4</v>
      </c>
      <c r="K32" s="99">
        <v>7</v>
      </c>
      <c r="L32" s="99">
        <v>4</v>
      </c>
      <c r="M32" s="99">
        <v>3</v>
      </c>
      <c r="N32" s="99">
        <v>1</v>
      </c>
      <c r="O32" s="99">
        <v>4</v>
      </c>
      <c r="P32" s="99">
        <v>1</v>
      </c>
      <c r="Q32" s="99">
        <v>0</v>
      </c>
      <c r="R32" s="99">
        <v>0</v>
      </c>
      <c r="S32" s="99">
        <v>0</v>
      </c>
      <c r="T32" s="99">
        <v>0</v>
      </c>
      <c r="U32" s="99">
        <v>0</v>
      </c>
      <c r="V32" s="99">
        <v>48</v>
      </c>
      <c r="W32" s="127"/>
      <c r="X32" s="116">
        <v>1925</v>
      </c>
      <c r="Y32" s="99">
        <v>8</v>
      </c>
      <c r="Z32" s="99">
        <v>1</v>
      </c>
      <c r="AA32" s="99">
        <v>1</v>
      </c>
      <c r="AB32" s="99">
        <v>3</v>
      </c>
      <c r="AC32" s="99">
        <v>6</v>
      </c>
      <c r="AD32" s="99">
        <v>5</v>
      </c>
      <c r="AE32" s="99">
        <v>3</v>
      </c>
      <c r="AF32" s="99">
        <v>2</v>
      </c>
      <c r="AG32" s="99">
        <v>0</v>
      </c>
      <c r="AH32" s="99">
        <v>2</v>
      </c>
      <c r="AI32" s="99">
        <v>2</v>
      </c>
      <c r="AJ32" s="99">
        <v>0</v>
      </c>
      <c r="AK32" s="99">
        <v>0</v>
      </c>
      <c r="AL32" s="99">
        <v>2</v>
      </c>
      <c r="AM32" s="99">
        <v>0</v>
      </c>
      <c r="AN32" s="99">
        <v>0</v>
      </c>
      <c r="AO32" s="99">
        <v>0</v>
      </c>
      <c r="AP32" s="99">
        <v>0</v>
      </c>
      <c r="AQ32" s="99">
        <v>0</v>
      </c>
      <c r="AR32" s="99">
        <v>35</v>
      </c>
      <c r="AS32" s="127"/>
      <c r="AT32" s="116">
        <v>1925</v>
      </c>
      <c r="AU32" s="99">
        <v>15</v>
      </c>
      <c r="AV32" s="99">
        <v>2</v>
      </c>
      <c r="AW32" s="99">
        <v>2</v>
      </c>
      <c r="AX32" s="99">
        <v>5</v>
      </c>
      <c r="AY32" s="99">
        <v>8</v>
      </c>
      <c r="AZ32" s="99">
        <v>11</v>
      </c>
      <c r="BA32" s="99">
        <v>8</v>
      </c>
      <c r="BB32" s="99">
        <v>6</v>
      </c>
      <c r="BC32" s="99">
        <v>7</v>
      </c>
      <c r="BD32" s="99">
        <v>6</v>
      </c>
      <c r="BE32" s="99">
        <v>5</v>
      </c>
      <c r="BF32" s="99">
        <v>1</v>
      </c>
      <c r="BG32" s="99">
        <v>4</v>
      </c>
      <c r="BH32" s="99">
        <v>3</v>
      </c>
      <c r="BI32" s="99">
        <v>0</v>
      </c>
      <c r="BJ32" s="99">
        <v>0</v>
      </c>
      <c r="BK32" s="99">
        <v>0</v>
      </c>
      <c r="BL32" s="99">
        <v>0</v>
      </c>
      <c r="BM32" s="99">
        <v>0</v>
      </c>
      <c r="BN32" s="99">
        <v>83</v>
      </c>
      <c r="BP32" s="116">
        <v>1925</v>
      </c>
    </row>
    <row r="33" spans="2:68">
      <c r="B33" s="116">
        <v>1926</v>
      </c>
      <c r="C33" s="99">
        <v>9</v>
      </c>
      <c r="D33" s="99">
        <v>4</v>
      </c>
      <c r="E33" s="99">
        <v>1</v>
      </c>
      <c r="F33" s="99">
        <v>1</v>
      </c>
      <c r="G33" s="99">
        <v>4</v>
      </c>
      <c r="H33" s="99">
        <v>4</v>
      </c>
      <c r="I33" s="99">
        <v>2</v>
      </c>
      <c r="J33" s="99">
        <v>7</v>
      </c>
      <c r="K33" s="99">
        <v>3</v>
      </c>
      <c r="L33" s="99">
        <v>8</v>
      </c>
      <c r="M33" s="99">
        <v>2</v>
      </c>
      <c r="N33" s="99">
        <v>4</v>
      </c>
      <c r="O33" s="99">
        <v>5</v>
      </c>
      <c r="P33" s="99">
        <v>1</v>
      </c>
      <c r="Q33" s="99">
        <v>1</v>
      </c>
      <c r="R33" s="99">
        <v>0</v>
      </c>
      <c r="S33" s="99">
        <v>0</v>
      </c>
      <c r="T33" s="99">
        <v>0</v>
      </c>
      <c r="U33" s="99">
        <v>0</v>
      </c>
      <c r="V33" s="99">
        <v>56</v>
      </c>
      <c r="W33" s="127"/>
      <c r="X33" s="116">
        <v>1926</v>
      </c>
      <c r="Y33" s="99">
        <v>10</v>
      </c>
      <c r="Z33" s="99">
        <v>4</v>
      </c>
      <c r="AA33" s="99">
        <v>0</v>
      </c>
      <c r="AB33" s="99">
        <v>3</v>
      </c>
      <c r="AC33" s="99">
        <v>6</v>
      </c>
      <c r="AD33" s="99">
        <v>4</v>
      </c>
      <c r="AE33" s="99">
        <v>8</v>
      </c>
      <c r="AF33" s="99">
        <v>4</v>
      </c>
      <c r="AG33" s="99">
        <v>2</v>
      </c>
      <c r="AH33" s="99">
        <v>1</v>
      </c>
      <c r="AI33" s="99">
        <v>0</v>
      </c>
      <c r="AJ33" s="99">
        <v>2</v>
      </c>
      <c r="AK33" s="99">
        <v>2</v>
      </c>
      <c r="AL33" s="99">
        <v>0</v>
      </c>
      <c r="AM33" s="99">
        <v>1</v>
      </c>
      <c r="AN33" s="99">
        <v>0</v>
      </c>
      <c r="AO33" s="99">
        <v>0</v>
      </c>
      <c r="AP33" s="99">
        <v>0</v>
      </c>
      <c r="AQ33" s="99">
        <v>0</v>
      </c>
      <c r="AR33" s="99">
        <v>47</v>
      </c>
      <c r="AS33" s="127"/>
      <c r="AT33" s="116">
        <v>1926</v>
      </c>
      <c r="AU33" s="99">
        <v>19</v>
      </c>
      <c r="AV33" s="99">
        <v>8</v>
      </c>
      <c r="AW33" s="99">
        <v>1</v>
      </c>
      <c r="AX33" s="99">
        <v>4</v>
      </c>
      <c r="AY33" s="99">
        <v>10</v>
      </c>
      <c r="AZ33" s="99">
        <v>8</v>
      </c>
      <c r="BA33" s="99">
        <v>10</v>
      </c>
      <c r="BB33" s="99">
        <v>11</v>
      </c>
      <c r="BC33" s="99">
        <v>5</v>
      </c>
      <c r="BD33" s="99">
        <v>9</v>
      </c>
      <c r="BE33" s="99">
        <v>2</v>
      </c>
      <c r="BF33" s="99">
        <v>6</v>
      </c>
      <c r="BG33" s="99">
        <v>7</v>
      </c>
      <c r="BH33" s="99">
        <v>1</v>
      </c>
      <c r="BI33" s="99">
        <v>2</v>
      </c>
      <c r="BJ33" s="99">
        <v>0</v>
      </c>
      <c r="BK33" s="99">
        <v>0</v>
      </c>
      <c r="BL33" s="99">
        <v>0</v>
      </c>
      <c r="BM33" s="99">
        <v>0</v>
      </c>
      <c r="BN33" s="99">
        <v>103</v>
      </c>
      <c r="BP33" s="116">
        <v>1926</v>
      </c>
    </row>
    <row r="34" spans="2:68">
      <c r="B34" s="116">
        <v>1927</v>
      </c>
      <c r="C34" s="99">
        <v>13</v>
      </c>
      <c r="D34" s="99">
        <v>1</v>
      </c>
      <c r="E34" s="99">
        <v>1</v>
      </c>
      <c r="F34" s="99">
        <v>1</v>
      </c>
      <c r="G34" s="99">
        <v>2</v>
      </c>
      <c r="H34" s="99">
        <v>6</v>
      </c>
      <c r="I34" s="99">
        <v>7</v>
      </c>
      <c r="J34" s="99">
        <v>5</v>
      </c>
      <c r="K34" s="99">
        <v>10</v>
      </c>
      <c r="L34" s="99">
        <v>5</v>
      </c>
      <c r="M34" s="99">
        <v>2</v>
      </c>
      <c r="N34" s="99">
        <v>4</v>
      </c>
      <c r="O34" s="99">
        <v>5</v>
      </c>
      <c r="P34" s="99">
        <v>1</v>
      </c>
      <c r="Q34" s="99">
        <v>0</v>
      </c>
      <c r="R34" s="99">
        <v>0</v>
      </c>
      <c r="S34" s="99">
        <v>1</v>
      </c>
      <c r="T34" s="99">
        <v>0</v>
      </c>
      <c r="U34" s="99">
        <v>0</v>
      </c>
      <c r="V34" s="99">
        <v>64</v>
      </c>
      <c r="W34" s="127"/>
      <c r="X34" s="116">
        <v>1927</v>
      </c>
      <c r="Y34" s="99">
        <v>10</v>
      </c>
      <c r="Z34" s="99">
        <v>3</v>
      </c>
      <c r="AA34" s="99">
        <v>0</v>
      </c>
      <c r="AB34" s="99">
        <v>4</v>
      </c>
      <c r="AC34" s="99">
        <v>5</v>
      </c>
      <c r="AD34" s="99">
        <v>5</v>
      </c>
      <c r="AE34" s="99">
        <v>4</v>
      </c>
      <c r="AF34" s="99">
        <v>5</v>
      </c>
      <c r="AG34" s="99">
        <v>4</v>
      </c>
      <c r="AH34" s="99">
        <v>1</v>
      </c>
      <c r="AI34" s="99">
        <v>0</v>
      </c>
      <c r="AJ34" s="99">
        <v>1</v>
      </c>
      <c r="AK34" s="99">
        <v>2</v>
      </c>
      <c r="AL34" s="99">
        <v>2</v>
      </c>
      <c r="AM34" s="99">
        <v>0</v>
      </c>
      <c r="AN34" s="99">
        <v>0</v>
      </c>
      <c r="AO34" s="99">
        <v>0</v>
      </c>
      <c r="AP34" s="99">
        <v>0</v>
      </c>
      <c r="AQ34" s="99">
        <v>0</v>
      </c>
      <c r="AR34" s="99">
        <v>46</v>
      </c>
      <c r="AS34" s="127"/>
      <c r="AT34" s="116">
        <v>1927</v>
      </c>
      <c r="AU34" s="99">
        <v>23</v>
      </c>
      <c r="AV34" s="99">
        <v>4</v>
      </c>
      <c r="AW34" s="99">
        <v>1</v>
      </c>
      <c r="AX34" s="99">
        <v>5</v>
      </c>
      <c r="AY34" s="99">
        <v>7</v>
      </c>
      <c r="AZ34" s="99">
        <v>11</v>
      </c>
      <c r="BA34" s="99">
        <v>11</v>
      </c>
      <c r="BB34" s="99">
        <v>10</v>
      </c>
      <c r="BC34" s="99">
        <v>14</v>
      </c>
      <c r="BD34" s="99">
        <v>6</v>
      </c>
      <c r="BE34" s="99">
        <v>2</v>
      </c>
      <c r="BF34" s="99">
        <v>5</v>
      </c>
      <c r="BG34" s="99">
        <v>7</v>
      </c>
      <c r="BH34" s="99">
        <v>3</v>
      </c>
      <c r="BI34" s="99">
        <v>0</v>
      </c>
      <c r="BJ34" s="99">
        <v>0</v>
      </c>
      <c r="BK34" s="99">
        <v>1</v>
      </c>
      <c r="BL34" s="99">
        <v>0</v>
      </c>
      <c r="BM34" s="99">
        <v>0</v>
      </c>
      <c r="BN34" s="99">
        <v>110</v>
      </c>
      <c r="BP34" s="116">
        <v>1927</v>
      </c>
    </row>
    <row r="35" spans="2:68">
      <c r="B35" s="116">
        <v>1928</v>
      </c>
      <c r="C35" s="99">
        <v>9</v>
      </c>
      <c r="D35" s="99">
        <v>2</v>
      </c>
      <c r="E35" s="99">
        <v>1</v>
      </c>
      <c r="F35" s="99">
        <v>1</v>
      </c>
      <c r="G35" s="99">
        <v>3</v>
      </c>
      <c r="H35" s="99">
        <v>7</v>
      </c>
      <c r="I35" s="99">
        <v>4</v>
      </c>
      <c r="J35" s="99">
        <v>10</v>
      </c>
      <c r="K35" s="99">
        <v>4</v>
      </c>
      <c r="L35" s="99">
        <v>1</v>
      </c>
      <c r="M35" s="99">
        <v>8</v>
      </c>
      <c r="N35" s="99">
        <v>4</v>
      </c>
      <c r="O35" s="99">
        <v>3</v>
      </c>
      <c r="P35" s="99">
        <v>1</v>
      </c>
      <c r="Q35" s="99">
        <v>0</v>
      </c>
      <c r="R35" s="99">
        <v>3</v>
      </c>
      <c r="S35" s="99">
        <v>1</v>
      </c>
      <c r="T35" s="99">
        <v>0</v>
      </c>
      <c r="U35" s="99">
        <v>0</v>
      </c>
      <c r="V35" s="99">
        <v>62</v>
      </c>
      <c r="W35" s="127"/>
      <c r="X35" s="116">
        <v>1928</v>
      </c>
      <c r="Y35" s="99">
        <v>8</v>
      </c>
      <c r="Z35" s="99">
        <v>4</v>
      </c>
      <c r="AA35" s="99">
        <v>2</v>
      </c>
      <c r="AB35" s="99">
        <v>3</v>
      </c>
      <c r="AC35" s="99">
        <v>4</v>
      </c>
      <c r="AD35" s="99">
        <v>8</v>
      </c>
      <c r="AE35" s="99">
        <v>2</v>
      </c>
      <c r="AF35" s="99">
        <v>4</v>
      </c>
      <c r="AG35" s="99">
        <v>3</v>
      </c>
      <c r="AH35" s="99">
        <v>1</v>
      </c>
      <c r="AI35" s="99">
        <v>3</v>
      </c>
      <c r="AJ35" s="99">
        <v>4</v>
      </c>
      <c r="AK35" s="99">
        <v>2</v>
      </c>
      <c r="AL35" s="99">
        <v>1</v>
      </c>
      <c r="AM35" s="99">
        <v>0</v>
      </c>
      <c r="AN35" s="99">
        <v>0</v>
      </c>
      <c r="AO35" s="99">
        <v>0</v>
      </c>
      <c r="AP35" s="99">
        <v>0</v>
      </c>
      <c r="AQ35" s="99">
        <v>0</v>
      </c>
      <c r="AR35" s="99">
        <v>49</v>
      </c>
      <c r="AS35" s="127"/>
      <c r="AT35" s="116">
        <v>1928</v>
      </c>
      <c r="AU35" s="99">
        <v>17</v>
      </c>
      <c r="AV35" s="99">
        <v>6</v>
      </c>
      <c r="AW35" s="99">
        <v>3</v>
      </c>
      <c r="AX35" s="99">
        <v>4</v>
      </c>
      <c r="AY35" s="99">
        <v>7</v>
      </c>
      <c r="AZ35" s="99">
        <v>15</v>
      </c>
      <c r="BA35" s="99">
        <v>6</v>
      </c>
      <c r="BB35" s="99">
        <v>14</v>
      </c>
      <c r="BC35" s="99">
        <v>7</v>
      </c>
      <c r="BD35" s="99">
        <v>2</v>
      </c>
      <c r="BE35" s="99">
        <v>11</v>
      </c>
      <c r="BF35" s="99">
        <v>8</v>
      </c>
      <c r="BG35" s="99">
        <v>5</v>
      </c>
      <c r="BH35" s="99">
        <v>2</v>
      </c>
      <c r="BI35" s="99">
        <v>0</v>
      </c>
      <c r="BJ35" s="99">
        <v>3</v>
      </c>
      <c r="BK35" s="99">
        <v>1</v>
      </c>
      <c r="BL35" s="99">
        <v>0</v>
      </c>
      <c r="BM35" s="99">
        <v>0</v>
      </c>
      <c r="BN35" s="99">
        <v>111</v>
      </c>
      <c r="BP35" s="116">
        <v>1928</v>
      </c>
    </row>
    <row r="36" spans="2:68">
      <c r="B36" s="116">
        <v>1929</v>
      </c>
      <c r="C36" s="99">
        <v>10</v>
      </c>
      <c r="D36" s="99">
        <v>3</v>
      </c>
      <c r="E36" s="99">
        <v>3</v>
      </c>
      <c r="F36" s="99">
        <v>2</v>
      </c>
      <c r="G36" s="99">
        <v>5</v>
      </c>
      <c r="H36" s="99">
        <v>4</v>
      </c>
      <c r="I36" s="99">
        <v>6</v>
      </c>
      <c r="J36" s="99">
        <v>9</v>
      </c>
      <c r="K36" s="99">
        <v>6</v>
      </c>
      <c r="L36" s="99">
        <v>6</v>
      </c>
      <c r="M36" s="99">
        <v>4</v>
      </c>
      <c r="N36" s="99">
        <v>4</v>
      </c>
      <c r="O36" s="99">
        <v>1</v>
      </c>
      <c r="P36" s="99">
        <v>2</v>
      </c>
      <c r="Q36" s="99">
        <v>0</v>
      </c>
      <c r="R36" s="99">
        <v>0</v>
      </c>
      <c r="S36" s="99">
        <v>0</v>
      </c>
      <c r="T36" s="99">
        <v>0</v>
      </c>
      <c r="U36" s="99">
        <v>0</v>
      </c>
      <c r="V36" s="99">
        <v>65</v>
      </c>
      <c r="W36" s="127"/>
      <c r="X36" s="116">
        <v>1929</v>
      </c>
      <c r="Y36" s="99">
        <v>8</v>
      </c>
      <c r="Z36" s="99">
        <v>3</v>
      </c>
      <c r="AA36" s="99">
        <v>2</v>
      </c>
      <c r="AB36" s="99">
        <v>8</v>
      </c>
      <c r="AC36" s="99">
        <v>4</v>
      </c>
      <c r="AD36" s="99">
        <v>7</v>
      </c>
      <c r="AE36" s="99">
        <v>5</v>
      </c>
      <c r="AF36" s="99">
        <v>9</v>
      </c>
      <c r="AG36" s="99">
        <v>3</v>
      </c>
      <c r="AH36" s="99">
        <v>2</v>
      </c>
      <c r="AI36" s="99">
        <v>0</v>
      </c>
      <c r="AJ36" s="99">
        <v>1</v>
      </c>
      <c r="AK36" s="99">
        <v>0</v>
      </c>
      <c r="AL36" s="99">
        <v>0</v>
      </c>
      <c r="AM36" s="99">
        <v>1</v>
      </c>
      <c r="AN36" s="99">
        <v>0</v>
      </c>
      <c r="AO36" s="99">
        <v>0</v>
      </c>
      <c r="AP36" s="99">
        <v>0</v>
      </c>
      <c r="AQ36" s="99">
        <v>0</v>
      </c>
      <c r="AR36" s="99">
        <v>53</v>
      </c>
      <c r="AS36" s="127"/>
      <c r="AT36" s="116">
        <v>1929</v>
      </c>
      <c r="AU36" s="99">
        <v>18</v>
      </c>
      <c r="AV36" s="99">
        <v>6</v>
      </c>
      <c r="AW36" s="99">
        <v>5</v>
      </c>
      <c r="AX36" s="99">
        <v>10</v>
      </c>
      <c r="AY36" s="99">
        <v>9</v>
      </c>
      <c r="AZ36" s="99">
        <v>11</v>
      </c>
      <c r="BA36" s="99">
        <v>11</v>
      </c>
      <c r="BB36" s="99">
        <v>18</v>
      </c>
      <c r="BC36" s="99">
        <v>9</v>
      </c>
      <c r="BD36" s="99">
        <v>8</v>
      </c>
      <c r="BE36" s="99">
        <v>4</v>
      </c>
      <c r="BF36" s="99">
        <v>5</v>
      </c>
      <c r="BG36" s="99">
        <v>1</v>
      </c>
      <c r="BH36" s="99">
        <v>2</v>
      </c>
      <c r="BI36" s="99">
        <v>1</v>
      </c>
      <c r="BJ36" s="99">
        <v>0</v>
      </c>
      <c r="BK36" s="99">
        <v>0</v>
      </c>
      <c r="BL36" s="99">
        <v>0</v>
      </c>
      <c r="BM36" s="99">
        <v>0</v>
      </c>
      <c r="BN36" s="99">
        <v>118</v>
      </c>
      <c r="BP36" s="116">
        <v>1929</v>
      </c>
    </row>
    <row r="37" spans="2:68">
      <c r="B37" s="116">
        <v>1930</v>
      </c>
      <c r="C37" s="99">
        <v>8</v>
      </c>
      <c r="D37" s="99">
        <v>2</v>
      </c>
      <c r="E37" s="99">
        <v>3</v>
      </c>
      <c r="F37" s="99">
        <v>3</v>
      </c>
      <c r="G37" s="99">
        <v>7</v>
      </c>
      <c r="H37" s="99">
        <v>10</v>
      </c>
      <c r="I37" s="99">
        <v>4</v>
      </c>
      <c r="J37" s="99">
        <v>9</v>
      </c>
      <c r="K37" s="99">
        <v>1</v>
      </c>
      <c r="L37" s="99">
        <v>2</v>
      </c>
      <c r="M37" s="99">
        <v>6</v>
      </c>
      <c r="N37" s="99">
        <v>3</v>
      </c>
      <c r="O37" s="99">
        <v>2</v>
      </c>
      <c r="P37" s="99">
        <v>1</v>
      </c>
      <c r="Q37" s="99">
        <v>1</v>
      </c>
      <c r="R37" s="99">
        <v>2</v>
      </c>
      <c r="S37" s="99">
        <v>0</v>
      </c>
      <c r="T37" s="99">
        <v>0</v>
      </c>
      <c r="U37" s="99">
        <v>0</v>
      </c>
      <c r="V37" s="99">
        <v>64</v>
      </c>
      <c r="W37" s="127"/>
      <c r="X37" s="116">
        <v>1930</v>
      </c>
      <c r="Y37" s="99">
        <v>7</v>
      </c>
      <c r="Z37" s="99">
        <v>2</v>
      </c>
      <c r="AA37" s="99">
        <v>1</v>
      </c>
      <c r="AB37" s="99">
        <v>2</v>
      </c>
      <c r="AC37" s="99">
        <v>7</v>
      </c>
      <c r="AD37" s="99">
        <v>6</v>
      </c>
      <c r="AE37" s="99">
        <v>2</v>
      </c>
      <c r="AF37" s="99">
        <v>2</v>
      </c>
      <c r="AG37" s="99">
        <v>2</v>
      </c>
      <c r="AH37" s="99">
        <v>5</v>
      </c>
      <c r="AI37" s="99">
        <v>0</v>
      </c>
      <c r="AJ37" s="99">
        <v>3</v>
      </c>
      <c r="AK37" s="99">
        <v>0</v>
      </c>
      <c r="AL37" s="99">
        <v>0</v>
      </c>
      <c r="AM37" s="99">
        <v>0</v>
      </c>
      <c r="AN37" s="99">
        <v>0</v>
      </c>
      <c r="AO37" s="99">
        <v>0</v>
      </c>
      <c r="AP37" s="99">
        <v>0</v>
      </c>
      <c r="AQ37" s="99">
        <v>0</v>
      </c>
      <c r="AR37" s="99">
        <v>39</v>
      </c>
      <c r="AS37" s="127"/>
      <c r="AT37" s="116">
        <v>1930</v>
      </c>
      <c r="AU37" s="99">
        <v>15</v>
      </c>
      <c r="AV37" s="99">
        <v>4</v>
      </c>
      <c r="AW37" s="99">
        <v>4</v>
      </c>
      <c r="AX37" s="99">
        <v>5</v>
      </c>
      <c r="AY37" s="99">
        <v>14</v>
      </c>
      <c r="AZ37" s="99">
        <v>16</v>
      </c>
      <c r="BA37" s="99">
        <v>6</v>
      </c>
      <c r="BB37" s="99">
        <v>11</v>
      </c>
      <c r="BC37" s="99">
        <v>3</v>
      </c>
      <c r="BD37" s="99">
        <v>7</v>
      </c>
      <c r="BE37" s="99">
        <v>6</v>
      </c>
      <c r="BF37" s="99">
        <v>6</v>
      </c>
      <c r="BG37" s="99">
        <v>2</v>
      </c>
      <c r="BH37" s="99">
        <v>1</v>
      </c>
      <c r="BI37" s="99">
        <v>1</v>
      </c>
      <c r="BJ37" s="99">
        <v>2</v>
      </c>
      <c r="BK37" s="99">
        <v>0</v>
      </c>
      <c r="BL37" s="99">
        <v>0</v>
      </c>
      <c r="BM37" s="99">
        <v>0</v>
      </c>
      <c r="BN37" s="99">
        <v>103</v>
      </c>
      <c r="BP37" s="116">
        <v>1930</v>
      </c>
    </row>
    <row r="38" spans="2:68">
      <c r="B38" s="117">
        <v>1931</v>
      </c>
      <c r="C38" s="99">
        <v>11</v>
      </c>
      <c r="D38" s="99">
        <v>3</v>
      </c>
      <c r="E38" s="99">
        <v>5</v>
      </c>
      <c r="F38" s="99">
        <v>7</v>
      </c>
      <c r="G38" s="99">
        <v>7</v>
      </c>
      <c r="H38" s="99">
        <v>5</v>
      </c>
      <c r="I38" s="99">
        <v>10</v>
      </c>
      <c r="J38" s="99">
        <v>8</v>
      </c>
      <c r="K38" s="99">
        <v>8</v>
      </c>
      <c r="L38" s="99">
        <v>2</v>
      </c>
      <c r="M38" s="99">
        <v>3</v>
      </c>
      <c r="N38" s="99">
        <v>7</v>
      </c>
      <c r="O38" s="99">
        <v>3</v>
      </c>
      <c r="P38" s="99">
        <v>2</v>
      </c>
      <c r="Q38" s="99">
        <v>2</v>
      </c>
      <c r="R38" s="99">
        <v>0</v>
      </c>
      <c r="S38" s="99">
        <v>0</v>
      </c>
      <c r="T38" s="99">
        <v>1</v>
      </c>
      <c r="U38" s="99">
        <v>0</v>
      </c>
      <c r="V38" s="99">
        <v>84</v>
      </c>
      <c r="W38" s="127"/>
      <c r="X38" s="117">
        <v>1931</v>
      </c>
      <c r="Y38" s="99">
        <v>8</v>
      </c>
      <c r="Z38" s="99">
        <v>4</v>
      </c>
      <c r="AA38" s="99">
        <v>2</v>
      </c>
      <c r="AB38" s="99">
        <v>2</v>
      </c>
      <c r="AC38" s="99">
        <v>3</v>
      </c>
      <c r="AD38" s="99">
        <v>8</v>
      </c>
      <c r="AE38" s="99">
        <v>4</v>
      </c>
      <c r="AF38" s="99">
        <v>1</v>
      </c>
      <c r="AG38" s="99">
        <v>1</v>
      </c>
      <c r="AH38" s="99">
        <v>2</v>
      </c>
      <c r="AI38" s="99">
        <v>4</v>
      </c>
      <c r="AJ38" s="99">
        <v>1</v>
      </c>
      <c r="AK38" s="99">
        <v>1</v>
      </c>
      <c r="AL38" s="99">
        <v>2</v>
      </c>
      <c r="AM38" s="99">
        <v>0</v>
      </c>
      <c r="AN38" s="99">
        <v>0</v>
      </c>
      <c r="AO38" s="99">
        <v>0</v>
      </c>
      <c r="AP38" s="99">
        <v>1</v>
      </c>
      <c r="AQ38" s="99">
        <v>0</v>
      </c>
      <c r="AR38" s="99">
        <v>44</v>
      </c>
      <c r="AS38" s="127"/>
      <c r="AT38" s="117">
        <v>1931</v>
      </c>
      <c r="AU38" s="99">
        <v>19</v>
      </c>
      <c r="AV38" s="99">
        <v>7</v>
      </c>
      <c r="AW38" s="99">
        <v>7</v>
      </c>
      <c r="AX38" s="99">
        <v>9</v>
      </c>
      <c r="AY38" s="99">
        <v>10</v>
      </c>
      <c r="AZ38" s="99">
        <v>13</v>
      </c>
      <c r="BA38" s="99">
        <v>14</v>
      </c>
      <c r="BB38" s="99">
        <v>9</v>
      </c>
      <c r="BC38" s="99">
        <v>9</v>
      </c>
      <c r="BD38" s="99">
        <v>4</v>
      </c>
      <c r="BE38" s="99">
        <v>7</v>
      </c>
      <c r="BF38" s="99">
        <v>8</v>
      </c>
      <c r="BG38" s="99">
        <v>4</v>
      </c>
      <c r="BH38" s="99">
        <v>4</v>
      </c>
      <c r="BI38" s="99">
        <v>2</v>
      </c>
      <c r="BJ38" s="99">
        <v>0</v>
      </c>
      <c r="BK38" s="99">
        <v>0</v>
      </c>
      <c r="BL38" s="99">
        <v>2</v>
      </c>
      <c r="BM38" s="99">
        <v>0</v>
      </c>
      <c r="BN38" s="99">
        <v>128</v>
      </c>
      <c r="BP38" s="117">
        <v>1931</v>
      </c>
    </row>
    <row r="39" spans="2:68">
      <c r="B39" s="117">
        <v>1932</v>
      </c>
      <c r="C39" s="99">
        <v>7</v>
      </c>
      <c r="D39" s="99">
        <v>2</v>
      </c>
      <c r="E39" s="99">
        <v>1</v>
      </c>
      <c r="F39" s="99">
        <v>5</v>
      </c>
      <c r="G39" s="99">
        <v>5</v>
      </c>
      <c r="H39" s="99">
        <v>6</v>
      </c>
      <c r="I39" s="99">
        <v>7</v>
      </c>
      <c r="J39" s="99">
        <v>7</v>
      </c>
      <c r="K39" s="99">
        <v>5</v>
      </c>
      <c r="L39" s="99">
        <v>6</v>
      </c>
      <c r="M39" s="99">
        <v>4</v>
      </c>
      <c r="N39" s="99">
        <v>3</v>
      </c>
      <c r="O39" s="99">
        <v>2</v>
      </c>
      <c r="P39" s="99">
        <v>0</v>
      </c>
      <c r="Q39" s="99">
        <v>2</v>
      </c>
      <c r="R39" s="99">
        <v>0</v>
      </c>
      <c r="S39" s="99">
        <v>0</v>
      </c>
      <c r="T39" s="99">
        <v>1</v>
      </c>
      <c r="U39" s="99">
        <v>0</v>
      </c>
      <c r="V39" s="99">
        <v>63</v>
      </c>
      <c r="W39" s="127"/>
      <c r="X39" s="117">
        <v>1932</v>
      </c>
      <c r="Y39" s="99">
        <v>5</v>
      </c>
      <c r="Z39" s="99">
        <v>0</v>
      </c>
      <c r="AA39" s="99">
        <v>1</v>
      </c>
      <c r="AB39" s="99">
        <v>2</v>
      </c>
      <c r="AC39" s="99">
        <v>4</v>
      </c>
      <c r="AD39" s="99">
        <v>1</v>
      </c>
      <c r="AE39" s="99">
        <v>3</v>
      </c>
      <c r="AF39" s="99">
        <v>2</v>
      </c>
      <c r="AG39" s="99">
        <v>2</v>
      </c>
      <c r="AH39" s="99">
        <v>3</v>
      </c>
      <c r="AI39" s="99">
        <v>3</v>
      </c>
      <c r="AJ39" s="99">
        <v>1</v>
      </c>
      <c r="AK39" s="99">
        <v>0</v>
      </c>
      <c r="AL39" s="99">
        <v>0</v>
      </c>
      <c r="AM39" s="99">
        <v>1</v>
      </c>
      <c r="AN39" s="99">
        <v>0</v>
      </c>
      <c r="AO39" s="99">
        <v>0</v>
      </c>
      <c r="AP39" s="99">
        <v>0</v>
      </c>
      <c r="AQ39" s="99">
        <v>0</v>
      </c>
      <c r="AR39" s="99">
        <v>28</v>
      </c>
      <c r="AS39" s="127"/>
      <c r="AT39" s="117">
        <v>1932</v>
      </c>
      <c r="AU39" s="99">
        <v>12</v>
      </c>
      <c r="AV39" s="99">
        <v>2</v>
      </c>
      <c r="AW39" s="99">
        <v>2</v>
      </c>
      <c r="AX39" s="99">
        <v>7</v>
      </c>
      <c r="AY39" s="99">
        <v>9</v>
      </c>
      <c r="AZ39" s="99">
        <v>7</v>
      </c>
      <c r="BA39" s="99">
        <v>10</v>
      </c>
      <c r="BB39" s="99">
        <v>9</v>
      </c>
      <c r="BC39" s="99">
        <v>7</v>
      </c>
      <c r="BD39" s="99">
        <v>9</v>
      </c>
      <c r="BE39" s="99">
        <v>7</v>
      </c>
      <c r="BF39" s="99">
        <v>4</v>
      </c>
      <c r="BG39" s="99">
        <v>2</v>
      </c>
      <c r="BH39" s="99">
        <v>0</v>
      </c>
      <c r="BI39" s="99">
        <v>3</v>
      </c>
      <c r="BJ39" s="99">
        <v>0</v>
      </c>
      <c r="BK39" s="99">
        <v>0</v>
      </c>
      <c r="BL39" s="99">
        <v>1</v>
      </c>
      <c r="BM39" s="99">
        <v>0</v>
      </c>
      <c r="BN39" s="99">
        <v>91</v>
      </c>
      <c r="BP39" s="117">
        <v>1932</v>
      </c>
    </row>
    <row r="40" spans="2:68">
      <c r="B40" s="117">
        <v>1933</v>
      </c>
      <c r="C40" s="99">
        <v>5</v>
      </c>
      <c r="D40" s="99">
        <v>0</v>
      </c>
      <c r="E40" s="99">
        <v>3</v>
      </c>
      <c r="F40" s="99">
        <v>2</v>
      </c>
      <c r="G40" s="99">
        <v>6</v>
      </c>
      <c r="H40" s="99">
        <v>5</v>
      </c>
      <c r="I40" s="99">
        <v>5</v>
      </c>
      <c r="J40" s="99">
        <v>5</v>
      </c>
      <c r="K40" s="99">
        <v>7</v>
      </c>
      <c r="L40" s="99">
        <v>5</v>
      </c>
      <c r="M40" s="99">
        <v>4</v>
      </c>
      <c r="N40" s="99">
        <v>5</v>
      </c>
      <c r="O40" s="99">
        <v>3</v>
      </c>
      <c r="P40" s="99">
        <v>2</v>
      </c>
      <c r="Q40" s="99">
        <v>2</v>
      </c>
      <c r="R40" s="99">
        <v>0</v>
      </c>
      <c r="S40" s="99">
        <v>0</v>
      </c>
      <c r="T40" s="99">
        <v>0</v>
      </c>
      <c r="U40" s="99">
        <v>1</v>
      </c>
      <c r="V40" s="99">
        <v>60</v>
      </c>
      <c r="W40" s="127"/>
      <c r="X40" s="117">
        <v>1933</v>
      </c>
      <c r="Y40" s="99">
        <v>8</v>
      </c>
      <c r="Z40" s="99">
        <v>0</v>
      </c>
      <c r="AA40" s="99">
        <v>1</v>
      </c>
      <c r="AB40" s="99">
        <v>5</v>
      </c>
      <c r="AC40" s="99">
        <v>1</v>
      </c>
      <c r="AD40" s="99">
        <v>5</v>
      </c>
      <c r="AE40" s="99">
        <v>4</v>
      </c>
      <c r="AF40" s="99">
        <v>4</v>
      </c>
      <c r="AG40" s="99">
        <v>1</v>
      </c>
      <c r="AH40" s="99">
        <v>1</v>
      </c>
      <c r="AI40" s="99">
        <v>2</v>
      </c>
      <c r="AJ40" s="99">
        <v>1</v>
      </c>
      <c r="AK40" s="99">
        <v>1</v>
      </c>
      <c r="AL40" s="99">
        <v>0</v>
      </c>
      <c r="AM40" s="99">
        <v>2</v>
      </c>
      <c r="AN40" s="99">
        <v>0</v>
      </c>
      <c r="AO40" s="99">
        <v>1</v>
      </c>
      <c r="AP40" s="99">
        <v>0</v>
      </c>
      <c r="AQ40" s="99">
        <v>0</v>
      </c>
      <c r="AR40" s="99">
        <v>37</v>
      </c>
      <c r="AS40" s="127"/>
      <c r="AT40" s="117">
        <v>1933</v>
      </c>
      <c r="AU40" s="99">
        <v>13</v>
      </c>
      <c r="AV40" s="99">
        <v>0</v>
      </c>
      <c r="AW40" s="99">
        <v>4</v>
      </c>
      <c r="AX40" s="99">
        <v>7</v>
      </c>
      <c r="AY40" s="99">
        <v>7</v>
      </c>
      <c r="AZ40" s="99">
        <v>10</v>
      </c>
      <c r="BA40" s="99">
        <v>9</v>
      </c>
      <c r="BB40" s="99">
        <v>9</v>
      </c>
      <c r="BC40" s="99">
        <v>8</v>
      </c>
      <c r="BD40" s="99">
        <v>6</v>
      </c>
      <c r="BE40" s="99">
        <v>6</v>
      </c>
      <c r="BF40" s="99">
        <v>6</v>
      </c>
      <c r="BG40" s="99">
        <v>4</v>
      </c>
      <c r="BH40" s="99">
        <v>2</v>
      </c>
      <c r="BI40" s="99">
        <v>4</v>
      </c>
      <c r="BJ40" s="99">
        <v>0</v>
      </c>
      <c r="BK40" s="99">
        <v>1</v>
      </c>
      <c r="BL40" s="99">
        <v>0</v>
      </c>
      <c r="BM40" s="99">
        <v>1</v>
      </c>
      <c r="BN40" s="99">
        <v>97</v>
      </c>
      <c r="BP40" s="117">
        <v>1933</v>
      </c>
    </row>
    <row r="41" spans="2:68">
      <c r="B41" s="117">
        <v>1934</v>
      </c>
      <c r="C41" s="99">
        <v>12</v>
      </c>
      <c r="D41" s="99">
        <v>4</v>
      </c>
      <c r="E41" s="99">
        <v>0</v>
      </c>
      <c r="F41" s="99">
        <v>4</v>
      </c>
      <c r="G41" s="99">
        <v>3</v>
      </c>
      <c r="H41" s="99">
        <v>8</v>
      </c>
      <c r="I41" s="99">
        <v>6</v>
      </c>
      <c r="J41" s="99">
        <v>8</v>
      </c>
      <c r="K41" s="99">
        <v>3</v>
      </c>
      <c r="L41" s="99">
        <v>8</v>
      </c>
      <c r="M41" s="99">
        <v>4</v>
      </c>
      <c r="N41" s="99">
        <v>5</v>
      </c>
      <c r="O41" s="99">
        <v>3</v>
      </c>
      <c r="P41" s="99">
        <v>2</v>
      </c>
      <c r="Q41" s="99">
        <v>0</v>
      </c>
      <c r="R41" s="99">
        <v>2</v>
      </c>
      <c r="S41" s="99">
        <v>0</v>
      </c>
      <c r="T41" s="99">
        <v>0</v>
      </c>
      <c r="U41" s="99">
        <v>0</v>
      </c>
      <c r="V41" s="99">
        <v>72</v>
      </c>
      <c r="W41" s="127"/>
      <c r="X41" s="117">
        <v>1934</v>
      </c>
      <c r="Y41" s="99">
        <v>13</v>
      </c>
      <c r="Z41" s="99">
        <v>3</v>
      </c>
      <c r="AA41" s="99">
        <v>3</v>
      </c>
      <c r="AB41" s="99">
        <v>3</v>
      </c>
      <c r="AC41" s="99">
        <v>4</v>
      </c>
      <c r="AD41" s="99">
        <v>1</v>
      </c>
      <c r="AE41" s="99">
        <v>1</v>
      </c>
      <c r="AF41" s="99">
        <v>2</v>
      </c>
      <c r="AG41" s="99">
        <v>1</v>
      </c>
      <c r="AH41" s="99">
        <v>2</v>
      </c>
      <c r="AI41" s="99">
        <v>1</v>
      </c>
      <c r="AJ41" s="99">
        <v>1</v>
      </c>
      <c r="AK41" s="99">
        <v>0</v>
      </c>
      <c r="AL41" s="99">
        <v>1</v>
      </c>
      <c r="AM41" s="99">
        <v>0</v>
      </c>
      <c r="AN41" s="99">
        <v>0</v>
      </c>
      <c r="AO41" s="99">
        <v>0</v>
      </c>
      <c r="AP41" s="99">
        <v>0</v>
      </c>
      <c r="AQ41" s="99">
        <v>0</v>
      </c>
      <c r="AR41" s="99">
        <v>36</v>
      </c>
      <c r="AS41" s="127"/>
      <c r="AT41" s="117">
        <v>1934</v>
      </c>
      <c r="AU41" s="99">
        <v>25</v>
      </c>
      <c r="AV41" s="99">
        <v>7</v>
      </c>
      <c r="AW41" s="99">
        <v>3</v>
      </c>
      <c r="AX41" s="99">
        <v>7</v>
      </c>
      <c r="AY41" s="99">
        <v>7</v>
      </c>
      <c r="AZ41" s="99">
        <v>9</v>
      </c>
      <c r="BA41" s="99">
        <v>7</v>
      </c>
      <c r="BB41" s="99">
        <v>10</v>
      </c>
      <c r="BC41" s="99">
        <v>4</v>
      </c>
      <c r="BD41" s="99">
        <v>10</v>
      </c>
      <c r="BE41" s="99">
        <v>5</v>
      </c>
      <c r="BF41" s="99">
        <v>6</v>
      </c>
      <c r="BG41" s="99">
        <v>3</v>
      </c>
      <c r="BH41" s="99">
        <v>3</v>
      </c>
      <c r="BI41" s="99">
        <v>0</v>
      </c>
      <c r="BJ41" s="99">
        <v>2</v>
      </c>
      <c r="BK41" s="99">
        <v>0</v>
      </c>
      <c r="BL41" s="99">
        <v>0</v>
      </c>
      <c r="BM41" s="99">
        <v>0</v>
      </c>
      <c r="BN41" s="99">
        <v>108</v>
      </c>
      <c r="BP41" s="117">
        <v>1934</v>
      </c>
    </row>
    <row r="42" spans="2:68">
      <c r="B42" s="117">
        <v>1935</v>
      </c>
      <c r="C42" s="99">
        <v>13</v>
      </c>
      <c r="D42" s="99">
        <v>5</v>
      </c>
      <c r="E42" s="99">
        <v>2</v>
      </c>
      <c r="F42" s="99">
        <v>2</v>
      </c>
      <c r="G42" s="99">
        <v>4</v>
      </c>
      <c r="H42" s="99">
        <v>6</v>
      </c>
      <c r="I42" s="99">
        <v>4</v>
      </c>
      <c r="J42" s="99">
        <v>10</v>
      </c>
      <c r="K42" s="99">
        <v>5</v>
      </c>
      <c r="L42" s="99">
        <v>4</v>
      </c>
      <c r="M42" s="99">
        <v>5</v>
      </c>
      <c r="N42" s="99">
        <v>4</v>
      </c>
      <c r="O42" s="99">
        <v>2</v>
      </c>
      <c r="P42" s="99">
        <v>3</v>
      </c>
      <c r="Q42" s="99">
        <v>0</v>
      </c>
      <c r="R42" s="99">
        <v>1</v>
      </c>
      <c r="S42" s="99">
        <v>0</v>
      </c>
      <c r="T42" s="99">
        <v>0</v>
      </c>
      <c r="U42" s="99">
        <v>0</v>
      </c>
      <c r="V42" s="99">
        <v>70</v>
      </c>
      <c r="W42" s="127"/>
      <c r="X42" s="117">
        <v>1935</v>
      </c>
      <c r="Y42" s="99">
        <v>9</v>
      </c>
      <c r="Z42" s="99">
        <v>3</v>
      </c>
      <c r="AA42" s="99">
        <v>2</v>
      </c>
      <c r="AB42" s="99">
        <v>2</v>
      </c>
      <c r="AC42" s="99">
        <v>3</v>
      </c>
      <c r="AD42" s="99">
        <v>2</v>
      </c>
      <c r="AE42" s="99">
        <v>5</v>
      </c>
      <c r="AF42" s="99">
        <v>3</v>
      </c>
      <c r="AG42" s="99">
        <v>1</v>
      </c>
      <c r="AH42" s="99">
        <v>2</v>
      </c>
      <c r="AI42" s="99">
        <v>0</v>
      </c>
      <c r="AJ42" s="99">
        <v>2</v>
      </c>
      <c r="AK42" s="99">
        <v>1</v>
      </c>
      <c r="AL42" s="99">
        <v>1</v>
      </c>
      <c r="AM42" s="99">
        <v>0</v>
      </c>
      <c r="AN42" s="99">
        <v>0</v>
      </c>
      <c r="AO42" s="99">
        <v>0</v>
      </c>
      <c r="AP42" s="99">
        <v>0</v>
      </c>
      <c r="AQ42" s="99">
        <v>0</v>
      </c>
      <c r="AR42" s="99">
        <v>36</v>
      </c>
      <c r="AS42" s="127"/>
      <c r="AT42" s="117">
        <v>1935</v>
      </c>
      <c r="AU42" s="99">
        <v>22</v>
      </c>
      <c r="AV42" s="99">
        <v>8</v>
      </c>
      <c r="AW42" s="99">
        <v>4</v>
      </c>
      <c r="AX42" s="99">
        <v>4</v>
      </c>
      <c r="AY42" s="99">
        <v>7</v>
      </c>
      <c r="AZ42" s="99">
        <v>8</v>
      </c>
      <c r="BA42" s="99">
        <v>9</v>
      </c>
      <c r="BB42" s="99">
        <v>13</v>
      </c>
      <c r="BC42" s="99">
        <v>6</v>
      </c>
      <c r="BD42" s="99">
        <v>6</v>
      </c>
      <c r="BE42" s="99">
        <v>5</v>
      </c>
      <c r="BF42" s="99">
        <v>6</v>
      </c>
      <c r="BG42" s="99">
        <v>3</v>
      </c>
      <c r="BH42" s="99">
        <v>4</v>
      </c>
      <c r="BI42" s="99">
        <v>0</v>
      </c>
      <c r="BJ42" s="99">
        <v>1</v>
      </c>
      <c r="BK42" s="99">
        <v>0</v>
      </c>
      <c r="BL42" s="99">
        <v>0</v>
      </c>
      <c r="BM42" s="99">
        <v>0</v>
      </c>
      <c r="BN42" s="99">
        <v>106</v>
      </c>
      <c r="BP42" s="117">
        <v>1935</v>
      </c>
    </row>
    <row r="43" spans="2:68">
      <c r="B43" s="117">
        <v>1936</v>
      </c>
      <c r="C43" s="99">
        <v>5</v>
      </c>
      <c r="D43" s="99">
        <v>1</v>
      </c>
      <c r="E43" s="99">
        <v>3</v>
      </c>
      <c r="F43" s="99">
        <v>1</v>
      </c>
      <c r="G43" s="99">
        <v>5</v>
      </c>
      <c r="H43" s="99">
        <v>9</v>
      </c>
      <c r="I43" s="99">
        <v>9</v>
      </c>
      <c r="J43" s="99">
        <v>4</v>
      </c>
      <c r="K43" s="99">
        <v>8</v>
      </c>
      <c r="L43" s="99">
        <v>4</v>
      </c>
      <c r="M43" s="99">
        <v>3</v>
      </c>
      <c r="N43" s="99">
        <v>5</v>
      </c>
      <c r="O43" s="99">
        <v>3</v>
      </c>
      <c r="P43" s="99">
        <v>1</v>
      </c>
      <c r="Q43" s="99">
        <v>2</v>
      </c>
      <c r="R43" s="99">
        <v>0</v>
      </c>
      <c r="S43" s="99">
        <v>0</v>
      </c>
      <c r="T43" s="99">
        <v>1</v>
      </c>
      <c r="U43" s="99">
        <v>0</v>
      </c>
      <c r="V43" s="99">
        <v>64</v>
      </c>
      <c r="W43" s="127"/>
      <c r="X43" s="117">
        <v>1936</v>
      </c>
      <c r="Y43" s="99">
        <v>3</v>
      </c>
      <c r="Z43" s="99">
        <v>1</v>
      </c>
      <c r="AA43" s="99">
        <v>1</v>
      </c>
      <c r="AB43" s="99">
        <v>3</v>
      </c>
      <c r="AC43" s="99">
        <v>0</v>
      </c>
      <c r="AD43" s="99">
        <v>0</v>
      </c>
      <c r="AE43" s="99">
        <v>8</v>
      </c>
      <c r="AF43" s="99">
        <v>2</v>
      </c>
      <c r="AG43" s="99">
        <v>5</v>
      </c>
      <c r="AH43" s="99">
        <v>3</v>
      </c>
      <c r="AI43" s="99">
        <v>3</v>
      </c>
      <c r="AJ43" s="99">
        <v>0</v>
      </c>
      <c r="AK43" s="99">
        <v>1</v>
      </c>
      <c r="AL43" s="99">
        <v>1</v>
      </c>
      <c r="AM43" s="99">
        <v>1</v>
      </c>
      <c r="AN43" s="99">
        <v>0</v>
      </c>
      <c r="AO43" s="99">
        <v>0</v>
      </c>
      <c r="AP43" s="99">
        <v>0</v>
      </c>
      <c r="AQ43" s="99">
        <v>1</v>
      </c>
      <c r="AR43" s="99">
        <v>33</v>
      </c>
      <c r="AS43" s="127"/>
      <c r="AT43" s="117">
        <v>1936</v>
      </c>
      <c r="AU43" s="99">
        <v>8</v>
      </c>
      <c r="AV43" s="99">
        <v>2</v>
      </c>
      <c r="AW43" s="99">
        <v>4</v>
      </c>
      <c r="AX43" s="99">
        <v>4</v>
      </c>
      <c r="AY43" s="99">
        <v>5</v>
      </c>
      <c r="AZ43" s="99">
        <v>9</v>
      </c>
      <c r="BA43" s="99">
        <v>17</v>
      </c>
      <c r="BB43" s="99">
        <v>6</v>
      </c>
      <c r="BC43" s="99">
        <v>13</v>
      </c>
      <c r="BD43" s="99">
        <v>7</v>
      </c>
      <c r="BE43" s="99">
        <v>6</v>
      </c>
      <c r="BF43" s="99">
        <v>5</v>
      </c>
      <c r="BG43" s="99">
        <v>4</v>
      </c>
      <c r="BH43" s="99">
        <v>2</v>
      </c>
      <c r="BI43" s="99">
        <v>3</v>
      </c>
      <c r="BJ43" s="99">
        <v>0</v>
      </c>
      <c r="BK43" s="99">
        <v>0</v>
      </c>
      <c r="BL43" s="99">
        <v>1</v>
      </c>
      <c r="BM43" s="99">
        <v>1</v>
      </c>
      <c r="BN43" s="99">
        <v>97</v>
      </c>
      <c r="BP43" s="117">
        <v>1936</v>
      </c>
    </row>
    <row r="44" spans="2:68">
      <c r="B44" s="117">
        <v>1937</v>
      </c>
      <c r="C44" s="99">
        <v>13</v>
      </c>
      <c r="D44" s="99">
        <v>4</v>
      </c>
      <c r="E44" s="99">
        <v>2</v>
      </c>
      <c r="F44" s="99">
        <v>3</v>
      </c>
      <c r="G44" s="99">
        <v>5</v>
      </c>
      <c r="H44" s="99">
        <v>8</v>
      </c>
      <c r="I44" s="99">
        <v>4</v>
      </c>
      <c r="J44" s="99">
        <v>7</v>
      </c>
      <c r="K44" s="99">
        <v>3</v>
      </c>
      <c r="L44" s="99">
        <v>2</v>
      </c>
      <c r="M44" s="99">
        <v>11</v>
      </c>
      <c r="N44" s="99">
        <v>7</v>
      </c>
      <c r="O44" s="99">
        <v>2</v>
      </c>
      <c r="P44" s="99">
        <v>3</v>
      </c>
      <c r="Q44" s="99">
        <v>2</v>
      </c>
      <c r="R44" s="99">
        <v>0</v>
      </c>
      <c r="S44" s="99">
        <v>0</v>
      </c>
      <c r="T44" s="99">
        <v>0</v>
      </c>
      <c r="U44" s="99">
        <v>0</v>
      </c>
      <c r="V44" s="99">
        <v>76</v>
      </c>
      <c r="W44" s="127"/>
      <c r="X44" s="117">
        <v>1937</v>
      </c>
      <c r="Y44" s="99">
        <v>2</v>
      </c>
      <c r="Z44" s="99">
        <v>7</v>
      </c>
      <c r="AA44" s="99">
        <v>0</v>
      </c>
      <c r="AB44" s="99">
        <v>5</v>
      </c>
      <c r="AC44" s="99">
        <v>4</v>
      </c>
      <c r="AD44" s="99">
        <v>0</v>
      </c>
      <c r="AE44" s="99">
        <v>4</v>
      </c>
      <c r="AF44" s="99">
        <v>2</v>
      </c>
      <c r="AG44" s="99">
        <v>0</v>
      </c>
      <c r="AH44" s="99">
        <v>1</v>
      </c>
      <c r="AI44" s="99">
        <v>4</v>
      </c>
      <c r="AJ44" s="99">
        <v>0</v>
      </c>
      <c r="AK44" s="99">
        <v>1</v>
      </c>
      <c r="AL44" s="99">
        <v>0</v>
      </c>
      <c r="AM44" s="99">
        <v>0</v>
      </c>
      <c r="AN44" s="99">
        <v>0</v>
      </c>
      <c r="AO44" s="99">
        <v>1</v>
      </c>
      <c r="AP44" s="99">
        <v>0</v>
      </c>
      <c r="AQ44" s="99">
        <v>0</v>
      </c>
      <c r="AR44" s="99">
        <v>31</v>
      </c>
      <c r="AS44" s="127"/>
      <c r="AT44" s="117">
        <v>1937</v>
      </c>
      <c r="AU44" s="99">
        <v>15</v>
      </c>
      <c r="AV44" s="99">
        <v>11</v>
      </c>
      <c r="AW44" s="99">
        <v>2</v>
      </c>
      <c r="AX44" s="99">
        <v>8</v>
      </c>
      <c r="AY44" s="99">
        <v>9</v>
      </c>
      <c r="AZ44" s="99">
        <v>8</v>
      </c>
      <c r="BA44" s="99">
        <v>8</v>
      </c>
      <c r="BB44" s="99">
        <v>9</v>
      </c>
      <c r="BC44" s="99">
        <v>3</v>
      </c>
      <c r="BD44" s="99">
        <v>3</v>
      </c>
      <c r="BE44" s="99">
        <v>15</v>
      </c>
      <c r="BF44" s="99">
        <v>7</v>
      </c>
      <c r="BG44" s="99">
        <v>3</v>
      </c>
      <c r="BH44" s="99">
        <v>3</v>
      </c>
      <c r="BI44" s="99">
        <v>2</v>
      </c>
      <c r="BJ44" s="99">
        <v>0</v>
      </c>
      <c r="BK44" s="99">
        <v>1</v>
      </c>
      <c r="BL44" s="99">
        <v>0</v>
      </c>
      <c r="BM44" s="99">
        <v>0</v>
      </c>
      <c r="BN44" s="99">
        <v>107</v>
      </c>
      <c r="BP44" s="117">
        <v>1937</v>
      </c>
    </row>
    <row r="45" spans="2:68">
      <c r="B45" s="117">
        <v>1938</v>
      </c>
      <c r="C45" s="99">
        <v>7</v>
      </c>
      <c r="D45" s="99">
        <v>1</v>
      </c>
      <c r="E45" s="99">
        <v>1</v>
      </c>
      <c r="F45" s="99">
        <v>5</v>
      </c>
      <c r="G45" s="99">
        <v>7</v>
      </c>
      <c r="H45" s="99">
        <v>6</v>
      </c>
      <c r="I45" s="99">
        <v>2</v>
      </c>
      <c r="J45" s="99">
        <v>3</v>
      </c>
      <c r="K45" s="99">
        <v>5</v>
      </c>
      <c r="L45" s="99">
        <v>4</v>
      </c>
      <c r="M45" s="99">
        <v>4</v>
      </c>
      <c r="N45" s="99">
        <v>1</v>
      </c>
      <c r="O45" s="99">
        <v>4</v>
      </c>
      <c r="P45" s="99">
        <v>0</v>
      </c>
      <c r="Q45" s="99">
        <v>2</v>
      </c>
      <c r="R45" s="99">
        <v>0</v>
      </c>
      <c r="S45" s="99">
        <v>0</v>
      </c>
      <c r="T45" s="99">
        <v>0</v>
      </c>
      <c r="U45" s="99">
        <v>0</v>
      </c>
      <c r="V45" s="99">
        <v>52</v>
      </c>
      <c r="W45" s="127"/>
      <c r="X45" s="117">
        <v>1938</v>
      </c>
      <c r="Y45" s="99">
        <v>5</v>
      </c>
      <c r="Z45" s="99">
        <v>2</v>
      </c>
      <c r="AA45" s="99">
        <v>2</v>
      </c>
      <c r="AB45" s="99">
        <v>2</v>
      </c>
      <c r="AC45" s="99">
        <v>5</v>
      </c>
      <c r="AD45" s="99">
        <v>2</v>
      </c>
      <c r="AE45" s="99">
        <v>2</v>
      </c>
      <c r="AF45" s="99">
        <v>1</v>
      </c>
      <c r="AG45" s="99">
        <v>2</v>
      </c>
      <c r="AH45" s="99">
        <v>3</v>
      </c>
      <c r="AI45" s="99">
        <v>2</v>
      </c>
      <c r="AJ45" s="99">
        <v>0</v>
      </c>
      <c r="AK45" s="99">
        <v>1</v>
      </c>
      <c r="AL45" s="99">
        <v>0</v>
      </c>
      <c r="AM45" s="99">
        <v>0</v>
      </c>
      <c r="AN45" s="99">
        <v>0</v>
      </c>
      <c r="AO45" s="99">
        <v>0</v>
      </c>
      <c r="AP45" s="99">
        <v>0</v>
      </c>
      <c r="AQ45" s="99">
        <v>0</v>
      </c>
      <c r="AR45" s="99">
        <v>29</v>
      </c>
      <c r="AS45" s="127"/>
      <c r="AT45" s="117">
        <v>1938</v>
      </c>
      <c r="AU45" s="99">
        <v>12</v>
      </c>
      <c r="AV45" s="99">
        <v>3</v>
      </c>
      <c r="AW45" s="99">
        <v>3</v>
      </c>
      <c r="AX45" s="99">
        <v>7</v>
      </c>
      <c r="AY45" s="99">
        <v>12</v>
      </c>
      <c r="AZ45" s="99">
        <v>8</v>
      </c>
      <c r="BA45" s="99">
        <v>4</v>
      </c>
      <c r="BB45" s="99">
        <v>4</v>
      </c>
      <c r="BC45" s="99">
        <v>7</v>
      </c>
      <c r="BD45" s="99">
        <v>7</v>
      </c>
      <c r="BE45" s="99">
        <v>6</v>
      </c>
      <c r="BF45" s="99">
        <v>1</v>
      </c>
      <c r="BG45" s="99">
        <v>5</v>
      </c>
      <c r="BH45" s="99">
        <v>0</v>
      </c>
      <c r="BI45" s="99">
        <v>2</v>
      </c>
      <c r="BJ45" s="99">
        <v>0</v>
      </c>
      <c r="BK45" s="99">
        <v>0</v>
      </c>
      <c r="BL45" s="99">
        <v>0</v>
      </c>
      <c r="BM45" s="99">
        <v>0</v>
      </c>
      <c r="BN45" s="99">
        <v>81</v>
      </c>
      <c r="BP45" s="117">
        <v>1938</v>
      </c>
    </row>
    <row r="46" spans="2:68">
      <c r="B46" s="117">
        <v>1939</v>
      </c>
      <c r="C46" s="99">
        <v>7</v>
      </c>
      <c r="D46" s="99">
        <v>0</v>
      </c>
      <c r="E46" s="99">
        <v>1</v>
      </c>
      <c r="F46" s="99">
        <v>1</v>
      </c>
      <c r="G46" s="99">
        <v>5</v>
      </c>
      <c r="H46" s="99">
        <v>3</v>
      </c>
      <c r="I46" s="99">
        <v>6</v>
      </c>
      <c r="J46" s="99">
        <v>4</v>
      </c>
      <c r="K46" s="99">
        <v>4</v>
      </c>
      <c r="L46" s="99">
        <v>9</v>
      </c>
      <c r="M46" s="99">
        <v>4</v>
      </c>
      <c r="N46" s="99">
        <v>2</v>
      </c>
      <c r="O46" s="99">
        <v>1</v>
      </c>
      <c r="P46" s="99">
        <v>2</v>
      </c>
      <c r="Q46" s="99">
        <v>2</v>
      </c>
      <c r="R46" s="99">
        <v>2</v>
      </c>
      <c r="S46" s="99">
        <v>0</v>
      </c>
      <c r="T46" s="99">
        <v>0</v>
      </c>
      <c r="U46" s="99">
        <v>0</v>
      </c>
      <c r="V46" s="99">
        <v>53</v>
      </c>
      <c r="W46" s="127"/>
      <c r="X46" s="117">
        <v>1939</v>
      </c>
      <c r="Y46" s="99">
        <v>5</v>
      </c>
      <c r="Z46" s="99">
        <v>0</v>
      </c>
      <c r="AA46" s="99">
        <v>0</v>
      </c>
      <c r="AB46" s="99">
        <v>3</v>
      </c>
      <c r="AC46" s="99">
        <v>3</v>
      </c>
      <c r="AD46" s="99">
        <v>2</v>
      </c>
      <c r="AE46" s="99">
        <v>0</v>
      </c>
      <c r="AF46" s="99">
        <v>3</v>
      </c>
      <c r="AG46" s="99">
        <v>2</v>
      </c>
      <c r="AH46" s="99">
        <v>1</v>
      </c>
      <c r="AI46" s="99">
        <v>0</v>
      </c>
      <c r="AJ46" s="99">
        <v>0</v>
      </c>
      <c r="AK46" s="99">
        <v>2</v>
      </c>
      <c r="AL46" s="99">
        <v>0</v>
      </c>
      <c r="AM46" s="99">
        <v>1</v>
      </c>
      <c r="AN46" s="99">
        <v>0</v>
      </c>
      <c r="AO46" s="99">
        <v>0</v>
      </c>
      <c r="AP46" s="99">
        <v>0</v>
      </c>
      <c r="AQ46" s="99">
        <v>0</v>
      </c>
      <c r="AR46" s="99">
        <v>22</v>
      </c>
      <c r="AS46" s="127"/>
      <c r="AT46" s="117">
        <v>1939</v>
      </c>
      <c r="AU46" s="99">
        <v>12</v>
      </c>
      <c r="AV46" s="99">
        <v>0</v>
      </c>
      <c r="AW46" s="99">
        <v>1</v>
      </c>
      <c r="AX46" s="99">
        <v>4</v>
      </c>
      <c r="AY46" s="99">
        <v>8</v>
      </c>
      <c r="AZ46" s="99">
        <v>5</v>
      </c>
      <c r="BA46" s="99">
        <v>6</v>
      </c>
      <c r="BB46" s="99">
        <v>7</v>
      </c>
      <c r="BC46" s="99">
        <v>6</v>
      </c>
      <c r="BD46" s="99">
        <v>10</v>
      </c>
      <c r="BE46" s="99">
        <v>4</v>
      </c>
      <c r="BF46" s="99">
        <v>2</v>
      </c>
      <c r="BG46" s="99">
        <v>3</v>
      </c>
      <c r="BH46" s="99">
        <v>2</v>
      </c>
      <c r="BI46" s="99">
        <v>3</v>
      </c>
      <c r="BJ46" s="99">
        <v>2</v>
      </c>
      <c r="BK46" s="99">
        <v>0</v>
      </c>
      <c r="BL46" s="99">
        <v>0</v>
      </c>
      <c r="BM46" s="99">
        <v>0</v>
      </c>
      <c r="BN46" s="99">
        <v>75</v>
      </c>
      <c r="BP46" s="117">
        <v>1939</v>
      </c>
    </row>
    <row r="47" spans="2:68">
      <c r="B47" s="118">
        <v>1940</v>
      </c>
      <c r="C47" s="99">
        <v>9</v>
      </c>
      <c r="D47" s="99">
        <v>2</v>
      </c>
      <c r="E47" s="99">
        <v>2</v>
      </c>
      <c r="F47" s="99">
        <v>4</v>
      </c>
      <c r="G47" s="99">
        <v>5</v>
      </c>
      <c r="H47" s="99">
        <v>6</v>
      </c>
      <c r="I47" s="99">
        <v>3</v>
      </c>
      <c r="J47" s="99">
        <v>9</v>
      </c>
      <c r="K47" s="99">
        <v>5</v>
      </c>
      <c r="L47" s="99">
        <v>7</v>
      </c>
      <c r="M47" s="99">
        <v>4</v>
      </c>
      <c r="N47" s="99">
        <v>5</v>
      </c>
      <c r="O47" s="99">
        <v>3</v>
      </c>
      <c r="P47" s="99">
        <v>0</v>
      </c>
      <c r="Q47" s="99">
        <v>1</v>
      </c>
      <c r="R47" s="99">
        <v>0</v>
      </c>
      <c r="S47" s="99">
        <v>0</v>
      </c>
      <c r="T47" s="99">
        <v>0</v>
      </c>
      <c r="U47" s="99">
        <v>0</v>
      </c>
      <c r="V47" s="99">
        <v>65</v>
      </c>
      <c r="W47" s="127"/>
      <c r="X47" s="118">
        <v>1940</v>
      </c>
      <c r="Y47" s="99">
        <v>3</v>
      </c>
      <c r="Z47" s="99">
        <v>1</v>
      </c>
      <c r="AA47" s="99">
        <v>1</v>
      </c>
      <c r="AB47" s="99">
        <v>4</v>
      </c>
      <c r="AC47" s="99">
        <v>4</v>
      </c>
      <c r="AD47" s="99">
        <v>2</v>
      </c>
      <c r="AE47" s="99">
        <v>5</v>
      </c>
      <c r="AF47" s="99">
        <v>2</v>
      </c>
      <c r="AG47" s="99">
        <v>3</v>
      </c>
      <c r="AH47" s="99">
        <v>4</v>
      </c>
      <c r="AI47" s="99">
        <v>2</v>
      </c>
      <c r="AJ47" s="99">
        <v>0</v>
      </c>
      <c r="AK47" s="99">
        <v>2</v>
      </c>
      <c r="AL47" s="99">
        <v>1</v>
      </c>
      <c r="AM47" s="99">
        <v>0</v>
      </c>
      <c r="AN47" s="99">
        <v>0</v>
      </c>
      <c r="AO47" s="99">
        <v>0</v>
      </c>
      <c r="AP47" s="99">
        <v>0</v>
      </c>
      <c r="AQ47" s="99">
        <v>0</v>
      </c>
      <c r="AR47" s="99">
        <v>34</v>
      </c>
      <c r="AS47" s="127"/>
      <c r="AT47" s="118">
        <v>1940</v>
      </c>
      <c r="AU47" s="99">
        <v>12</v>
      </c>
      <c r="AV47" s="99">
        <v>3</v>
      </c>
      <c r="AW47" s="99">
        <v>3</v>
      </c>
      <c r="AX47" s="99">
        <v>8</v>
      </c>
      <c r="AY47" s="99">
        <v>9</v>
      </c>
      <c r="AZ47" s="99">
        <v>8</v>
      </c>
      <c r="BA47" s="99">
        <v>8</v>
      </c>
      <c r="BB47" s="99">
        <v>11</v>
      </c>
      <c r="BC47" s="99">
        <v>8</v>
      </c>
      <c r="BD47" s="99">
        <v>11</v>
      </c>
      <c r="BE47" s="99">
        <v>6</v>
      </c>
      <c r="BF47" s="99">
        <v>5</v>
      </c>
      <c r="BG47" s="99">
        <v>5</v>
      </c>
      <c r="BH47" s="99">
        <v>1</v>
      </c>
      <c r="BI47" s="99">
        <v>1</v>
      </c>
      <c r="BJ47" s="99">
        <v>0</v>
      </c>
      <c r="BK47" s="99">
        <v>0</v>
      </c>
      <c r="BL47" s="99">
        <v>0</v>
      </c>
      <c r="BM47" s="99">
        <v>0</v>
      </c>
      <c r="BN47" s="99">
        <v>99</v>
      </c>
      <c r="BP47" s="118">
        <v>1940</v>
      </c>
    </row>
    <row r="48" spans="2:68">
      <c r="B48" s="118">
        <v>1941</v>
      </c>
      <c r="C48" s="99">
        <v>0</v>
      </c>
      <c r="D48" s="99">
        <v>0</v>
      </c>
      <c r="E48" s="99">
        <v>0</v>
      </c>
      <c r="F48" s="99">
        <v>0</v>
      </c>
      <c r="G48" s="99">
        <v>1</v>
      </c>
      <c r="H48" s="99">
        <v>3</v>
      </c>
      <c r="I48" s="99">
        <v>2</v>
      </c>
      <c r="J48" s="99">
        <v>6</v>
      </c>
      <c r="K48" s="99">
        <v>1</v>
      </c>
      <c r="L48" s="99">
        <v>2</v>
      </c>
      <c r="M48" s="99">
        <v>4</v>
      </c>
      <c r="N48" s="99">
        <v>3</v>
      </c>
      <c r="O48" s="99">
        <v>1</v>
      </c>
      <c r="P48" s="99">
        <v>4</v>
      </c>
      <c r="Q48" s="99">
        <v>0</v>
      </c>
      <c r="R48" s="99">
        <v>2</v>
      </c>
      <c r="S48" s="99">
        <v>0</v>
      </c>
      <c r="T48" s="99">
        <v>1</v>
      </c>
      <c r="U48" s="99">
        <v>0</v>
      </c>
      <c r="V48" s="99">
        <v>30</v>
      </c>
      <c r="W48" s="127"/>
      <c r="X48" s="118">
        <v>1941</v>
      </c>
      <c r="Y48" s="99">
        <v>8</v>
      </c>
      <c r="Z48" s="99">
        <v>4</v>
      </c>
      <c r="AA48" s="99">
        <v>0</v>
      </c>
      <c r="AB48" s="99">
        <v>5</v>
      </c>
      <c r="AC48" s="99">
        <v>2</v>
      </c>
      <c r="AD48" s="99">
        <v>0</v>
      </c>
      <c r="AE48" s="99">
        <v>1</v>
      </c>
      <c r="AF48" s="99">
        <v>2</v>
      </c>
      <c r="AG48" s="99">
        <v>3</v>
      </c>
      <c r="AH48" s="99">
        <v>1</v>
      </c>
      <c r="AI48" s="99">
        <v>0</v>
      </c>
      <c r="AJ48" s="99">
        <v>1</v>
      </c>
      <c r="AK48" s="99">
        <v>2</v>
      </c>
      <c r="AL48" s="99">
        <v>0</v>
      </c>
      <c r="AM48" s="99">
        <v>1</v>
      </c>
      <c r="AN48" s="99">
        <v>0</v>
      </c>
      <c r="AO48" s="99">
        <v>0</v>
      </c>
      <c r="AP48" s="99">
        <v>0</v>
      </c>
      <c r="AQ48" s="99">
        <v>0</v>
      </c>
      <c r="AR48" s="99">
        <v>30</v>
      </c>
      <c r="AS48" s="127"/>
      <c r="AT48" s="118">
        <v>1941</v>
      </c>
      <c r="AU48" s="99">
        <v>8</v>
      </c>
      <c r="AV48" s="99">
        <v>4</v>
      </c>
      <c r="AW48" s="99">
        <v>0</v>
      </c>
      <c r="AX48" s="99">
        <v>5</v>
      </c>
      <c r="AY48" s="99">
        <v>3</v>
      </c>
      <c r="AZ48" s="99">
        <v>3</v>
      </c>
      <c r="BA48" s="99">
        <v>3</v>
      </c>
      <c r="BB48" s="99">
        <v>8</v>
      </c>
      <c r="BC48" s="99">
        <v>4</v>
      </c>
      <c r="BD48" s="99">
        <v>3</v>
      </c>
      <c r="BE48" s="99">
        <v>4</v>
      </c>
      <c r="BF48" s="99">
        <v>4</v>
      </c>
      <c r="BG48" s="99">
        <v>3</v>
      </c>
      <c r="BH48" s="99">
        <v>4</v>
      </c>
      <c r="BI48" s="99">
        <v>1</v>
      </c>
      <c r="BJ48" s="99">
        <v>2</v>
      </c>
      <c r="BK48" s="99">
        <v>0</v>
      </c>
      <c r="BL48" s="99">
        <v>1</v>
      </c>
      <c r="BM48" s="99">
        <v>0</v>
      </c>
      <c r="BN48" s="99">
        <v>60</v>
      </c>
      <c r="BP48" s="118">
        <v>1941</v>
      </c>
    </row>
    <row r="49" spans="2:68">
      <c r="B49" s="118">
        <v>1942</v>
      </c>
      <c r="C49" s="99">
        <v>6</v>
      </c>
      <c r="D49" s="99">
        <v>1</v>
      </c>
      <c r="E49" s="99">
        <v>0</v>
      </c>
      <c r="F49" s="99">
        <v>0</v>
      </c>
      <c r="G49" s="99">
        <v>3</v>
      </c>
      <c r="H49" s="99">
        <v>4</v>
      </c>
      <c r="I49" s="99">
        <v>3</v>
      </c>
      <c r="J49" s="99">
        <v>7</v>
      </c>
      <c r="K49" s="99">
        <v>11</v>
      </c>
      <c r="L49" s="99">
        <v>8</v>
      </c>
      <c r="M49" s="99">
        <v>7</v>
      </c>
      <c r="N49" s="99">
        <v>7</v>
      </c>
      <c r="O49" s="99">
        <v>4</v>
      </c>
      <c r="P49" s="99">
        <v>0</v>
      </c>
      <c r="Q49" s="99">
        <v>0</v>
      </c>
      <c r="R49" s="99">
        <v>0</v>
      </c>
      <c r="S49" s="99">
        <v>0</v>
      </c>
      <c r="T49" s="99">
        <v>0</v>
      </c>
      <c r="U49" s="99">
        <v>0</v>
      </c>
      <c r="V49" s="99">
        <v>61</v>
      </c>
      <c r="W49" s="127"/>
      <c r="X49" s="118">
        <v>1942</v>
      </c>
      <c r="Y49" s="99">
        <v>10</v>
      </c>
      <c r="Z49" s="99">
        <v>2</v>
      </c>
      <c r="AA49" s="99">
        <v>2</v>
      </c>
      <c r="AB49" s="99">
        <v>1</v>
      </c>
      <c r="AC49" s="99">
        <v>2</v>
      </c>
      <c r="AD49" s="99">
        <v>4</v>
      </c>
      <c r="AE49" s="99">
        <v>3</v>
      </c>
      <c r="AF49" s="99">
        <v>5</v>
      </c>
      <c r="AG49" s="99">
        <v>2</v>
      </c>
      <c r="AH49" s="99">
        <v>1</v>
      </c>
      <c r="AI49" s="99">
        <v>0</v>
      </c>
      <c r="AJ49" s="99">
        <v>0</v>
      </c>
      <c r="AK49" s="99">
        <v>1</v>
      </c>
      <c r="AL49" s="99">
        <v>1</v>
      </c>
      <c r="AM49" s="99">
        <v>0</v>
      </c>
      <c r="AN49" s="99">
        <v>0</v>
      </c>
      <c r="AO49" s="99">
        <v>0</v>
      </c>
      <c r="AP49" s="99">
        <v>0</v>
      </c>
      <c r="AQ49" s="99">
        <v>0</v>
      </c>
      <c r="AR49" s="99">
        <v>34</v>
      </c>
      <c r="AS49" s="127"/>
      <c r="AT49" s="118">
        <v>1942</v>
      </c>
      <c r="AU49" s="99">
        <v>16</v>
      </c>
      <c r="AV49" s="99">
        <v>3</v>
      </c>
      <c r="AW49" s="99">
        <v>2</v>
      </c>
      <c r="AX49" s="99">
        <v>1</v>
      </c>
      <c r="AY49" s="99">
        <v>5</v>
      </c>
      <c r="AZ49" s="99">
        <v>8</v>
      </c>
      <c r="BA49" s="99">
        <v>6</v>
      </c>
      <c r="BB49" s="99">
        <v>12</v>
      </c>
      <c r="BC49" s="99">
        <v>13</v>
      </c>
      <c r="BD49" s="99">
        <v>9</v>
      </c>
      <c r="BE49" s="99">
        <v>7</v>
      </c>
      <c r="BF49" s="99">
        <v>7</v>
      </c>
      <c r="BG49" s="99">
        <v>5</v>
      </c>
      <c r="BH49" s="99">
        <v>1</v>
      </c>
      <c r="BI49" s="99">
        <v>0</v>
      </c>
      <c r="BJ49" s="99">
        <v>0</v>
      </c>
      <c r="BK49" s="99">
        <v>0</v>
      </c>
      <c r="BL49" s="99">
        <v>0</v>
      </c>
      <c r="BM49" s="99">
        <v>0</v>
      </c>
      <c r="BN49" s="99">
        <v>95</v>
      </c>
      <c r="BP49" s="118">
        <v>1942</v>
      </c>
    </row>
    <row r="50" spans="2:68">
      <c r="B50" s="118">
        <v>1943</v>
      </c>
      <c r="C50" s="99">
        <v>3</v>
      </c>
      <c r="D50" s="99">
        <v>0</v>
      </c>
      <c r="E50" s="99">
        <v>2</v>
      </c>
      <c r="F50" s="99">
        <v>1</v>
      </c>
      <c r="G50" s="99">
        <v>1</v>
      </c>
      <c r="H50" s="99">
        <v>5</v>
      </c>
      <c r="I50" s="99">
        <v>5</v>
      </c>
      <c r="J50" s="99">
        <v>7</v>
      </c>
      <c r="K50" s="99">
        <v>4</v>
      </c>
      <c r="L50" s="99">
        <v>6</v>
      </c>
      <c r="M50" s="99">
        <v>4</v>
      </c>
      <c r="N50" s="99">
        <v>5</v>
      </c>
      <c r="O50" s="99">
        <v>2</v>
      </c>
      <c r="P50" s="99">
        <v>2</v>
      </c>
      <c r="Q50" s="99">
        <v>1</v>
      </c>
      <c r="R50" s="99">
        <v>1</v>
      </c>
      <c r="S50" s="99">
        <v>0</v>
      </c>
      <c r="T50" s="99">
        <v>1</v>
      </c>
      <c r="U50" s="99">
        <v>0</v>
      </c>
      <c r="V50" s="99">
        <v>50</v>
      </c>
      <c r="W50" s="127"/>
      <c r="X50" s="118">
        <v>1943</v>
      </c>
      <c r="Y50" s="99">
        <v>4</v>
      </c>
      <c r="Z50" s="99">
        <v>1</v>
      </c>
      <c r="AA50" s="99">
        <v>1</v>
      </c>
      <c r="AB50" s="99">
        <v>3</v>
      </c>
      <c r="AC50" s="99">
        <v>1</v>
      </c>
      <c r="AD50" s="99">
        <v>5</v>
      </c>
      <c r="AE50" s="99">
        <v>3</v>
      </c>
      <c r="AF50" s="99">
        <v>1</v>
      </c>
      <c r="AG50" s="99">
        <v>2</v>
      </c>
      <c r="AH50" s="99">
        <v>0</v>
      </c>
      <c r="AI50" s="99">
        <v>2</v>
      </c>
      <c r="AJ50" s="99">
        <v>1</v>
      </c>
      <c r="AK50" s="99">
        <v>1</v>
      </c>
      <c r="AL50" s="99">
        <v>0</v>
      </c>
      <c r="AM50" s="99">
        <v>0</v>
      </c>
      <c r="AN50" s="99">
        <v>0</v>
      </c>
      <c r="AO50" s="99">
        <v>0</v>
      </c>
      <c r="AP50" s="99">
        <v>0</v>
      </c>
      <c r="AQ50" s="99">
        <v>0</v>
      </c>
      <c r="AR50" s="99">
        <v>25</v>
      </c>
      <c r="AS50" s="127"/>
      <c r="AT50" s="118">
        <v>1943</v>
      </c>
      <c r="AU50" s="99">
        <v>7</v>
      </c>
      <c r="AV50" s="99">
        <v>1</v>
      </c>
      <c r="AW50" s="99">
        <v>3</v>
      </c>
      <c r="AX50" s="99">
        <v>4</v>
      </c>
      <c r="AY50" s="99">
        <v>2</v>
      </c>
      <c r="AZ50" s="99">
        <v>10</v>
      </c>
      <c r="BA50" s="99">
        <v>8</v>
      </c>
      <c r="BB50" s="99">
        <v>8</v>
      </c>
      <c r="BC50" s="99">
        <v>6</v>
      </c>
      <c r="BD50" s="99">
        <v>6</v>
      </c>
      <c r="BE50" s="99">
        <v>6</v>
      </c>
      <c r="BF50" s="99">
        <v>6</v>
      </c>
      <c r="BG50" s="99">
        <v>3</v>
      </c>
      <c r="BH50" s="99">
        <v>2</v>
      </c>
      <c r="BI50" s="99">
        <v>1</v>
      </c>
      <c r="BJ50" s="99">
        <v>1</v>
      </c>
      <c r="BK50" s="99">
        <v>0</v>
      </c>
      <c r="BL50" s="99">
        <v>1</v>
      </c>
      <c r="BM50" s="99">
        <v>0</v>
      </c>
      <c r="BN50" s="99">
        <v>75</v>
      </c>
      <c r="BP50" s="118">
        <v>1943</v>
      </c>
    </row>
    <row r="51" spans="2:68">
      <c r="B51" s="118">
        <v>1944</v>
      </c>
      <c r="C51" s="99">
        <v>8</v>
      </c>
      <c r="D51" s="99">
        <v>3</v>
      </c>
      <c r="E51" s="99">
        <v>2</v>
      </c>
      <c r="F51" s="99">
        <v>1</v>
      </c>
      <c r="G51" s="99">
        <v>3</v>
      </c>
      <c r="H51" s="99">
        <v>1</v>
      </c>
      <c r="I51" s="99">
        <v>9</v>
      </c>
      <c r="J51" s="99">
        <v>9</v>
      </c>
      <c r="K51" s="99">
        <v>5</v>
      </c>
      <c r="L51" s="99">
        <v>6</v>
      </c>
      <c r="M51" s="99">
        <v>6</v>
      </c>
      <c r="N51" s="99">
        <v>1</v>
      </c>
      <c r="O51" s="99">
        <v>4</v>
      </c>
      <c r="P51" s="99">
        <v>4</v>
      </c>
      <c r="Q51" s="99">
        <v>1</v>
      </c>
      <c r="R51" s="99">
        <v>1</v>
      </c>
      <c r="S51" s="99">
        <v>0</v>
      </c>
      <c r="T51" s="99">
        <v>0</v>
      </c>
      <c r="U51" s="99">
        <v>0</v>
      </c>
      <c r="V51" s="99">
        <v>64</v>
      </c>
      <c r="W51" s="127"/>
      <c r="X51" s="118">
        <v>1944</v>
      </c>
      <c r="Y51" s="99">
        <v>8</v>
      </c>
      <c r="Z51" s="99">
        <v>4</v>
      </c>
      <c r="AA51" s="99">
        <v>3</v>
      </c>
      <c r="AB51" s="99">
        <v>1</v>
      </c>
      <c r="AC51" s="99">
        <v>6</v>
      </c>
      <c r="AD51" s="99">
        <v>6</v>
      </c>
      <c r="AE51" s="99">
        <v>3</v>
      </c>
      <c r="AF51" s="99">
        <v>0</v>
      </c>
      <c r="AG51" s="99">
        <v>0</v>
      </c>
      <c r="AH51" s="99">
        <v>5</v>
      </c>
      <c r="AI51" s="99">
        <v>2</v>
      </c>
      <c r="AJ51" s="99">
        <v>1</v>
      </c>
      <c r="AK51" s="99">
        <v>1</v>
      </c>
      <c r="AL51" s="99">
        <v>1</v>
      </c>
      <c r="AM51" s="99">
        <v>0</v>
      </c>
      <c r="AN51" s="99">
        <v>0</v>
      </c>
      <c r="AO51" s="99">
        <v>1</v>
      </c>
      <c r="AP51" s="99">
        <v>0</v>
      </c>
      <c r="AQ51" s="99">
        <v>0</v>
      </c>
      <c r="AR51" s="99">
        <v>42</v>
      </c>
      <c r="AS51" s="127"/>
      <c r="AT51" s="118">
        <v>1944</v>
      </c>
      <c r="AU51" s="99">
        <v>16</v>
      </c>
      <c r="AV51" s="99">
        <v>7</v>
      </c>
      <c r="AW51" s="99">
        <v>5</v>
      </c>
      <c r="AX51" s="99">
        <v>2</v>
      </c>
      <c r="AY51" s="99">
        <v>9</v>
      </c>
      <c r="AZ51" s="99">
        <v>7</v>
      </c>
      <c r="BA51" s="99">
        <v>12</v>
      </c>
      <c r="BB51" s="99">
        <v>9</v>
      </c>
      <c r="BC51" s="99">
        <v>5</v>
      </c>
      <c r="BD51" s="99">
        <v>11</v>
      </c>
      <c r="BE51" s="99">
        <v>8</v>
      </c>
      <c r="BF51" s="99">
        <v>2</v>
      </c>
      <c r="BG51" s="99">
        <v>5</v>
      </c>
      <c r="BH51" s="99">
        <v>5</v>
      </c>
      <c r="BI51" s="99">
        <v>1</v>
      </c>
      <c r="BJ51" s="99">
        <v>1</v>
      </c>
      <c r="BK51" s="99">
        <v>1</v>
      </c>
      <c r="BL51" s="99">
        <v>0</v>
      </c>
      <c r="BM51" s="99">
        <v>0</v>
      </c>
      <c r="BN51" s="99">
        <v>106</v>
      </c>
      <c r="BP51" s="118">
        <v>1944</v>
      </c>
    </row>
    <row r="52" spans="2:68">
      <c r="B52" s="118">
        <v>1945</v>
      </c>
      <c r="C52" s="99">
        <v>5</v>
      </c>
      <c r="D52" s="99">
        <v>0</v>
      </c>
      <c r="E52" s="99">
        <v>1</v>
      </c>
      <c r="F52" s="99">
        <v>1</v>
      </c>
      <c r="G52" s="99">
        <v>4</v>
      </c>
      <c r="H52" s="99">
        <v>7</v>
      </c>
      <c r="I52" s="99">
        <v>5</v>
      </c>
      <c r="J52" s="99">
        <v>6</v>
      </c>
      <c r="K52" s="99">
        <v>5</v>
      </c>
      <c r="L52" s="99">
        <v>4</v>
      </c>
      <c r="M52" s="99">
        <v>4</v>
      </c>
      <c r="N52" s="99">
        <v>5</v>
      </c>
      <c r="O52" s="99">
        <v>1</v>
      </c>
      <c r="P52" s="99">
        <v>2</v>
      </c>
      <c r="Q52" s="99">
        <v>2</v>
      </c>
      <c r="R52" s="99">
        <v>0</v>
      </c>
      <c r="S52" s="99">
        <v>1</v>
      </c>
      <c r="T52" s="99">
        <v>0</v>
      </c>
      <c r="U52" s="99">
        <v>0</v>
      </c>
      <c r="V52" s="99">
        <v>53</v>
      </c>
      <c r="W52" s="127"/>
      <c r="X52" s="118">
        <v>1945</v>
      </c>
      <c r="Y52" s="99">
        <v>4</v>
      </c>
      <c r="Z52" s="99">
        <v>2</v>
      </c>
      <c r="AA52" s="99">
        <v>1</v>
      </c>
      <c r="AB52" s="99">
        <v>2</v>
      </c>
      <c r="AC52" s="99">
        <v>1</v>
      </c>
      <c r="AD52" s="99">
        <v>4</v>
      </c>
      <c r="AE52" s="99">
        <v>1</v>
      </c>
      <c r="AF52" s="99">
        <v>2</v>
      </c>
      <c r="AG52" s="99">
        <v>1</v>
      </c>
      <c r="AH52" s="99">
        <v>0</v>
      </c>
      <c r="AI52" s="99">
        <v>0</v>
      </c>
      <c r="AJ52" s="99">
        <v>3</v>
      </c>
      <c r="AK52" s="99">
        <v>1</v>
      </c>
      <c r="AL52" s="99">
        <v>1</v>
      </c>
      <c r="AM52" s="99">
        <v>0</v>
      </c>
      <c r="AN52" s="99">
        <v>0</v>
      </c>
      <c r="AO52" s="99">
        <v>0</v>
      </c>
      <c r="AP52" s="99">
        <v>1</v>
      </c>
      <c r="AQ52" s="99">
        <v>0</v>
      </c>
      <c r="AR52" s="99">
        <v>24</v>
      </c>
      <c r="AS52" s="127"/>
      <c r="AT52" s="118">
        <v>1945</v>
      </c>
      <c r="AU52" s="99">
        <v>9</v>
      </c>
      <c r="AV52" s="99">
        <v>2</v>
      </c>
      <c r="AW52" s="99">
        <v>2</v>
      </c>
      <c r="AX52" s="99">
        <v>3</v>
      </c>
      <c r="AY52" s="99">
        <v>5</v>
      </c>
      <c r="AZ52" s="99">
        <v>11</v>
      </c>
      <c r="BA52" s="99">
        <v>6</v>
      </c>
      <c r="BB52" s="99">
        <v>8</v>
      </c>
      <c r="BC52" s="99">
        <v>6</v>
      </c>
      <c r="BD52" s="99">
        <v>4</v>
      </c>
      <c r="BE52" s="99">
        <v>4</v>
      </c>
      <c r="BF52" s="99">
        <v>8</v>
      </c>
      <c r="BG52" s="99">
        <v>2</v>
      </c>
      <c r="BH52" s="99">
        <v>3</v>
      </c>
      <c r="BI52" s="99">
        <v>2</v>
      </c>
      <c r="BJ52" s="99">
        <v>0</v>
      </c>
      <c r="BK52" s="99">
        <v>1</v>
      </c>
      <c r="BL52" s="99">
        <v>1</v>
      </c>
      <c r="BM52" s="99">
        <v>0</v>
      </c>
      <c r="BN52" s="99">
        <v>77</v>
      </c>
      <c r="BP52" s="118">
        <v>1945</v>
      </c>
    </row>
    <row r="53" spans="2:68">
      <c r="B53" s="118">
        <v>1946</v>
      </c>
      <c r="C53" s="99">
        <v>6</v>
      </c>
      <c r="D53" s="99">
        <v>1</v>
      </c>
      <c r="E53" s="99">
        <v>2</v>
      </c>
      <c r="F53" s="99">
        <v>0</v>
      </c>
      <c r="G53" s="99">
        <v>2</v>
      </c>
      <c r="H53" s="99">
        <v>4</v>
      </c>
      <c r="I53" s="99">
        <v>11</v>
      </c>
      <c r="J53" s="99">
        <v>2</v>
      </c>
      <c r="K53" s="99">
        <v>2</v>
      </c>
      <c r="L53" s="99">
        <v>8</v>
      </c>
      <c r="M53" s="99">
        <v>4</v>
      </c>
      <c r="N53" s="99">
        <v>5</v>
      </c>
      <c r="O53" s="99">
        <v>1</v>
      </c>
      <c r="P53" s="99">
        <v>2</v>
      </c>
      <c r="Q53" s="99">
        <v>1</v>
      </c>
      <c r="R53" s="99">
        <v>1</v>
      </c>
      <c r="S53" s="99">
        <v>1</v>
      </c>
      <c r="T53" s="99">
        <v>0</v>
      </c>
      <c r="U53" s="99">
        <v>0</v>
      </c>
      <c r="V53" s="99">
        <v>53</v>
      </c>
      <c r="W53" s="127"/>
      <c r="X53" s="118">
        <v>1946</v>
      </c>
      <c r="Y53" s="99">
        <v>8</v>
      </c>
      <c r="Z53" s="99">
        <v>0</v>
      </c>
      <c r="AA53" s="99">
        <v>1</v>
      </c>
      <c r="AB53" s="99">
        <v>0</v>
      </c>
      <c r="AC53" s="99">
        <v>3</v>
      </c>
      <c r="AD53" s="99">
        <v>2</v>
      </c>
      <c r="AE53" s="99">
        <v>5</v>
      </c>
      <c r="AF53" s="99">
        <v>2</v>
      </c>
      <c r="AG53" s="99">
        <v>2</v>
      </c>
      <c r="AH53" s="99">
        <v>3</v>
      </c>
      <c r="AI53" s="99">
        <v>4</v>
      </c>
      <c r="AJ53" s="99">
        <v>3</v>
      </c>
      <c r="AK53" s="99">
        <v>1</v>
      </c>
      <c r="AL53" s="99">
        <v>2</v>
      </c>
      <c r="AM53" s="99">
        <v>0</v>
      </c>
      <c r="AN53" s="99">
        <v>1</v>
      </c>
      <c r="AO53" s="99">
        <v>0</v>
      </c>
      <c r="AP53" s="99">
        <v>0</v>
      </c>
      <c r="AQ53" s="99">
        <v>0</v>
      </c>
      <c r="AR53" s="99">
        <v>37</v>
      </c>
      <c r="AS53" s="127"/>
      <c r="AT53" s="118">
        <v>1946</v>
      </c>
      <c r="AU53" s="99">
        <v>14</v>
      </c>
      <c r="AV53" s="99">
        <v>1</v>
      </c>
      <c r="AW53" s="99">
        <v>3</v>
      </c>
      <c r="AX53" s="99">
        <v>0</v>
      </c>
      <c r="AY53" s="99">
        <v>5</v>
      </c>
      <c r="AZ53" s="99">
        <v>6</v>
      </c>
      <c r="BA53" s="99">
        <v>16</v>
      </c>
      <c r="BB53" s="99">
        <v>4</v>
      </c>
      <c r="BC53" s="99">
        <v>4</v>
      </c>
      <c r="BD53" s="99">
        <v>11</v>
      </c>
      <c r="BE53" s="99">
        <v>8</v>
      </c>
      <c r="BF53" s="99">
        <v>8</v>
      </c>
      <c r="BG53" s="99">
        <v>2</v>
      </c>
      <c r="BH53" s="99">
        <v>4</v>
      </c>
      <c r="BI53" s="99">
        <v>1</v>
      </c>
      <c r="BJ53" s="99">
        <v>2</v>
      </c>
      <c r="BK53" s="99">
        <v>1</v>
      </c>
      <c r="BL53" s="99">
        <v>0</v>
      </c>
      <c r="BM53" s="99">
        <v>0</v>
      </c>
      <c r="BN53" s="99">
        <v>90</v>
      </c>
      <c r="BP53" s="118">
        <v>1946</v>
      </c>
    </row>
    <row r="54" spans="2:68">
      <c r="B54" s="118">
        <v>1947</v>
      </c>
      <c r="C54" s="99">
        <v>6</v>
      </c>
      <c r="D54" s="99">
        <v>3</v>
      </c>
      <c r="E54" s="99">
        <v>2</v>
      </c>
      <c r="F54" s="99">
        <v>0</v>
      </c>
      <c r="G54" s="99">
        <v>6</v>
      </c>
      <c r="H54" s="99">
        <v>1</v>
      </c>
      <c r="I54" s="99">
        <v>4</v>
      </c>
      <c r="J54" s="99">
        <v>6</v>
      </c>
      <c r="K54" s="99">
        <v>4</v>
      </c>
      <c r="L54" s="99">
        <v>3</v>
      </c>
      <c r="M54" s="99">
        <v>4</v>
      </c>
      <c r="N54" s="99">
        <v>4</v>
      </c>
      <c r="O54" s="99">
        <v>3</v>
      </c>
      <c r="P54" s="99">
        <v>2</v>
      </c>
      <c r="Q54" s="99">
        <v>1</v>
      </c>
      <c r="R54" s="99">
        <v>1</v>
      </c>
      <c r="S54" s="99">
        <v>1</v>
      </c>
      <c r="T54" s="99">
        <v>0</v>
      </c>
      <c r="U54" s="99">
        <v>0</v>
      </c>
      <c r="V54" s="99">
        <v>51</v>
      </c>
      <c r="W54" s="127"/>
      <c r="X54" s="118">
        <v>1947</v>
      </c>
      <c r="Y54" s="99">
        <v>9</v>
      </c>
      <c r="Z54" s="99">
        <v>2</v>
      </c>
      <c r="AA54" s="99">
        <v>1</v>
      </c>
      <c r="AB54" s="99">
        <v>1</v>
      </c>
      <c r="AC54" s="99">
        <v>4</v>
      </c>
      <c r="AD54" s="99">
        <v>3</v>
      </c>
      <c r="AE54" s="99">
        <v>6</v>
      </c>
      <c r="AF54" s="99">
        <v>3</v>
      </c>
      <c r="AG54" s="99">
        <v>1</v>
      </c>
      <c r="AH54" s="99">
        <v>4</v>
      </c>
      <c r="AI54" s="99">
        <v>1</v>
      </c>
      <c r="AJ54" s="99">
        <v>2</v>
      </c>
      <c r="AK54" s="99">
        <v>1</v>
      </c>
      <c r="AL54" s="99">
        <v>2</v>
      </c>
      <c r="AM54" s="99">
        <v>0</v>
      </c>
      <c r="AN54" s="99">
        <v>0</v>
      </c>
      <c r="AO54" s="99">
        <v>0</v>
      </c>
      <c r="AP54" s="99">
        <v>0</v>
      </c>
      <c r="AQ54" s="99">
        <v>0</v>
      </c>
      <c r="AR54" s="99">
        <v>40</v>
      </c>
      <c r="AS54" s="127"/>
      <c r="AT54" s="118">
        <v>1947</v>
      </c>
      <c r="AU54" s="99">
        <v>15</v>
      </c>
      <c r="AV54" s="99">
        <v>5</v>
      </c>
      <c r="AW54" s="99">
        <v>3</v>
      </c>
      <c r="AX54" s="99">
        <v>1</v>
      </c>
      <c r="AY54" s="99">
        <v>10</v>
      </c>
      <c r="AZ54" s="99">
        <v>4</v>
      </c>
      <c r="BA54" s="99">
        <v>10</v>
      </c>
      <c r="BB54" s="99">
        <v>9</v>
      </c>
      <c r="BC54" s="99">
        <v>5</v>
      </c>
      <c r="BD54" s="99">
        <v>7</v>
      </c>
      <c r="BE54" s="99">
        <v>5</v>
      </c>
      <c r="BF54" s="99">
        <v>6</v>
      </c>
      <c r="BG54" s="99">
        <v>4</v>
      </c>
      <c r="BH54" s="99">
        <v>4</v>
      </c>
      <c r="BI54" s="99">
        <v>1</v>
      </c>
      <c r="BJ54" s="99">
        <v>1</v>
      </c>
      <c r="BK54" s="99">
        <v>1</v>
      </c>
      <c r="BL54" s="99">
        <v>0</v>
      </c>
      <c r="BM54" s="99">
        <v>0</v>
      </c>
      <c r="BN54" s="99">
        <v>91</v>
      </c>
      <c r="BP54" s="118">
        <v>1947</v>
      </c>
    </row>
    <row r="55" spans="2:68">
      <c r="B55" s="118">
        <v>1948</v>
      </c>
      <c r="C55" s="99">
        <v>6</v>
      </c>
      <c r="D55" s="99">
        <v>2</v>
      </c>
      <c r="E55" s="99">
        <v>0</v>
      </c>
      <c r="F55" s="99">
        <v>1</v>
      </c>
      <c r="G55" s="99">
        <v>5</v>
      </c>
      <c r="H55" s="99">
        <v>6</v>
      </c>
      <c r="I55" s="99">
        <v>2</v>
      </c>
      <c r="J55" s="99">
        <v>7</v>
      </c>
      <c r="K55" s="99">
        <v>5</v>
      </c>
      <c r="L55" s="99">
        <v>5</v>
      </c>
      <c r="M55" s="99">
        <v>5</v>
      </c>
      <c r="N55" s="99">
        <v>3</v>
      </c>
      <c r="O55" s="99">
        <v>0</v>
      </c>
      <c r="P55" s="99">
        <v>4</v>
      </c>
      <c r="Q55" s="99">
        <v>1</v>
      </c>
      <c r="R55" s="99">
        <v>0</v>
      </c>
      <c r="S55" s="99">
        <v>0</v>
      </c>
      <c r="T55" s="99">
        <v>0</v>
      </c>
      <c r="U55" s="99">
        <v>0</v>
      </c>
      <c r="V55" s="99">
        <v>52</v>
      </c>
      <c r="W55" s="127"/>
      <c r="X55" s="118">
        <v>1948</v>
      </c>
      <c r="Y55" s="99">
        <v>6</v>
      </c>
      <c r="Z55" s="99">
        <v>5</v>
      </c>
      <c r="AA55" s="99">
        <v>1</v>
      </c>
      <c r="AB55" s="99">
        <v>1</v>
      </c>
      <c r="AC55" s="99">
        <v>0</v>
      </c>
      <c r="AD55" s="99">
        <v>2</v>
      </c>
      <c r="AE55" s="99">
        <v>3</v>
      </c>
      <c r="AF55" s="99">
        <v>4</v>
      </c>
      <c r="AG55" s="99">
        <v>3</v>
      </c>
      <c r="AH55" s="99">
        <v>2</v>
      </c>
      <c r="AI55" s="99">
        <v>2</v>
      </c>
      <c r="AJ55" s="99">
        <v>2</v>
      </c>
      <c r="AK55" s="99">
        <v>2</v>
      </c>
      <c r="AL55" s="99">
        <v>2</v>
      </c>
      <c r="AM55" s="99">
        <v>1</v>
      </c>
      <c r="AN55" s="99">
        <v>0</v>
      </c>
      <c r="AO55" s="99">
        <v>0</v>
      </c>
      <c r="AP55" s="99">
        <v>0</v>
      </c>
      <c r="AQ55" s="99">
        <v>0</v>
      </c>
      <c r="AR55" s="99">
        <v>36</v>
      </c>
      <c r="AS55" s="127"/>
      <c r="AT55" s="118">
        <v>1948</v>
      </c>
      <c r="AU55" s="99">
        <v>12</v>
      </c>
      <c r="AV55" s="99">
        <v>7</v>
      </c>
      <c r="AW55" s="99">
        <v>1</v>
      </c>
      <c r="AX55" s="99">
        <v>2</v>
      </c>
      <c r="AY55" s="99">
        <v>5</v>
      </c>
      <c r="AZ55" s="99">
        <v>8</v>
      </c>
      <c r="BA55" s="99">
        <v>5</v>
      </c>
      <c r="BB55" s="99">
        <v>11</v>
      </c>
      <c r="BC55" s="99">
        <v>8</v>
      </c>
      <c r="BD55" s="99">
        <v>7</v>
      </c>
      <c r="BE55" s="99">
        <v>7</v>
      </c>
      <c r="BF55" s="99">
        <v>5</v>
      </c>
      <c r="BG55" s="99">
        <v>2</v>
      </c>
      <c r="BH55" s="99">
        <v>6</v>
      </c>
      <c r="BI55" s="99">
        <v>2</v>
      </c>
      <c r="BJ55" s="99">
        <v>0</v>
      </c>
      <c r="BK55" s="99">
        <v>0</v>
      </c>
      <c r="BL55" s="99">
        <v>0</v>
      </c>
      <c r="BM55" s="99">
        <v>0</v>
      </c>
      <c r="BN55" s="99">
        <v>88</v>
      </c>
      <c r="BP55" s="118">
        <v>1948</v>
      </c>
    </row>
    <row r="56" spans="2:68">
      <c r="B56" s="118">
        <v>1949</v>
      </c>
      <c r="C56" s="99">
        <v>4</v>
      </c>
      <c r="D56" s="99">
        <v>1</v>
      </c>
      <c r="E56" s="99">
        <v>0</v>
      </c>
      <c r="F56" s="99">
        <v>1</v>
      </c>
      <c r="G56" s="99">
        <v>2</v>
      </c>
      <c r="H56" s="99">
        <v>6</v>
      </c>
      <c r="I56" s="99">
        <v>1</v>
      </c>
      <c r="J56" s="99">
        <v>7</v>
      </c>
      <c r="K56" s="99">
        <v>4</v>
      </c>
      <c r="L56" s="99">
        <v>4</v>
      </c>
      <c r="M56" s="99">
        <v>2</v>
      </c>
      <c r="N56" s="99">
        <v>5</v>
      </c>
      <c r="O56" s="99">
        <v>3</v>
      </c>
      <c r="P56" s="99">
        <v>2</v>
      </c>
      <c r="Q56" s="99">
        <v>0</v>
      </c>
      <c r="R56" s="99">
        <v>2</v>
      </c>
      <c r="S56" s="99">
        <v>0</v>
      </c>
      <c r="T56" s="99">
        <v>0</v>
      </c>
      <c r="U56" s="99">
        <v>0</v>
      </c>
      <c r="V56" s="99">
        <v>44</v>
      </c>
      <c r="W56" s="127"/>
      <c r="X56" s="118">
        <v>1949</v>
      </c>
      <c r="Y56" s="99">
        <v>2</v>
      </c>
      <c r="Z56" s="99">
        <v>0</v>
      </c>
      <c r="AA56" s="99">
        <v>0</v>
      </c>
      <c r="AB56" s="99">
        <v>2</v>
      </c>
      <c r="AC56" s="99">
        <v>4</v>
      </c>
      <c r="AD56" s="99">
        <v>5</v>
      </c>
      <c r="AE56" s="99">
        <v>4</v>
      </c>
      <c r="AF56" s="99">
        <v>1</v>
      </c>
      <c r="AG56" s="99">
        <v>2</v>
      </c>
      <c r="AH56" s="99">
        <v>4</v>
      </c>
      <c r="AI56" s="99">
        <v>0</v>
      </c>
      <c r="AJ56" s="99">
        <v>0</v>
      </c>
      <c r="AK56" s="99">
        <v>1</v>
      </c>
      <c r="AL56" s="99">
        <v>1</v>
      </c>
      <c r="AM56" s="99">
        <v>1</v>
      </c>
      <c r="AN56" s="99">
        <v>1</v>
      </c>
      <c r="AO56" s="99">
        <v>0</v>
      </c>
      <c r="AP56" s="99">
        <v>0</v>
      </c>
      <c r="AQ56" s="99">
        <v>0</v>
      </c>
      <c r="AR56" s="99">
        <v>28</v>
      </c>
      <c r="AS56" s="127"/>
      <c r="AT56" s="118">
        <v>1949</v>
      </c>
      <c r="AU56" s="99">
        <v>6</v>
      </c>
      <c r="AV56" s="99">
        <v>1</v>
      </c>
      <c r="AW56" s="99">
        <v>0</v>
      </c>
      <c r="AX56" s="99">
        <v>3</v>
      </c>
      <c r="AY56" s="99">
        <v>6</v>
      </c>
      <c r="AZ56" s="99">
        <v>11</v>
      </c>
      <c r="BA56" s="99">
        <v>5</v>
      </c>
      <c r="BB56" s="99">
        <v>8</v>
      </c>
      <c r="BC56" s="99">
        <v>6</v>
      </c>
      <c r="BD56" s="99">
        <v>8</v>
      </c>
      <c r="BE56" s="99">
        <v>2</v>
      </c>
      <c r="BF56" s="99">
        <v>5</v>
      </c>
      <c r="BG56" s="99">
        <v>4</v>
      </c>
      <c r="BH56" s="99">
        <v>3</v>
      </c>
      <c r="BI56" s="99">
        <v>1</v>
      </c>
      <c r="BJ56" s="99">
        <v>3</v>
      </c>
      <c r="BK56" s="99">
        <v>0</v>
      </c>
      <c r="BL56" s="99">
        <v>0</v>
      </c>
      <c r="BM56" s="99">
        <v>0</v>
      </c>
      <c r="BN56" s="99">
        <v>72</v>
      </c>
      <c r="BP56" s="118">
        <v>1949</v>
      </c>
    </row>
    <row r="57" spans="2:68">
      <c r="B57" s="119">
        <v>1950</v>
      </c>
      <c r="C57" s="99">
        <v>7</v>
      </c>
      <c r="D57" s="99">
        <v>3</v>
      </c>
      <c r="E57" s="99">
        <v>1</v>
      </c>
      <c r="F57" s="99">
        <v>0</v>
      </c>
      <c r="G57" s="99">
        <v>7</v>
      </c>
      <c r="H57" s="99">
        <v>4</v>
      </c>
      <c r="I57" s="99">
        <v>3</v>
      </c>
      <c r="J57" s="99">
        <v>6</v>
      </c>
      <c r="K57" s="99">
        <v>2</v>
      </c>
      <c r="L57" s="99">
        <v>3</v>
      </c>
      <c r="M57" s="99">
        <v>5</v>
      </c>
      <c r="N57" s="99">
        <v>3</v>
      </c>
      <c r="O57" s="99">
        <v>3</v>
      </c>
      <c r="P57" s="99">
        <v>3</v>
      </c>
      <c r="Q57" s="99">
        <v>2</v>
      </c>
      <c r="R57" s="99">
        <v>0</v>
      </c>
      <c r="S57" s="99">
        <v>0</v>
      </c>
      <c r="T57" s="99">
        <v>0</v>
      </c>
      <c r="U57" s="99">
        <v>1</v>
      </c>
      <c r="V57" s="99">
        <v>53</v>
      </c>
      <c r="W57" s="127"/>
      <c r="X57" s="119">
        <v>1950</v>
      </c>
      <c r="Y57" s="99">
        <v>5</v>
      </c>
      <c r="Z57" s="99">
        <v>1</v>
      </c>
      <c r="AA57" s="99">
        <v>3</v>
      </c>
      <c r="AB57" s="99">
        <v>3</v>
      </c>
      <c r="AC57" s="99">
        <v>2</v>
      </c>
      <c r="AD57" s="99">
        <v>3</v>
      </c>
      <c r="AE57" s="99">
        <v>2</v>
      </c>
      <c r="AF57" s="99">
        <v>2</v>
      </c>
      <c r="AG57" s="99">
        <v>3</v>
      </c>
      <c r="AH57" s="99">
        <v>2</v>
      </c>
      <c r="AI57" s="99">
        <v>1</v>
      </c>
      <c r="AJ57" s="99">
        <v>0</v>
      </c>
      <c r="AK57" s="99">
        <v>0</v>
      </c>
      <c r="AL57" s="99">
        <v>0</v>
      </c>
      <c r="AM57" s="99">
        <v>3</v>
      </c>
      <c r="AN57" s="99">
        <v>0</v>
      </c>
      <c r="AO57" s="99">
        <v>1</v>
      </c>
      <c r="AP57" s="99">
        <v>0</v>
      </c>
      <c r="AQ57" s="99">
        <v>0</v>
      </c>
      <c r="AR57" s="99">
        <v>31</v>
      </c>
      <c r="AS57" s="127"/>
      <c r="AT57" s="119">
        <v>1950</v>
      </c>
      <c r="AU57" s="99">
        <v>12</v>
      </c>
      <c r="AV57" s="99">
        <v>4</v>
      </c>
      <c r="AW57" s="99">
        <v>4</v>
      </c>
      <c r="AX57" s="99">
        <v>3</v>
      </c>
      <c r="AY57" s="99">
        <v>9</v>
      </c>
      <c r="AZ57" s="99">
        <v>7</v>
      </c>
      <c r="BA57" s="99">
        <v>5</v>
      </c>
      <c r="BB57" s="99">
        <v>8</v>
      </c>
      <c r="BC57" s="99">
        <v>5</v>
      </c>
      <c r="BD57" s="99">
        <v>5</v>
      </c>
      <c r="BE57" s="99">
        <v>6</v>
      </c>
      <c r="BF57" s="99">
        <v>3</v>
      </c>
      <c r="BG57" s="99">
        <v>3</v>
      </c>
      <c r="BH57" s="99">
        <v>3</v>
      </c>
      <c r="BI57" s="99">
        <v>5</v>
      </c>
      <c r="BJ57" s="99">
        <v>0</v>
      </c>
      <c r="BK57" s="99">
        <v>1</v>
      </c>
      <c r="BL57" s="99">
        <v>0</v>
      </c>
      <c r="BM57" s="99">
        <v>1</v>
      </c>
      <c r="BN57" s="99">
        <v>84</v>
      </c>
      <c r="BP57" s="119">
        <v>1950</v>
      </c>
    </row>
    <row r="58" spans="2:68">
      <c r="B58" s="119">
        <v>1951</v>
      </c>
      <c r="C58" s="99">
        <v>6</v>
      </c>
      <c r="D58" s="99">
        <v>1</v>
      </c>
      <c r="E58" s="99">
        <v>1</v>
      </c>
      <c r="F58" s="99">
        <v>4</v>
      </c>
      <c r="G58" s="99">
        <v>5</v>
      </c>
      <c r="H58" s="99">
        <v>5</v>
      </c>
      <c r="I58" s="99">
        <v>5</v>
      </c>
      <c r="J58" s="99">
        <v>8</v>
      </c>
      <c r="K58" s="99">
        <v>6</v>
      </c>
      <c r="L58" s="99">
        <v>7</v>
      </c>
      <c r="M58" s="99">
        <v>4</v>
      </c>
      <c r="N58" s="99">
        <v>5</v>
      </c>
      <c r="O58" s="99">
        <v>6</v>
      </c>
      <c r="P58" s="99">
        <v>1</v>
      </c>
      <c r="Q58" s="99">
        <v>1</v>
      </c>
      <c r="R58" s="99">
        <v>0</v>
      </c>
      <c r="S58" s="99">
        <v>0</v>
      </c>
      <c r="T58" s="99">
        <v>0</v>
      </c>
      <c r="U58" s="99">
        <v>0</v>
      </c>
      <c r="V58" s="99">
        <v>65</v>
      </c>
      <c r="W58" s="127"/>
      <c r="X58" s="119">
        <v>1951</v>
      </c>
      <c r="Y58" s="99">
        <v>4</v>
      </c>
      <c r="Z58" s="99">
        <v>3</v>
      </c>
      <c r="AA58" s="99">
        <v>0</v>
      </c>
      <c r="AB58" s="99">
        <v>1</v>
      </c>
      <c r="AC58" s="99">
        <v>4</v>
      </c>
      <c r="AD58" s="99">
        <v>5</v>
      </c>
      <c r="AE58" s="99">
        <v>4</v>
      </c>
      <c r="AF58" s="99">
        <v>3</v>
      </c>
      <c r="AG58" s="99">
        <v>4</v>
      </c>
      <c r="AH58" s="99">
        <v>1</v>
      </c>
      <c r="AI58" s="99">
        <v>4</v>
      </c>
      <c r="AJ58" s="99">
        <v>4</v>
      </c>
      <c r="AK58" s="99">
        <v>2</v>
      </c>
      <c r="AL58" s="99">
        <v>0</v>
      </c>
      <c r="AM58" s="99">
        <v>1</v>
      </c>
      <c r="AN58" s="99">
        <v>1</v>
      </c>
      <c r="AO58" s="99">
        <v>2</v>
      </c>
      <c r="AP58" s="99">
        <v>1</v>
      </c>
      <c r="AQ58" s="99">
        <v>0</v>
      </c>
      <c r="AR58" s="99">
        <v>44</v>
      </c>
      <c r="AS58" s="127"/>
      <c r="AT58" s="119">
        <v>1951</v>
      </c>
      <c r="AU58" s="99">
        <v>10</v>
      </c>
      <c r="AV58" s="99">
        <v>4</v>
      </c>
      <c r="AW58" s="99">
        <v>1</v>
      </c>
      <c r="AX58" s="99">
        <v>5</v>
      </c>
      <c r="AY58" s="99">
        <v>9</v>
      </c>
      <c r="AZ58" s="99">
        <v>10</v>
      </c>
      <c r="BA58" s="99">
        <v>9</v>
      </c>
      <c r="BB58" s="99">
        <v>11</v>
      </c>
      <c r="BC58" s="99">
        <v>10</v>
      </c>
      <c r="BD58" s="99">
        <v>8</v>
      </c>
      <c r="BE58" s="99">
        <v>8</v>
      </c>
      <c r="BF58" s="99">
        <v>9</v>
      </c>
      <c r="BG58" s="99">
        <v>8</v>
      </c>
      <c r="BH58" s="99">
        <v>1</v>
      </c>
      <c r="BI58" s="99">
        <v>2</v>
      </c>
      <c r="BJ58" s="99">
        <v>1</v>
      </c>
      <c r="BK58" s="99">
        <v>2</v>
      </c>
      <c r="BL58" s="99">
        <v>1</v>
      </c>
      <c r="BM58" s="99">
        <v>0</v>
      </c>
      <c r="BN58" s="99">
        <v>109</v>
      </c>
      <c r="BP58" s="119">
        <v>1951</v>
      </c>
    </row>
    <row r="59" spans="2:68">
      <c r="B59" s="119">
        <v>1952</v>
      </c>
      <c r="C59" s="99">
        <v>8</v>
      </c>
      <c r="D59" s="99">
        <v>2</v>
      </c>
      <c r="E59" s="99">
        <v>3</v>
      </c>
      <c r="F59" s="99">
        <v>1</v>
      </c>
      <c r="G59" s="99">
        <v>5</v>
      </c>
      <c r="H59" s="99">
        <v>11</v>
      </c>
      <c r="I59" s="99">
        <v>8</v>
      </c>
      <c r="J59" s="99">
        <v>8</v>
      </c>
      <c r="K59" s="99">
        <v>5</v>
      </c>
      <c r="L59" s="99">
        <v>11</v>
      </c>
      <c r="M59" s="99">
        <v>6</v>
      </c>
      <c r="N59" s="99">
        <v>3</v>
      </c>
      <c r="O59" s="99">
        <v>5</v>
      </c>
      <c r="P59" s="99">
        <v>2</v>
      </c>
      <c r="Q59" s="99">
        <v>0</v>
      </c>
      <c r="R59" s="99">
        <v>1</v>
      </c>
      <c r="S59" s="99">
        <v>0</v>
      </c>
      <c r="T59" s="99">
        <v>0</v>
      </c>
      <c r="U59" s="99">
        <v>0</v>
      </c>
      <c r="V59" s="99">
        <v>79</v>
      </c>
      <c r="W59" s="127"/>
      <c r="X59" s="119">
        <v>1952</v>
      </c>
      <c r="Y59" s="99">
        <v>9</v>
      </c>
      <c r="Z59" s="99">
        <v>4</v>
      </c>
      <c r="AA59" s="99">
        <v>1</v>
      </c>
      <c r="AB59" s="99">
        <v>1</v>
      </c>
      <c r="AC59" s="99">
        <v>7</v>
      </c>
      <c r="AD59" s="99">
        <v>4</v>
      </c>
      <c r="AE59" s="99">
        <v>2</v>
      </c>
      <c r="AF59" s="99">
        <v>2</v>
      </c>
      <c r="AG59" s="99">
        <v>1</v>
      </c>
      <c r="AH59" s="99">
        <v>1</v>
      </c>
      <c r="AI59" s="99">
        <v>1</v>
      </c>
      <c r="AJ59" s="99">
        <v>3</v>
      </c>
      <c r="AK59" s="99">
        <v>2</v>
      </c>
      <c r="AL59" s="99">
        <v>0</v>
      </c>
      <c r="AM59" s="99">
        <v>1</v>
      </c>
      <c r="AN59" s="99">
        <v>0</v>
      </c>
      <c r="AO59" s="99">
        <v>1</v>
      </c>
      <c r="AP59" s="99">
        <v>2</v>
      </c>
      <c r="AQ59" s="99">
        <v>0</v>
      </c>
      <c r="AR59" s="99">
        <v>42</v>
      </c>
      <c r="AS59" s="127"/>
      <c r="AT59" s="119">
        <v>1952</v>
      </c>
      <c r="AU59" s="99">
        <v>17</v>
      </c>
      <c r="AV59" s="99">
        <v>6</v>
      </c>
      <c r="AW59" s="99">
        <v>4</v>
      </c>
      <c r="AX59" s="99">
        <v>2</v>
      </c>
      <c r="AY59" s="99">
        <v>12</v>
      </c>
      <c r="AZ59" s="99">
        <v>15</v>
      </c>
      <c r="BA59" s="99">
        <v>10</v>
      </c>
      <c r="BB59" s="99">
        <v>10</v>
      </c>
      <c r="BC59" s="99">
        <v>6</v>
      </c>
      <c r="BD59" s="99">
        <v>12</v>
      </c>
      <c r="BE59" s="99">
        <v>7</v>
      </c>
      <c r="BF59" s="99">
        <v>6</v>
      </c>
      <c r="BG59" s="99">
        <v>7</v>
      </c>
      <c r="BH59" s="99">
        <v>2</v>
      </c>
      <c r="BI59" s="99">
        <v>1</v>
      </c>
      <c r="BJ59" s="99">
        <v>1</v>
      </c>
      <c r="BK59" s="99">
        <v>1</v>
      </c>
      <c r="BL59" s="99">
        <v>2</v>
      </c>
      <c r="BM59" s="99">
        <v>0</v>
      </c>
      <c r="BN59" s="99">
        <v>121</v>
      </c>
      <c r="BP59" s="119">
        <v>1952</v>
      </c>
    </row>
    <row r="60" spans="2:68">
      <c r="B60" s="119">
        <v>1953</v>
      </c>
      <c r="C60" s="99">
        <v>5</v>
      </c>
      <c r="D60" s="99">
        <v>3</v>
      </c>
      <c r="E60" s="99">
        <v>0</v>
      </c>
      <c r="F60" s="99">
        <v>1</v>
      </c>
      <c r="G60" s="99">
        <v>3</v>
      </c>
      <c r="H60" s="99">
        <v>9</v>
      </c>
      <c r="I60" s="99">
        <v>6</v>
      </c>
      <c r="J60" s="99">
        <v>7</v>
      </c>
      <c r="K60" s="99">
        <v>9</v>
      </c>
      <c r="L60" s="99">
        <v>5</v>
      </c>
      <c r="M60" s="99">
        <v>3</v>
      </c>
      <c r="N60" s="99">
        <v>3</v>
      </c>
      <c r="O60" s="99">
        <v>4</v>
      </c>
      <c r="P60" s="99">
        <v>5</v>
      </c>
      <c r="Q60" s="99">
        <v>3</v>
      </c>
      <c r="R60" s="99">
        <v>0</v>
      </c>
      <c r="S60" s="99">
        <v>0</v>
      </c>
      <c r="T60" s="99">
        <v>0</v>
      </c>
      <c r="U60" s="99">
        <v>0</v>
      </c>
      <c r="V60" s="99">
        <v>66</v>
      </c>
      <c r="W60" s="127"/>
      <c r="X60" s="119">
        <v>1953</v>
      </c>
      <c r="Y60" s="99">
        <v>7</v>
      </c>
      <c r="Z60" s="99">
        <v>2</v>
      </c>
      <c r="AA60" s="99">
        <v>1</v>
      </c>
      <c r="AB60" s="99">
        <v>1</v>
      </c>
      <c r="AC60" s="99">
        <v>0</v>
      </c>
      <c r="AD60" s="99">
        <v>4</v>
      </c>
      <c r="AE60" s="99">
        <v>7</v>
      </c>
      <c r="AF60" s="99">
        <v>7</v>
      </c>
      <c r="AG60" s="99">
        <v>1</v>
      </c>
      <c r="AH60" s="99">
        <v>3</v>
      </c>
      <c r="AI60" s="99">
        <v>4</v>
      </c>
      <c r="AJ60" s="99">
        <v>1</v>
      </c>
      <c r="AK60" s="99">
        <v>3</v>
      </c>
      <c r="AL60" s="99">
        <v>3</v>
      </c>
      <c r="AM60" s="99">
        <v>1</v>
      </c>
      <c r="AN60" s="99">
        <v>2</v>
      </c>
      <c r="AO60" s="99">
        <v>0</v>
      </c>
      <c r="AP60" s="99">
        <v>0</v>
      </c>
      <c r="AQ60" s="99">
        <v>0</v>
      </c>
      <c r="AR60" s="99">
        <v>47</v>
      </c>
      <c r="AS60" s="127"/>
      <c r="AT60" s="119">
        <v>1953</v>
      </c>
      <c r="AU60" s="99">
        <v>12</v>
      </c>
      <c r="AV60" s="99">
        <v>5</v>
      </c>
      <c r="AW60" s="99">
        <v>1</v>
      </c>
      <c r="AX60" s="99">
        <v>2</v>
      </c>
      <c r="AY60" s="99">
        <v>3</v>
      </c>
      <c r="AZ60" s="99">
        <v>13</v>
      </c>
      <c r="BA60" s="99">
        <v>13</v>
      </c>
      <c r="BB60" s="99">
        <v>14</v>
      </c>
      <c r="BC60" s="99">
        <v>10</v>
      </c>
      <c r="BD60" s="99">
        <v>8</v>
      </c>
      <c r="BE60" s="99">
        <v>7</v>
      </c>
      <c r="BF60" s="99">
        <v>4</v>
      </c>
      <c r="BG60" s="99">
        <v>7</v>
      </c>
      <c r="BH60" s="99">
        <v>8</v>
      </c>
      <c r="BI60" s="99">
        <v>4</v>
      </c>
      <c r="BJ60" s="99">
        <v>2</v>
      </c>
      <c r="BK60" s="99">
        <v>0</v>
      </c>
      <c r="BL60" s="99">
        <v>0</v>
      </c>
      <c r="BM60" s="99">
        <v>0</v>
      </c>
      <c r="BN60" s="99">
        <v>113</v>
      </c>
      <c r="BP60" s="119">
        <v>1953</v>
      </c>
    </row>
    <row r="61" spans="2:68">
      <c r="B61" s="119">
        <v>1954</v>
      </c>
      <c r="C61" s="99">
        <v>8</v>
      </c>
      <c r="D61" s="99">
        <v>1</v>
      </c>
      <c r="E61" s="99">
        <v>0</v>
      </c>
      <c r="F61" s="99">
        <v>2</v>
      </c>
      <c r="G61" s="99">
        <v>10</v>
      </c>
      <c r="H61" s="99">
        <v>9</v>
      </c>
      <c r="I61" s="99">
        <v>7</v>
      </c>
      <c r="J61" s="99">
        <v>5</v>
      </c>
      <c r="K61" s="99">
        <v>7</v>
      </c>
      <c r="L61" s="99">
        <v>6</v>
      </c>
      <c r="M61" s="99">
        <v>8</v>
      </c>
      <c r="N61" s="99">
        <v>4</v>
      </c>
      <c r="O61" s="99">
        <v>0</v>
      </c>
      <c r="P61" s="99">
        <v>2</v>
      </c>
      <c r="Q61" s="99">
        <v>3</v>
      </c>
      <c r="R61" s="99">
        <v>2</v>
      </c>
      <c r="S61" s="99">
        <v>0</v>
      </c>
      <c r="T61" s="99">
        <v>0</v>
      </c>
      <c r="U61" s="99">
        <v>0</v>
      </c>
      <c r="V61" s="99">
        <v>74</v>
      </c>
      <c r="W61" s="127"/>
      <c r="X61" s="119">
        <v>1954</v>
      </c>
      <c r="Y61" s="99">
        <v>5</v>
      </c>
      <c r="Z61" s="99">
        <v>4</v>
      </c>
      <c r="AA61" s="99">
        <v>2</v>
      </c>
      <c r="AB61" s="99">
        <v>0</v>
      </c>
      <c r="AC61" s="99">
        <v>3</v>
      </c>
      <c r="AD61" s="99">
        <v>6</v>
      </c>
      <c r="AE61" s="99">
        <v>2</v>
      </c>
      <c r="AF61" s="99">
        <v>6</v>
      </c>
      <c r="AG61" s="99">
        <v>5</v>
      </c>
      <c r="AH61" s="99">
        <v>3</v>
      </c>
      <c r="AI61" s="99">
        <v>2</v>
      </c>
      <c r="AJ61" s="99">
        <v>3</v>
      </c>
      <c r="AK61" s="99">
        <v>1</v>
      </c>
      <c r="AL61" s="99">
        <v>1</v>
      </c>
      <c r="AM61" s="99">
        <v>0</v>
      </c>
      <c r="AN61" s="99">
        <v>0</v>
      </c>
      <c r="AO61" s="99">
        <v>0</v>
      </c>
      <c r="AP61" s="99">
        <v>0</v>
      </c>
      <c r="AQ61" s="99">
        <v>0</v>
      </c>
      <c r="AR61" s="99">
        <v>43</v>
      </c>
      <c r="AS61" s="127"/>
      <c r="AT61" s="119">
        <v>1954</v>
      </c>
      <c r="AU61" s="99">
        <v>13</v>
      </c>
      <c r="AV61" s="99">
        <v>5</v>
      </c>
      <c r="AW61" s="99">
        <v>2</v>
      </c>
      <c r="AX61" s="99">
        <v>2</v>
      </c>
      <c r="AY61" s="99">
        <v>13</v>
      </c>
      <c r="AZ61" s="99">
        <v>15</v>
      </c>
      <c r="BA61" s="99">
        <v>9</v>
      </c>
      <c r="BB61" s="99">
        <v>11</v>
      </c>
      <c r="BC61" s="99">
        <v>12</v>
      </c>
      <c r="BD61" s="99">
        <v>9</v>
      </c>
      <c r="BE61" s="99">
        <v>10</v>
      </c>
      <c r="BF61" s="99">
        <v>7</v>
      </c>
      <c r="BG61" s="99">
        <v>1</v>
      </c>
      <c r="BH61" s="99">
        <v>3</v>
      </c>
      <c r="BI61" s="99">
        <v>3</v>
      </c>
      <c r="BJ61" s="99">
        <v>2</v>
      </c>
      <c r="BK61" s="99">
        <v>0</v>
      </c>
      <c r="BL61" s="99">
        <v>0</v>
      </c>
      <c r="BM61" s="99">
        <v>0</v>
      </c>
      <c r="BN61" s="99">
        <v>117</v>
      </c>
      <c r="BP61" s="119">
        <v>1954</v>
      </c>
    </row>
    <row r="62" spans="2:68">
      <c r="B62" s="119">
        <v>1955</v>
      </c>
      <c r="C62" s="99">
        <v>6</v>
      </c>
      <c r="D62" s="99">
        <v>3</v>
      </c>
      <c r="E62" s="99">
        <v>2</v>
      </c>
      <c r="F62" s="99">
        <v>0</v>
      </c>
      <c r="G62" s="99">
        <v>3</v>
      </c>
      <c r="H62" s="99">
        <v>9</v>
      </c>
      <c r="I62" s="99">
        <v>12</v>
      </c>
      <c r="J62" s="99">
        <v>7</v>
      </c>
      <c r="K62" s="99">
        <v>9</v>
      </c>
      <c r="L62" s="99">
        <v>7</v>
      </c>
      <c r="M62" s="99">
        <v>8</v>
      </c>
      <c r="N62" s="99">
        <v>9</v>
      </c>
      <c r="O62" s="99">
        <v>1</v>
      </c>
      <c r="P62" s="99">
        <v>3</v>
      </c>
      <c r="Q62" s="99">
        <v>0</v>
      </c>
      <c r="R62" s="99">
        <v>0</v>
      </c>
      <c r="S62" s="99">
        <v>0</v>
      </c>
      <c r="T62" s="99">
        <v>0</v>
      </c>
      <c r="U62" s="99">
        <v>0</v>
      </c>
      <c r="V62" s="99">
        <v>79</v>
      </c>
      <c r="W62" s="127"/>
      <c r="X62" s="119">
        <v>1955</v>
      </c>
      <c r="Y62" s="99">
        <v>7</v>
      </c>
      <c r="Z62" s="99">
        <v>1</v>
      </c>
      <c r="AA62" s="99">
        <v>2</v>
      </c>
      <c r="AB62" s="99">
        <v>3</v>
      </c>
      <c r="AC62" s="99">
        <v>2</v>
      </c>
      <c r="AD62" s="99">
        <v>3</v>
      </c>
      <c r="AE62" s="99">
        <v>8</v>
      </c>
      <c r="AF62" s="99">
        <v>1</v>
      </c>
      <c r="AG62" s="99">
        <v>5</v>
      </c>
      <c r="AH62" s="99">
        <v>5</v>
      </c>
      <c r="AI62" s="99">
        <v>1</v>
      </c>
      <c r="AJ62" s="99">
        <v>3</v>
      </c>
      <c r="AK62" s="99">
        <v>1</v>
      </c>
      <c r="AL62" s="99">
        <v>2</v>
      </c>
      <c r="AM62" s="99">
        <v>1</v>
      </c>
      <c r="AN62" s="99">
        <v>2</v>
      </c>
      <c r="AO62" s="99">
        <v>1</v>
      </c>
      <c r="AP62" s="99">
        <v>1</v>
      </c>
      <c r="AQ62" s="99">
        <v>0</v>
      </c>
      <c r="AR62" s="99">
        <v>49</v>
      </c>
      <c r="AS62" s="127"/>
      <c r="AT62" s="119">
        <v>1955</v>
      </c>
      <c r="AU62" s="99">
        <v>13</v>
      </c>
      <c r="AV62" s="99">
        <v>4</v>
      </c>
      <c r="AW62" s="99">
        <v>4</v>
      </c>
      <c r="AX62" s="99">
        <v>3</v>
      </c>
      <c r="AY62" s="99">
        <v>5</v>
      </c>
      <c r="AZ62" s="99">
        <v>12</v>
      </c>
      <c r="BA62" s="99">
        <v>20</v>
      </c>
      <c r="BB62" s="99">
        <v>8</v>
      </c>
      <c r="BC62" s="99">
        <v>14</v>
      </c>
      <c r="BD62" s="99">
        <v>12</v>
      </c>
      <c r="BE62" s="99">
        <v>9</v>
      </c>
      <c r="BF62" s="99">
        <v>12</v>
      </c>
      <c r="BG62" s="99">
        <v>2</v>
      </c>
      <c r="BH62" s="99">
        <v>5</v>
      </c>
      <c r="BI62" s="99">
        <v>1</v>
      </c>
      <c r="BJ62" s="99">
        <v>2</v>
      </c>
      <c r="BK62" s="99">
        <v>1</v>
      </c>
      <c r="BL62" s="99">
        <v>1</v>
      </c>
      <c r="BM62" s="99">
        <v>0</v>
      </c>
      <c r="BN62" s="99">
        <v>128</v>
      </c>
      <c r="BP62" s="119">
        <v>1955</v>
      </c>
    </row>
    <row r="63" spans="2:68">
      <c r="B63" s="119">
        <v>1956</v>
      </c>
      <c r="C63" s="99">
        <v>8</v>
      </c>
      <c r="D63" s="99">
        <v>4</v>
      </c>
      <c r="E63" s="99">
        <v>1</v>
      </c>
      <c r="F63" s="99">
        <v>3</v>
      </c>
      <c r="G63" s="99">
        <v>1</v>
      </c>
      <c r="H63" s="99">
        <v>8</v>
      </c>
      <c r="I63" s="99">
        <v>14</v>
      </c>
      <c r="J63" s="99">
        <v>6</v>
      </c>
      <c r="K63" s="99">
        <v>7</v>
      </c>
      <c r="L63" s="99">
        <v>7</v>
      </c>
      <c r="M63" s="99">
        <v>7</v>
      </c>
      <c r="N63" s="99">
        <v>8</v>
      </c>
      <c r="O63" s="99">
        <v>2</v>
      </c>
      <c r="P63" s="99">
        <v>1</v>
      </c>
      <c r="Q63" s="99">
        <v>1</v>
      </c>
      <c r="R63" s="99">
        <v>4</v>
      </c>
      <c r="S63" s="99">
        <v>0</v>
      </c>
      <c r="T63" s="99">
        <v>0</v>
      </c>
      <c r="U63" s="99">
        <v>1</v>
      </c>
      <c r="V63" s="99">
        <v>83</v>
      </c>
      <c r="W63" s="127"/>
      <c r="X63" s="119">
        <v>1956</v>
      </c>
      <c r="Y63" s="99">
        <v>5</v>
      </c>
      <c r="Z63" s="99">
        <v>2</v>
      </c>
      <c r="AA63" s="99">
        <v>1</v>
      </c>
      <c r="AB63" s="99">
        <v>1</v>
      </c>
      <c r="AC63" s="99">
        <v>2</v>
      </c>
      <c r="AD63" s="99">
        <v>7</v>
      </c>
      <c r="AE63" s="99">
        <v>4</v>
      </c>
      <c r="AF63" s="99">
        <v>3</v>
      </c>
      <c r="AG63" s="99">
        <v>3</v>
      </c>
      <c r="AH63" s="99">
        <v>4</v>
      </c>
      <c r="AI63" s="99">
        <v>1</v>
      </c>
      <c r="AJ63" s="99">
        <v>2</v>
      </c>
      <c r="AK63" s="99">
        <v>1</v>
      </c>
      <c r="AL63" s="99">
        <v>1</v>
      </c>
      <c r="AM63" s="99">
        <v>1</v>
      </c>
      <c r="AN63" s="99">
        <v>2</v>
      </c>
      <c r="AO63" s="99">
        <v>0</v>
      </c>
      <c r="AP63" s="99">
        <v>0</v>
      </c>
      <c r="AQ63" s="99">
        <v>0</v>
      </c>
      <c r="AR63" s="99">
        <v>40</v>
      </c>
      <c r="AS63" s="127"/>
      <c r="AT63" s="119">
        <v>1956</v>
      </c>
      <c r="AU63" s="99">
        <v>13</v>
      </c>
      <c r="AV63" s="99">
        <v>6</v>
      </c>
      <c r="AW63" s="99">
        <v>2</v>
      </c>
      <c r="AX63" s="99">
        <v>4</v>
      </c>
      <c r="AY63" s="99">
        <v>3</v>
      </c>
      <c r="AZ63" s="99">
        <v>15</v>
      </c>
      <c r="BA63" s="99">
        <v>18</v>
      </c>
      <c r="BB63" s="99">
        <v>9</v>
      </c>
      <c r="BC63" s="99">
        <v>10</v>
      </c>
      <c r="BD63" s="99">
        <v>11</v>
      </c>
      <c r="BE63" s="99">
        <v>8</v>
      </c>
      <c r="BF63" s="99">
        <v>10</v>
      </c>
      <c r="BG63" s="99">
        <v>3</v>
      </c>
      <c r="BH63" s="99">
        <v>2</v>
      </c>
      <c r="BI63" s="99">
        <v>2</v>
      </c>
      <c r="BJ63" s="99">
        <v>6</v>
      </c>
      <c r="BK63" s="99">
        <v>0</v>
      </c>
      <c r="BL63" s="99">
        <v>0</v>
      </c>
      <c r="BM63" s="99">
        <v>1</v>
      </c>
      <c r="BN63" s="99">
        <v>123</v>
      </c>
      <c r="BP63" s="119">
        <v>1956</v>
      </c>
    </row>
    <row r="64" spans="2:68">
      <c r="B64" s="119">
        <v>1957</v>
      </c>
      <c r="C64" s="99">
        <v>6</v>
      </c>
      <c r="D64" s="99">
        <v>1</v>
      </c>
      <c r="E64" s="99">
        <v>3</v>
      </c>
      <c r="F64" s="99">
        <v>3</v>
      </c>
      <c r="G64" s="99">
        <v>5</v>
      </c>
      <c r="H64" s="99">
        <v>9</v>
      </c>
      <c r="I64" s="99">
        <v>3</v>
      </c>
      <c r="J64" s="99">
        <v>13</v>
      </c>
      <c r="K64" s="99">
        <v>13</v>
      </c>
      <c r="L64" s="99">
        <v>7</v>
      </c>
      <c r="M64" s="99">
        <v>2</v>
      </c>
      <c r="N64" s="99">
        <v>0</v>
      </c>
      <c r="O64" s="99">
        <v>3</v>
      </c>
      <c r="P64" s="99">
        <v>1</v>
      </c>
      <c r="Q64" s="99">
        <v>3</v>
      </c>
      <c r="R64" s="99">
        <v>0</v>
      </c>
      <c r="S64" s="99">
        <v>0</v>
      </c>
      <c r="T64" s="99">
        <v>1</v>
      </c>
      <c r="U64" s="99">
        <v>1</v>
      </c>
      <c r="V64" s="99">
        <v>74</v>
      </c>
      <c r="W64" s="127"/>
      <c r="X64" s="119">
        <v>1957</v>
      </c>
      <c r="Y64" s="99">
        <v>1</v>
      </c>
      <c r="Z64" s="99">
        <v>4</v>
      </c>
      <c r="AA64" s="99">
        <v>5</v>
      </c>
      <c r="AB64" s="99">
        <v>2</v>
      </c>
      <c r="AC64" s="99">
        <v>5</v>
      </c>
      <c r="AD64" s="99">
        <v>6</v>
      </c>
      <c r="AE64" s="99">
        <v>4</v>
      </c>
      <c r="AF64" s="99">
        <v>4</v>
      </c>
      <c r="AG64" s="99">
        <v>3</v>
      </c>
      <c r="AH64" s="99">
        <v>4</v>
      </c>
      <c r="AI64" s="99">
        <v>2</v>
      </c>
      <c r="AJ64" s="99">
        <v>3</v>
      </c>
      <c r="AK64" s="99">
        <v>5</v>
      </c>
      <c r="AL64" s="99">
        <v>0</v>
      </c>
      <c r="AM64" s="99">
        <v>0</v>
      </c>
      <c r="AN64" s="99">
        <v>0</v>
      </c>
      <c r="AO64" s="99">
        <v>1</v>
      </c>
      <c r="AP64" s="99">
        <v>0</v>
      </c>
      <c r="AQ64" s="99">
        <v>0</v>
      </c>
      <c r="AR64" s="99">
        <v>49</v>
      </c>
      <c r="AS64" s="127"/>
      <c r="AT64" s="119">
        <v>1957</v>
      </c>
      <c r="AU64" s="99">
        <v>7</v>
      </c>
      <c r="AV64" s="99">
        <v>5</v>
      </c>
      <c r="AW64" s="99">
        <v>8</v>
      </c>
      <c r="AX64" s="99">
        <v>5</v>
      </c>
      <c r="AY64" s="99">
        <v>10</v>
      </c>
      <c r="AZ64" s="99">
        <v>15</v>
      </c>
      <c r="BA64" s="99">
        <v>7</v>
      </c>
      <c r="BB64" s="99">
        <v>17</v>
      </c>
      <c r="BC64" s="99">
        <v>16</v>
      </c>
      <c r="BD64" s="99">
        <v>11</v>
      </c>
      <c r="BE64" s="99">
        <v>4</v>
      </c>
      <c r="BF64" s="99">
        <v>3</v>
      </c>
      <c r="BG64" s="99">
        <v>8</v>
      </c>
      <c r="BH64" s="99">
        <v>1</v>
      </c>
      <c r="BI64" s="99">
        <v>3</v>
      </c>
      <c r="BJ64" s="99">
        <v>0</v>
      </c>
      <c r="BK64" s="99">
        <v>1</v>
      </c>
      <c r="BL64" s="99">
        <v>1</v>
      </c>
      <c r="BM64" s="99">
        <v>1</v>
      </c>
      <c r="BN64" s="99">
        <v>123</v>
      </c>
      <c r="BP64" s="119">
        <v>1957</v>
      </c>
    </row>
    <row r="65" spans="2:68">
      <c r="B65" s="120">
        <v>1958</v>
      </c>
      <c r="C65" s="99">
        <v>3</v>
      </c>
      <c r="D65" s="99">
        <v>4</v>
      </c>
      <c r="E65" s="99">
        <v>2</v>
      </c>
      <c r="F65" s="99">
        <v>4</v>
      </c>
      <c r="G65" s="99">
        <v>5</v>
      </c>
      <c r="H65" s="99">
        <v>6</v>
      </c>
      <c r="I65" s="99">
        <v>7</v>
      </c>
      <c r="J65" s="99">
        <v>10</v>
      </c>
      <c r="K65" s="99">
        <v>11</v>
      </c>
      <c r="L65" s="99">
        <v>13</v>
      </c>
      <c r="M65" s="99">
        <v>8</v>
      </c>
      <c r="N65" s="99">
        <v>5</v>
      </c>
      <c r="O65" s="99">
        <v>0</v>
      </c>
      <c r="P65" s="99">
        <v>3</v>
      </c>
      <c r="Q65" s="99">
        <v>1</v>
      </c>
      <c r="R65" s="99">
        <v>3</v>
      </c>
      <c r="S65" s="99">
        <v>0</v>
      </c>
      <c r="T65" s="99">
        <v>1</v>
      </c>
      <c r="U65" s="99">
        <v>0</v>
      </c>
      <c r="V65" s="99">
        <v>86</v>
      </c>
      <c r="W65" s="127"/>
      <c r="X65" s="120">
        <v>1958</v>
      </c>
      <c r="Y65" s="99">
        <v>10</v>
      </c>
      <c r="Z65" s="99">
        <v>3</v>
      </c>
      <c r="AA65" s="99">
        <v>6</v>
      </c>
      <c r="AB65" s="99">
        <v>2</v>
      </c>
      <c r="AC65" s="99">
        <v>7</v>
      </c>
      <c r="AD65" s="99">
        <v>1</v>
      </c>
      <c r="AE65" s="99">
        <v>5</v>
      </c>
      <c r="AF65" s="99">
        <v>5</v>
      </c>
      <c r="AG65" s="99">
        <v>7</v>
      </c>
      <c r="AH65" s="99">
        <v>6</v>
      </c>
      <c r="AI65" s="99">
        <v>5</v>
      </c>
      <c r="AJ65" s="99">
        <v>1</v>
      </c>
      <c r="AK65" s="99">
        <v>3</v>
      </c>
      <c r="AL65" s="99">
        <v>2</v>
      </c>
      <c r="AM65" s="99">
        <v>0</v>
      </c>
      <c r="AN65" s="99">
        <v>0</v>
      </c>
      <c r="AO65" s="99">
        <v>0</v>
      </c>
      <c r="AP65" s="99">
        <v>0</v>
      </c>
      <c r="AQ65" s="99">
        <v>0</v>
      </c>
      <c r="AR65" s="99">
        <v>63</v>
      </c>
      <c r="AS65" s="127"/>
      <c r="AT65" s="120">
        <v>1958</v>
      </c>
      <c r="AU65" s="99">
        <v>13</v>
      </c>
      <c r="AV65" s="99">
        <v>7</v>
      </c>
      <c r="AW65" s="99">
        <v>8</v>
      </c>
      <c r="AX65" s="99">
        <v>6</v>
      </c>
      <c r="AY65" s="99">
        <v>12</v>
      </c>
      <c r="AZ65" s="99">
        <v>7</v>
      </c>
      <c r="BA65" s="99">
        <v>12</v>
      </c>
      <c r="BB65" s="99">
        <v>15</v>
      </c>
      <c r="BC65" s="99">
        <v>18</v>
      </c>
      <c r="BD65" s="99">
        <v>19</v>
      </c>
      <c r="BE65" s="99">
        <v>13</v>
      </c>
      <c r="BF65" s="99">
        <v>6</v>
      </c>
      <c r="BG65" s="99">
        <v>3</v>
      </c>
      <c r="BH65" s="99">
        <v>5</v>
      </c>
      <c r="BI65" s="99">
        <v>1</v>
      </c>
      <c r="BJ65" s="99">
        <v>3</v>
      </c>
      <c r="BK65" s="99">
        <v>0</v>
      </c>
      <c r="BL65" s="99">
        <v>1</v>
      </c>
      <c r="BM65" s="99">
        <v>0</v>
      </c>
      <c r="BN65" s="99">
        <v>149</v>
      </c>
      <c r="BP65" s="120">
        <v>1958</v>
      </c>
    </row>
    <row r="66" spans="2:68">
      <c r="B66" s="120">
        <v>1959</v>
      </c>
      <c r="C66" s="99">
        <v>5</v>
      </c>
      <c r="D66" s="99">
        <v>2</v>
      </c>
      <c r="E66" s="99">
        <v>1</v>
      </c>
      <c r="F66" s="99">
        <v>6</v>
      </c>
      <c r="G66" s="99">
        <v>6</v>
      </c>
      <c r="H66" s="99">
        <v>7</v>
      </c>
      <c r="I66" s="99">
        <v>7</v>
      </c>
      <c r="J66" s="99">
        <v>14</v>
      </c>
      <c r="K66" s="99">
        <v>11</v>
      </c>
      <c r="L66" s="99">
        <v>13</v>
      </c>
      <c r="M66" s="99">
        <v>4</v>
      </c>
      <c r="N66" s="99">
        <v>9</v>
      </c>
      <c r="O66" s="99">
        <v>3</v>
      </c>
      <c r="P66" s="99">
        <v>1</v>
      </c>
      <c r="Q66" s="99">
        <v>1</v>
      </c>
      <c r="R66" s="99">
        <v>0</v>
      </c>
      <c r="S66" s="99">
        <v>1</v>
      </c>
      <c r="T66" s="99">
        <v>0</v>
      </c>
      <c r="U66" s="99">
        <v>0</v>
      </c>
      <c r="V66" s="99">
        <v>91</v>
      </c>
      <c r="W66" s="127"/>
      <c r="X66" s="120">
        <v>1959</v>
      </c>
      <c r="Y66" s="99">
        <v>7</v>
      </c>
      <c r="Z66" s="99">
        <v>3</v>
      </c>
      <c r="AA66" s="99">
        <v>0</v>
      </c>
      <c r="AB66" s="99">
        <v>2</v>
      </c>
      <c r="AC66" s="99">
        <v>3</v>
      </c>
      <c r="AD66" s="99">
        <v>7</v>
      </c>
      <c r="AE66" s="99">
        <v>11</v>
      </c>
      <c r="AF66" s="99">
        <v>3</v>
      </c>
      <c r="AG66" s="99">
        <v>7</v>
      </c>
      <c r="AH66" s="99">
        <v>6</v>
      </c>
      <c r="AI66" s="99">
        <v>2</v>
      </c>
      <c r="AJ66" s="99">
        <v>1</v>
      </c>
      <c r="AK66" s="99">
        <v>1</v>
      </c>
      <c r="AL66" s="99">
        <v>2</v>
      </c>
      <c r="AM66" s="99">
        <v>0</v>
      </c>
      <c r="AN66" s="99">
        <v>0</v>
      </c>
      <c r="AO66" s="99">
        <v>1</v>
      </c>
      <c r="AP66" s="99">
        <v>0</v>
      </c>
      <c r="AQ66" s="99">
        <v>0</v>
      </c>
      <c r="AR66" s="99">
        <v>56</v>
      </c>
      <c r="AS66" s="127"/>
      <c r="AT66" s="120">
        <v>1959</v>
      </c>
      <c r="AU66" s="99">
        <v>12</v>
      </c>
      <c r="AV66" s="99">
        <v>5</v>
      </c>
      <c r="AW66" s="99">
        <v>1</v>
      </c>
      <c r="AX66" s="99">
        <v>8</v>
      </c>
      <c r="AY66" s="99">
        <v>9</v>
      </c>
      <c r="AZ66" s="99">
        <v>14</v>
      </c>
      <c r="BA66" s="99">
        <v>18</v>
      </c>
      <c r="BB66" s="99">
        <v>17</v>
      </c>
      <c r="BC66" s="99">
        <v>18</v>
      </c>
      <c r="BD66" s="99">
        <v>19</v>
      </c>
      <c r="BE66" s="99">
        <v>6</v>
      </c>
      <c r="BF66" s="99">
        <v>10</v>
      </c>
      <c r="BG66" s="99">
        <v>4</v>
      </c>
      <c r="BH66" s="99">
        <v>3</v>
      </c>
      <c r="BI66" s="99">
        <v>1</v>
      </c>
      <c r="BJ66" s="99">
        <v>0</v>
      </c>
      <c r="BK66" s="99">
        <v>2</v>
      </c>
      <c r="BL66" s="99">
        <v>0</v>
      </c>
      <c r="BM66" s="99">
        <v>0</v>
      </c>
      <c r="BN66" s="99">
        <v>147</v>
      </c>
      <c r="BP66" s="120">
        <v>1959</v>
      </c>
    </row>
    <row r="67" spans="2:68">
      <c r="B67" s="120">
        <v>1960</v>
      </c>
      <c r="C67" s="99">
        <v>1</v>
      </c>
      <c r="D67" s="99">
        <v>4</v>
      </c>
      <c r="E67" s="99">
        <v>3</v>
      </c>
      <c r="F67" s="99">
        <v>5</v>
      </c>
      <c r="G67" s="99">
        <v>9</v>
      </c>
      <c r="H67" s="99">
        <v>7</v>
      </c>
      <c r="I67" s="99">
        <v>11</v>
      </c>
      <c r="J67" s="99">
        <v>11</v>
      </c>
      <c r="K67" s="99">
        <v>8</v>
      </c>
      <c r="L67" s="99">
        <v>13</v>
      </c>
      <c r="M67" s="99">
        <v>10</v>
      </c>
      <c r="N67" s="99">
        <v>4</v>
      </c>
      <c r="O67" s="99">
        <v>4</v>
      </c>
      <c r="P67" s="99">
        <v>3</v>
      </c>
      <c r="Q67" s="99">
        <v>2</v>
      </c>
      <c r="R67" s="99">
        <v>0</v>
      </c>
      <c r="S67" s="99">
        <v>1</v>
      </c>
      <c r="T67" s="99">
        <v>0</v>
      </c>
      <c r="U67" s="99">
        <v>0</v>
      </c>
      <c r="V67" s="99">
        <v>96</v>
      </c>
      <c r="W67" s="127"/>
      <c r="X67" s="120">
        <v>1960</v>
      </c>
      <c r="Y67" s="99">
        <v>5</v>
      </c>
      <c r="Z67" s="99">
        <v>4</v>
      </c>
      <c r="AA67" s="99">
        <v>2</v>
      </c>
      <c r="AB67" s="99">
        <v>2</v>
      </c>
      <c r="AC67" s="99">
        <v>6</v>
      </c>
      <c r="AD67" s="99">
        <v>4</v>
      </c>
      <c r="AE67" s="99">
        <v>5</v>
      </c>
      <c r="AF67" s="99">
        <v>4</v>
      </c>
      <c r="AG67" s="99">
        <v>4</v>
      </c>
      <c r="AH67" s="99">
        <v>6</v>
      </c>
      <c r="AI67" s="99">
        <v>2</v>
      </c>
      <c r="AJ67" s="99">
        <v>2</v>
      </c>
      <c r="AK67" s="99">
        <v>2</v>
      </c>
      <c r="AL67" s="99">
        <v>3</v>
      </c>
      <c r="AM67" s="99">
        <v>1</v>
      </c>
      <c r="AN67" s="99">
        <v>1</v>
      </c>
      <c r="AO67" s="99">
        <v>0</v>
      </c>
      <c r="AP67" s="99">
        <v>0</v>
      </c>
      <c r="AQ67" s="99">
        <v>0</v>
      </c>
      <c r="AR67" s="99">
        <v>53</v>
      </c>
      <c r="AS67" s="127"/>
      <c r="AT67" s="120">
        <v>1960</v>
      </c>
      <c r="AU67" s="99">
        <v>6</v>
      </c>
      <c r="AV67" s="99">
        <v>8</v>
      </c>
      <c r="AW67" s="99">
        <v>5</v>
      </c>
      <c r="AX67" s="99">
        <v>7</v>
      </c>
      <c r="AY67" s="99">
        <v>15</v>
      </c>
      <c r="AZ67" s="99">
        <v>11</v>
      </c>
      <c r="BA67" s="99">
        <v>16</v>
      </c>
      <c r="BB67" s="99">
        <v>15</v>
      </c>
      <c r="BC67" s="99">
        <v>12</v>
      </c>
      <c r="BD67" s="99">
        <v>19</v>
      </c>
      <c r="BE67" s="99">
        <v>12</v>
      </c>
      <c r="BF67" s="99">
        <v>6</v>
      </c>
      <c r="BG67" s="99">
        <v>6</v>
      </c>
      <c r="BH67" s="99">
        <v>6</v>
      </c>
      <c r="BI67" s="99">
        <v>3</v>
      </c>
      <c r="BJ67" s="99">
        <v>1</v>
      </c>
      <c r="BK67" s="99">
        <v>1</v>
      </c>
      <c r="BL67" s="99">
        <v>0</v>
      </c>
      <c r="BM67" s="99">
        <v>0</v>
      </c>
      <c r="BN67" s="99">
        <v>149</v>
      </c>
      <c r="BP67" s="120">
        <v>1960</v>
      </c>
    </row>
    <row r="68" spans="2:68">
      <c r="B68" s="120">
        <v>1961</v>
      </c>
      <c r="C68" s="99">
        <v>2</v>
      </c>
      <c r="D68" s="99">
        <v>3</v>
      </c>
      <c r="E68" s="99">
        <v>1</v>
      </c>
      <c r="F68" s="99">
        <v>8</v>
      </c>
      <c r="G68" s="99">
        <v>4</v>
      </c>
      <c r="H68" s="99">
        <v>9</v>
      </c>
      <c r="I68" s="99">
        <v>9</v>
      </c>
      <c r="J68" s="99">
        <v>13</v>
      </c>
      <c r="K68" s="99">
        <v>12</v>
      </c>
      <c r="L68" s="99">
        <v>6</v>
      </c>
      <c r="M68" s="99">
        <v>3</v>
      </c>
      <c r="N68" s="99">
        <v>4</v>
      </c>
      <c r="O68" s="99">
        <v>3</v>
      </c>
      <c r="P68" s="99">
        <v>3</v>
      </c>
      <c r="Q68" s="99">
        <v>1</v>
      </c>
      <c r="R68" s="99">
        <v>0</v>
      </c>
      <c r="S68" s="99">
        <v>0</v>
      </c>
      <c r="T68" s="99">
        <v>0</v>
      </c>
      <c r="U68" s="99">
        <v>0</v>
      </c>
      <c r="V68" s="99">
        <v>81</v>
      </c>
      <c r="W68" s="127"/>
      <c r="X68" s="120">
        <v>1961</v>
      </c>
      <c r="Y68" s="99">
        <v>6</v>
      </c>
      <c r="Z68" s="99">
        <v>3</v>
      </c>
      <c r="AA68" s="99">
        <v>4</v>
      </c>
      <c r="AB68" s="99">
        <v>3</v>
      </c>
      <c r="AC68" s="99">
        <v>5</v>
      </c>
      <c r="AD68" s="99">
        <v>6</v>
      </c>
      <c r="AE68" s="99">
        <v>7</v>
      </c>
      <c r="AF68" s="99">
        <v>9</v>
      </c>
      <c r="AG68" s="99">
        <v>2</v>
      </c>
      <c r="AH68" s="99">
        <v>3</v>
      </c>
      <c r="AI68" s="99">
        <v>4</v>
      </c>
      <c r="AJ68" s="99">
        <v>3</v>
      </c>
      <c r="AK68" s="99">
        <v>0</v>
      </c>
      <c r="AL68" s="99">
        <v>2</v>
      </c>
      <c r="AM68" s="99">
        <v>0</v>
      </c>
      <c r="AN68" s="99">
        <v>2</v>
      </c>
      <c r="AO68" s="99">
        <v>1</v>
      </c>
      <c r="AP68" s="99">
        <v>0</v>
      </c>
      <c r="AQ68" s="99">
        <v>0</v>
      </c>
      <c r="AR68" s="99">
        <v>60</v>
      </c>
      <c r="AS68" s="127"/>
      <c r="AT68" s="120">
        <v>1961</v>
      </c>
      <c r="AU68" s="99">
        <v>8</v>
      </c>
      <c r="AV68" s="99">
        <v>6</v>
      </c>
      <c r="AW68" s="99">
        <v>5</v>
      </c>
      <c r="AX68" s="99">
        <v>11</v>
      </c>
      <c r="AY68" s="99">
        <v>9</v>
      </c>
      <c r="AZ68" s="99">
        <v>15</v>
      </c>
      <c r="BA68" s="99">
        <v>16</v>
      </c>
      <c r="BB68" s="99">
        <v>22</v>
      </c>
      <c r="BC68" s="99">
        <v>14</v>
      </c>
      <c r="BD68" s="99">
        <v>9</v>
      </c>
      <c r="BE68" s="99">
        <v>7</v>
      </c>
      <c r="BF68" s="99">
        <v>7</v>
      </c>
      <c r="BG68" s="99">
        <v>3</v>
      </c>
      <c r="BH68" s="99">
        <v>5</v>
      </c>
      <c r="BI68" s="99">
        <v>1</v>
      </c>
      <c r="BJ68" s="99">
        <v>2</v>
      </c>
      <c r="BK68" s="99">
        <v>1</v>
      </c>
      <c r="BL68" s="99">
        <v>0</v>
      </c>
      <c r="BM68" s="99">
        <v>0</v>
      </c>
      <c r="BN68" s="99">
        <v>141</v>
      </c>
      <c r="BP68" s="120">
        <v>1961</v>
      </c>
    </row>
    <row r="69" spans="2:68">
      <c r="B69" s="120">
        <v>1962</v>
      </c>
      <c r="C69" s="99">
        <v>8</v>
      </c>
      <c r="D69" s="99">
        <v>4</v>
      </c>
      <c r="E69" s="99">
        <v>0</v>
      </c>
      <c r="F69" s="99">
        <v>6</v>
      </c>
      <c r="G69" s="99">
        <v>5</v>
      </c>
      <c r="H69" s="99">
        <v>5</v>
      </c>
      <c r="I69" s="99">
        <v>9</v>
      </c>
      <c r="J69" s="99">
        <v>15</v>
      </c>
      <c r="K69" s="99">
        <v>4</v>
      </c>
      <c r="L69" s="99">
        <v>12</v>
      </c>
      <c r="M69" s="99">
        <v>17</v>
      </c>
      <c r="N69" s="99">
        <v>9</v>
      </c>
      <c r="O69" s="99">
        <v>5</v>
      </c>
      <c r="P69" s="99">
        <v>3</v>
      </c>
      <c r="Q69" s="99">
        <v>1</v>
      </c>
      <c r="R69" s="99">
        <v>1</v>
      </c>
      <c r="S69" s="99">
        <v>1</v>
      </c>
      <c r="T69" s="99">
        <v>0</v>
      </c>
      <c r="U69" s="99">
        <v>0</v>
      </c>
      <c r="V69" s="99">
        <v>105</v>
      </c>
      <c r="W69" s="127"/>
      <c r="X69" s="120">
        <v>1962</v>
      </c>
      <c r="Y69" s="99">
        <v>5</v>
      </c>
      <c r="Z69" s="99">
        <v>2</v>
      </c>
      <c r="AA69" s="99">
        <v>4</v>
      </c>
      <c r="AB69" s="99">
        <v>4</v>
      </c>
      <c r="AC69" s="99">
        <v>2</v>
      </c>
      <c r="AD69" s="99">
        <v>4</v>
      </c>
      <c r="AE69" s="99">
        <v>3</v>
      </c>
      <c r="AF69" s="99">
        <v>10</v>
      </c>
      <c r="AG69" s="99">
        <v>7</v>
      </c>
      <c r="AH69" s="99">
        <v>8</v>
      </c>
      <c r="AI69" s="99">
        <v>2</v>
      </c>
      <c r="AJ69" s="99">
        <v>1</v>
      </c>
      <c r="AK69" s="99">
        <v>1</v>
      </c>
      <c r="AL69" s="99">
        <v>2</v>
      </c>
      <c r="AM69" s="99">
        <v>2</v>
      </c>
      <c r="AN69" s="99">
        <v>2</v>
      </c>
      <c r="AO69" s="99">
        <v>0</v>
      </c>
      <c r="AP69" s="99">
        <v>0</v>
      </c>
      <c r="AQ69" s="99">
        <v>0</v>
      </c>
      <c r="AR69" s="99">
        <v>59</v>
      </c>
      <c r="AS69" s="127"/>
      <c r="AT69" s="120">
        <v>1962</v>
      </c>
      <c r="AU69" s="99">
        <v>13</v>
      </c>
      <c r="AV69" s="99">
        <v>6</v>
      </c>
      <c r="AW69" s="99">
        <v>4</v>
      </c>
      <c r="AX69" s="99">
        <v>10</v>
      </c>
      <c r="AY69" s="99">
        <v>7</v>
      </c>
      <c r="AZ69" s="99">
        <v>9</v>
      </c>
      <c r="BA69" s="99">
        <v>12</v>
      </c>
      <c r="BB69" s="99">
        <v>25</v>
      </c>
      <c r="BC69" s="99">
        <v>11</v>
      </c>
      <c r="BD69" s="99">
        <v>20</v>
      </c>
      <c r="BE69" s="99">
        <v>19</v>
      </c>
      <c r="BF69" s="99">
        <v>10</v>
      </c>
      <c r="BG69" s="99">
        <v>6</v>
      </c>
      <c r="BH69" s="99">
        <v>5</v>
      </c>
      <c r="BI69" s="99">
        <v>3</v>
      </c>
      <c r="BJ69" s="99">
        <v>3</v>
      </c>
      <c r="BK69" s="99">
        <v>1</v>
      </c>
      <c r="BL69" s="99">
        <v>0</v>
      </c>
      <c r="BM69" s="99">
        <v>0</v>
      </c>
      <c r="BN69" s="99">
        <v>164</v>
      </c>
      <c r="BP69" s="120">
        <v>1962</v>
      </c>
    </row>
    <row r="70" spans="2:68">
      <c r="B70" s="120">
        <v>1963</v>
      </c>
      <c r="C70" s="99">
        <v>6</v>
      </c>
      <c r="D70" s="99">
        <v>4</v>
      </c>
      <c r="E70" s="99">
        <v>2</v>
      </c>
      <c r="F70" s="99">
        <v>6</v>
      </c>
      <c r="G70" s="99">
        <v>2</v>
      </c>
      <c r="H70" s="99">
        <v>6</v>
      </c>
      <c r="I70" s="99">
        <v>6</v>
      </c>
      <c r="J70" s="99">
        <v>11</v>
      </c>
      <c r="K70" s="99">
        <v>11</v>
      </c>
      <c r="L70" s="99">
        <v>4</v>
      </c>
      <c r="M70" s="99">
        <v>5</v>
      </c>
      <c r="N70" s="99">
        <v>5</v>
      </c>
      <c r="O70" s="99">
        <v>5</v>
      </c>
      <c r="P70" s="99">
        <v>1</v>
      </c>
      <c r="Q70" s="99">
        <v>4</v>
      </c>
      <c r="R70" s="99">
        <v>4</v>
      </c>
      <c r="S70" s="99">
        <v>0</v>
      </c>
      <c r="T70" s="99">
        <v>0</v>
      </c>
      <c r="U70" s="99">
        <v>0</v>
      </c>
      <c r="V70" s="99">
        <v>82</v>
      </c>
      <c r="W70" s="127"/>
      <c r="X70" s="120">
        <v>1963</v>
      </c>
      <c r="Y70" s="99">
        <v>6</v>
      </c>
      <c r="Z70" s="99">
        <v>4</v>
      </c>
      <c r="AA70" s="99">
        <v>6</v>
      </c>
      <c r="AB70" s="99">
        <v>7</v>
      </c>
      <c r="AC70" s="99">
        <v>5</v>
      </c>
      <c r="AD70" s="99">
        <v>5</v>
      </c>
      <c r="AE70" s="99">
        <v>8</v>
      </c>
      <c r="AF70" s="99">
        <v>6</v>
      </c>
      <c r="AG70" s="99">
        <v>3</v>
      </c>
      <c r="AH70" s="99">
        <v>4</v>
      </c>
      <c r="AI70" s="99">
        <v>1</v>
      </c>
      <c r="AJ70" s="99">
        <v>2</v>
      </c>
      <c r="AK70" s="99">
        <v>2</v>
      </c>
      <c r="AL70" s="99">
        <v>1</v>
      </c>
      <c r="AM70" s="99">
        <v>3</v>
      </c>
      <c r="AN70" s="99">
        <v>0</v>
      </c>
      <c r="AO70" s="99">
        <v>0</v>
      </c>
      <c r="AP70" s="99">
        <v>2</v>
      </c>
      <c r="AQ70" s="99">
        <v>0</v>
      </c>
      <c r="AR70" s="99">
        <v>65</v>
      </c>
      <c r="AS70" s="127"/>
      <c r="AT70" s="120">
        <v>1963</v>
      </c>
      <c r="AU70" s="99">
        <v>12</v>
      </c>
      <c r="AV70" s="99">
        <v>8</v>
      </c>
      <c r="AW70" s="99">
        <v>8</v>
      </c>
      <c r="AX70" s="99">
        <v>13</v>
      </c>
      <c r="AY70" s="99">
        <v>7</v>
      </c>
      <c r="AZ70" s="99">
        <v>11</v>
      </c>
      <c r="BA70" s="99">
        <v>14</v>
      </c>
      <c r="BB70" s="99">
        <v>17</v>
      </c>
      <c r="BC70" s="99">
        <v>14</v>
      </c>
      <c r="BD70" s="99">
        <v>8</v>
      </c>
      <c r="BE70" s="99">
        <v>6</v>
      </c>
      <c r="BF70" s="99">
        <v>7</v>
      </c>
      <c r="BG70" s="99">
        <v>7</v>
      </c>
      <c r="BH70" s="99">
        <v>2</v>
      </c>
      <c r="BI70" s="99">
        <v>7</v>
      </c>
      <c r="BJ70" s="99">
        <v>4</v>
      </c>
      <c r="BK70" s="99">
        <v>0</v>
      </c>
      <c r="BL70" s="99">
        <v>2</v>
      </c>
      <c r="BM70" s="99">
        <v>0</v>
      </c>
      <c r="BN70" s="99">
        <v>147</v>
      </c>
      <c r="BP70" s="120">
        <v>1963</v>
      </c>
    </row>
    <row r="71" spans="2:68">
      <c r="B71" s="120">
        <v>1964</v>
      </c>
      <c r="C71" s="99">
        <v>14</v>
      </c>
      <c r="D71" s="99">
        <v>3</v>
      </c>
      <c r="E71" s="99">
        <v>4</v>
      </c>
      <c r="F71" s="99">
        <v>5</v>
      </c>
      <c r="G71" s="99">
        <v>5</v>
      </c>
      <c r="H71" s="99">
        <v>14</v>
      </c>
      <c r="I71" s="99">
        <v>10</v>
      </c>
      <c r="J71" s="99">
        <v>7</v>
      </c>
      <c r="K71" s="99">
        <v>10</v>
      </c>
      <c r="L71" s="99">
        <v>4</v>
      </c>
      <c r="M71" s="99">
        <v>9</v>
      </c>
      <c r="N71" s="99">
        <v>5</v>
      </c>
      <c r="O71" s="99">
        <v>2</v>
      </c>
      <c r="P71" s="99">
        <v>3</v>
      </c>
      <c r="Q71" s="99">
        <v>0</v>
      </c>
      <c r="R71" s="99">
        <v>2</v>
      </c>
      <c r="S71" s="99">
        <v>0</v>
      </c>
      <c r="T71" s="99">
        <v>0</v>
      </c>
      <c r="U71" s="99">
        <v>0</v>
      </c>
      <c r="V71" s="99">
        <v>97</v>
      </c>
      <c r="W71" s="127"/>
      <c r="X71" s="120">
        <v>1964</v>
      </c>
      <c r="Y71" s="99">
        <v>10</v>
      </c>
      <c r="Z71" s="99">
        <v>6</v>
      </c>
      <c r="AA71" s="99">
        <v>5</v>
      </c>
      <c r="AB71" s="99">
        <v>4</v>
      </c>
      <c r="AC71" s="99">
        <v>5</v>
      </c>
      <c r="AD71" s="99">
        <v>4</v>
      </c>
      <c r="AE71" s="99">
        <v>7</v>
      </c>
      <c r="AF71" s="99">
        <v>12</v>
      </c>
      <c r="AG71" s="99">
        <v>2</v>
      </c>
      <c r="AH71" s="99">
        <v>4</v>
      </c>
      <c r="AI71" s="99">
        <v>4</v>
      </c>
      <c r="AJ71" s="99">
        <v>1</v>
      </c>
      <c r="AK71" s="99">
        <v>0</v>
      </c>
      <c r="AL71" s="99">
        <v>2</v>
      </c>
      <c r="AM71" s="99">
        <v>1</v>
      </c>
      <c r="AN71" s="99">
        <v>1</v>
      </c>
      <c r="AO71" s="99">
        <v>0</v>
      </c>
      <c r="AP71" s="99">
        <v>0</v>
      </c>
      <c r="AQ71" s="99">
        <v>0</v>
      </c>
      <c r="AR71" s="99">
        <v>68</v>
      </c>
      <c r="AS71" s="127"/>
      <c r="AT71" s="120">
        <v>1964</v>
      </c>
      <c r="AU71" s="99">
        <v>24</v>
      </c>
      <c r="AV71" s="99">
        <v>9</v>
      </c>
      <c r="AW71" s="99">
        <v>9</v>
      </c>
      <c r="AX71" s="99">
        <v>9</v>
      </c>
      <c r="AY71" s="99">
        <v>10</v>
      </c>
      <c r="AZ71" s="99">
        <v>18</v>
      </c>
      <c r="BA71" s="99">
        <v>17</v>
      </c>
      <c r="BB71" s="99">
        <v>19</v>
      </c>
      <c r="BC71" s="99">
        <v>12</v>
      </c>
      <c r="BD71" s="99">
        <v>8</v>
      </c>
      <c r="BE71" s="99">
        <v>13</v>
      </c>
      <c r="BF71" s="99">
        <v>6</v>
      </c>
      <c r="BG71" s="99">
        <v>2</v>
      </c>
      <c r="BH71" s="99">
        <v>5</v>
      </c>
      <c r="BI71" s="99">
        <v>1</v>
      </c>
      <c r="BJ71" s="99">
        <v>3</v>
      </c>
      <c r="BK71" s="99">
        <v>0</v>
      </c>
      <c r="BL71" s="99">
        <v>0</v>
      </c>
      <c r="BM71" s="99">
        <v>0</v>
      </c>
      <c r="BN71" s="99">
        <v>165</v>
      </c>
      <c r="BP71" s="120">
        <v>1964</v>
      </c>
    </row>
    <row r="72" spans="2:68">
      <c r="B72" s="120">
        <v>1965</v>
      </c>
      <c r="C72" s="99">
        <v>6</v>
      </c>
      <c r="D72" s="99">
        <v>3</v>
      </c>
      <c r="E72" s="99">
        <v>3</v>
      </c>
      <c r="F72" s="99">
        <v>1</v>
      </c>
      <c r="G72" s="99">
        <v>4</v>
      </c>
      <c r="H72" s="99">
        <v>12</v>
      </c>
      <c r="I72" s="99">
        <v>11</v>
      </c>
      <c r="J72" s="99">
        <v>7</v>
      </c>
      <c r="K72" s="99">
        <v>14</v>
      </c>
      <c r="L72" s="99">
        <v>9</v>
      </c>
      <c r="M72" s="99">
        <v>3</v>
      </c>
      <c r="N72" s="99">
        <v>3</v>
      </c>
      <c r="O72" s="99">
        <v>1</v>
      </c>
      <c r="P72" s="99">
        <v>1</v>
      </c>
      <c r="Q72" s="99">
        <v>2</v>
      </c>
      <c r="R72" s="99">
        <v>1</v>
      </c>
      <c r="S72" s="99">
        <v>1</v>
      </c>
      <c r="T72" s="99">
        <v>0</v>
      </c>
      <c r="U72" s="99">
        <v>0</v>
      </c>
      <c r="V72" s="99">
        <v>82</v>
      </c>
      <c r="W72" s="127"/>
      <c r="X72" s="120">
        <v>1965</v>
      </c>
      <c r="Y72" s="99">
        <v>11</v>
      </c>
      <c r="Z72" s="99">
        <v>5</v>
      </c>
      <c r="AA72" s="99">
        <v>4</v>
      </c>
      <c r="AB72" s="99">
        <v>5</v>
      </c>
      <c r="AC72" s="99">
        <v>5</v>
      </c>
      <c r="AD72" s="99">
        <v>7</v>
      </c>
      <c r="AE72" s="99">
        <v>5</v>
      </c>
      <c r="AF72" s="99">
        <v>6</v>
      </c>
      <c r="AG72" s="99">
        <v>10</v>
      </c>
      <c r="AH72" s="99">
        <v>6</v>
      </c>
      <c r="AI72" s="99">
        <v>7</v>
      </c>
      <c r="AJ72" s="99">
        <v>1</v>
      </c>
      <c r="AK72" s="99">
        <v>1</v>
      </c>
      <c r="AL72" s="99">
        <v>2</v>
      </c>
      <c r="AM72" s="99">
        <v>1</v>
      </c>
      <c r="AN72" s="99">
        <v>1</v>
      </c>
      <c r="AO72" s="99">
        <v>1</v>
      </c>
      <c r="AP72" s="99">
        <v>0</v>
      </c>
      <c r="AQ72" s="99">
        <v>0</v>
      </c>
      <c r="AR72" s="99">
        <v>78</v>
      </c>
      <c r="AS72" s="127"/>
      <c r="AT72" s="120">
        <v>1965</v>
      </c>
      <c r="AU72" s="99">
        <v>17</v>
      </c>
      <c r="AV72" s="99">
        <v>8</v>
      </c>
      <c r="AW72" s="99">
        <v>7</v>
      </c>
      <c r="AX72" s="99">
        <v>6</v>
      </c>
      <c r="AY72" s="99">
        <v>9</v>
      </c>
      <c r="AZ72" s="99">
        <v>19</v>
      </c>
      <c r="BA72" s="99">
        <v>16</v>
      </c>
      <c r="BB72" s="99">
        <v>13</v>
      </c>
      <c r="BC72" s="99">
        <v>24</v>
      </c>
      <c r="BD72" s="99">
        <v>15</v>
      </c>
      <c r="BE72" s="99">
        <v>10</v>
      </c>
      <c r="BF72" s="99">
        <v>4</v>
      </c>
      <c r="BG72" s="99">
        <v>2</v>
      </c>
      <c r="BH72" s="99">
        <v>3</v>
      </c>
      <c r="BI72" s="99">
        <v>3</v>
      </c>
      <c r="BJ72" s="99">
        <v>2</v>
      </c>
      <c r="BK72" s="99">
        <v>2</v>
      </c>
      <c r="BL72" s="99">
        <v>0</v>
      </c>
      <c r="BM72" s="99">
        <v>0</v>
      </c>
      <c r="BN72" s="99">
        <v>160</v>
      </c>
      <c r="BP72" s="120">
        <v>1965</v>
      </c>
    </row>
    <row r="73" spans="2:68">
      <c r="B73" s="120">
        <v>1966</v>
      </c>
      <c r="C73" s="99">
        <v>2</v>
      </c>
      <c r="D73" s="99">
        <v>2</v>
      </c>
      <c r="E73" s="99">
        <v>2</v>
      </c>
      <c r="F73" s="99">
        <v>6</v>
      </c>
      <c r="G73" s="99">
        <v>9</v>
      </c>
      <c r="H73" s="99">
        <v>8</v>
      </c>
      <c r="I73" s="99">
        <v>10</v>
      </c>
      <c r="J73" s="99">
        <v>16</v>
      </c>
      <c r="K73" s="99">
        <v>7</v>
      </c>
      <c r="L73" s="99">
        <v>9</v>
      </c>
      <c r="M73" s="99">
        <v>6</v>
      </c>
      <c r="N73" s="99">
        <v>5</v>
      </c>
      <c r="O73" s="99">
        <v>1</v>
      </c>
      <c r="P73" s="99">
        <v>1</v>
      </c>
      <c r="Q73" s="99">
        <v>1</v>
      </c>
      <c r="R73" s="99">
        <v>1</v>
      </c>
      <c r="S73" s="99">
        <v>1</v>
      </c>
      <c r="T73" s="99">
        <v>0</v>
      </c>
      <c r="U73" s="99">
        <v>0</v>
      </c>
      <c r="V73" s="99">
        <v>87</v>
      </c>
      <c r="W73" s="127"/>
      <c r="X73" s="120">
        <v>1966</v>
      </c>
      <c r="Y73" s="99">
        <v>4</v>
      </c>
      <c r="Z73" s="99">
        <v>5</v>
      </c>
      <c r="AA73" s="99">
        <v>3</v>
      </c>
      <c r="AB73" s="99">
        <v>5</v>
      </c>
      <c r="AC73" s="99">
        <v>4</v>
      </c>
      <c r="AD73" s="99">
        <v>6</v>
      </c>
      <c r="AE73" s="99">
        <v>4</v>
      </c>
      <c r="AF73" s="99">
        <v>7</v>
      </c>
      <c r="AG73" s="99">
        <v>4</v>
      </c>
      <c r="AH73" s="99">
        <v>3</v>
      </c>
      <c r="AI73" s="99">
        <v>9</v>
      </c>
      <c r="AJ73" s="99">
        <v>3</v>
      </c>
      <c r="AK73" s="99">
        <v>3</v>
      </c>
      <c r="AL73" s="99">
        <v>2</v>
      </c>
      <c r="AM73" s="99">
        <v>1</v>
      </c>
      <c r="AN73" s="99">
        <v>0</v>
      </c>
      <c r="AO73" s="99">
        <v>0</v>
      </c>
      <c r="AP73" s="99">
        <v>1</v>
      </c>
      <c r="AQ73" s="99">
        <v>0</v>
      </c>
      <c r="AR73" s="99">
        <v>64</v>
      </c>
      <c r="AS73" s="127"/>
      <c r="AT73" s="120">
        <v>1966</v>
      </c>
      <c r="AU73" s="99">
        <v>6</v>
      </c>
      <c r="AV73" s="99">
        <v>7</v>
      </c>
      <c r="AW73" s="99">
        <v>5</v>
      </c>
      <c r="AX73" s="99">
        <v>11</v>
      </c>
      <c r="AY73" s="99">
        <v>13</v>
      </c>
      <c r="AZ73" s="99">
        <v>14</v>
      </c>
      <c r="BA73" s="99">
        <v>14</v>
      </c>
      <c r="BB73" s="99">
        <v>23</v>
      </c>
      <c r="BC73" s="99">
        <v>11</v>
      </c>
      <c r="BD73" s="99">
        <v>12</v>
      </c>
      <c r="BE73" s="99">
        <v>15</v>
      </c>
      <c r="BF73" s="99">
        <v>8</v>
      </c>
      <c r="BG73" s="99">
        <v>4</v>
      </c>
      <c r="BH73" s="99">
        <v>3</v>
      </c>
      <c r="BI73" s="99">
        <v>2</v>
      </c>
      <c r="BJ73" s="99">
        <v>1</v>
      </c>
      <c r="BK73" s="99">
        <v>1</v>
      </c>
      <c r="BL73" s="99">
        <v>1</v>
      </c>
      <c r="BM73" s="99">
        <v>0</v>
      </c>
      <c r="BN73" s="99">
        <v>151</v>
      </c>
      <c r="BP73" s="120">
        <v>1966</v>
      </c>
    </row>
    <row r="74" spans="2:68">
      <c r="B74" s="120">
        <v>1967</v>
      </c>
      <c r="C74" s="99">
        <v>2</v>
      </c>
      <c r="D74" s="99">
        <v>6</v>
      </c>
      <c r="E74" s="99">
        <v>5</v>
      </c>
      <c r="F74" s="99">
        <v>5</v>
      </c>
      <c r="G74" s="99">
        <v>9</v>
      </c>
      <c r="H74" s="99">
        <v>11</v>
      </c>
      <c r="I74" s="99">
        <v>12</v>
      </c>
      <c r="J74" s="99">
        <v>6</v>
      </c>
      <c r="K74" s="99">
        <v>9</v>
      </c>
      <c r="L74" s="99">
        <v>12</v>
      </c>
      <c r="M74" s="99">
        <v>6</v>
      </c>
      <c r="N74" s="99">
        <v>7</v>
      </c>
      <c r="O74" s="99">
        <v>3</v>
      </c>
      <c r="P74" s="99">
        <v>2</v>
      </c>
      <c r="Q74" s="99">
        <v>0</v>
      </c>
      <c r="R74" s="99">
        <v>0</v>
      </c>
      <c r="S74" s="99">
        <v>1</v>
      </c>
      <c r="T74" s="99">
        <v>0</v>
      </c>
      <c r="U74" s="99">
        <v>0</v>
      </c>
      <c r="V74" s="99">
        <v>96</v>
      </c>
      <c r="W74" s="127"/>
      <c r="X74" s="120">
        <v>1967</v>
      </c>
      <c r="Y74" s="99">
        <v>7</v>
      </c>
      <c r="Z74" s="99">
        <v>3</v>
      </c>
      <c r="AA74" s="99">
        <v>0</v>
      </c>
      <c r="AB74" s="99">
        <v>5</v>
      </c>
      <c r="AC74" s="99">
        <v>13</v>
      </c>
      <c r="AD74" s="99">
        <v>2</v>
      </c>
      <c r="AE74" s="99">
        <v>6</v>
      </c>
      <c r="AF74" s="99">
        <v>2</v>
      </c>
      <c r="AG74" s="99">
        <v>11</v>
      </c>
      <c r="AH74" s="99">
        <v>4</v>
      </c>
      <c r="AI74" s="99">
        <v>4</v>
      </c>
      <c r="AJ74" s="99">
        <v>3</v>
      </c>
      <c r="AK74" s="99">
        <v>1</v>
      </c>
      <c r="AL74" s="99">
        <v>0</v>
      </c>
      <c r="AM74" s="99">
        <v>0</v>
      </c>
      <c r="AN74" s="99">
        <v>3</v>
      </c>
      <c r="AO74" s="99">
        <v>1</v>
      </c>
      <c r="AP74" s="99">
        <v>0</v>
      </c>
      <c r="AQ74" s="99">
        <v>0</v>
      </c>
      <c r="AR74" s="99">
        <v>65</v>
      </c>
      <c r="AS74" s="127"/>
      <c r="AT74" s="120">
        <v>1967</v>
      </c>
      <c r="AU74" s="99">
        <v>9</v>
      </c>
      <c r="AV74" s="99">
        <v>9</v>
      </c>
      <c r="AW74" s="99">
        <v>5</v>
      </c>
      <c r="AX74" s="99">
        <v>10</v>
      </c>
      <c r="AY74" s="99">
        <v>22</v>
      </c>
      <c r="AZ74" s="99">
        <v>13</v>
      </c>
      <c r="BA74" s="99">
        <v>18</v>
      </c>
      <c r="BB74" s="99">
        <v>8</v>
      </c>
      <c r="BC74" s="99">
        <v>20</v>
      </c>
      <c r="BD74" s="99">
        <v>16</v>
      </c>
      <c r="BE74" s="99">
        <v>10</v>
      </c>
      <c r="BF74" s="99">
        <v>10</v>
      </c>
      <c r="BG74" s="99">
        <v>4</v>
      </c>
      <c r="BH74" s="99">
        <v>2</v>
      </c>
      <c r="BI74" s="99">
        <v>0</v>
      </c>
      <c r="BJ74" s="99">
        <v>3</v>
      </c>
      <c r="BK74" s="99">
        <v>2</v>
      </c>
      <c r="BL74" s="99">
        <v>0</v>
      </c>
      <c r="BM74" s="99">
        <v>0</v>
      </c>
      <c r="BN74" s="99">
        <v>161</v>
      </c>
      <c r="BP74" s="120">
        <v>1967</v>
      </c>
    </row>
    <row r="75" spans="2:68">
      <c r="B75" s="121">
        <v>1968</v>
      </c>
      <c r="C75" s="99">
        <v>3</v>
      </c>
      <c r="D75" s="99">
        <v>2</v>
      </c>
      <c r="E75" s="99">
        <v>0</v>
      </c>
      <c r="F75" s="99">
        <v>3</v>
      </c>
      <c r="G75" s="99">
        <v>11</v>
      </c>
      <c r="H75" s="99">
        <v>9</v>
      </c>
      <c r="I75" s="99">
        <v>12</v>
      </c>
      <c r="J75" s="99">
        <v>14</v>
      </c>
      <c r="K75" s="99">
        <v>17</v>
      </c>
      <c r="L75" s="99">
        <v>13</v>
      </c>
      <c r="M75" s="99">
        <v>4</v>
      </c>
      <c r="N75" s="99">
        <v>7</v>
      </c>
      <c r="O75" s="99">
        <v>4</v>
      </c>
      <c r="P75" s="99">
        <v>0</v>
      </c>
      <c r="Q75" s="99">
        <v>2</v>
      </c>
      <c r="R75" s="99">
        <v>1</v>
      </c>
      <c r="S75" s="99">
        <v>0</v>
      </c>
      <c r="T75" s="99">
        <v>0</v>
      </c>
      <c r="U75" s="99">
        <v>0</v>
      </c>
      <c r="V75" s="99">
        <v>102</v>
      </c>
      <c r="W75" s="127"/>
      <c r="X75" s="121">
        <v>1968</v>
      </c>
      <c r="Y75" s="99">
        <v>14</v>
      </c>
      <c r="Z75" s="99">
        <v>1</v>
      </c>
      <c r="AA75" s="99">
        <v>4</v>
      </c>
      <c r="AB75" s="99">
        <v>7</v>
      </c>
      <c r="AC75" s="99">
        <v>8</v>
      </c>
      <c r="AD75" s="99">
        <v>8</v>
      </c>
      <c r="AE75" s="99">
        <v>6</v>
      </c>
      <c r="AF75" s="99">
        <v>6</v>
      </c>
      <c r="AG75" s="99">
        <v>11</v>
      </c>
      <c r="AH75" s="99">
        <v>6</v>
      </c>
      <c r="AI75" s="99">
        <v>10</v>
      </c>
      <c r="AJ75" s="99">
        <v>2</v>
      </c>
      <c r="AK75" s="99">
        <v>1</v>
      </c>
      <c r="AL75" s="99">
        <v>1</v>
      </c>
      <c r="AM75" s="99">
        <v>1</v>
      </c>
      <c r="AN75" s="99">
        <v>1</v>
      </c>
      <c r="AO75" s="99">
        <v>1</v>
      </c>
      <c r="AP75" s="99">
        <v>0</v>
      </c>
      <c r="AQ75" s="99">
        <v>0</v>
      </c>
      <c r="AR75" s="99">
        <v>88</v>
      </c>
      <c r="AS75" s="127"/>
      <c r="AT75" s="121">
        <v>1968</v>
      </c>
      <c r="AU75" s="99">
        <v>17</v>
      </c>
      <c r="AV75" s="99">
        <v>3</v>
      </c>
      <c r="AW75" s="99">
        <v>4</v>
      </c>
      <c r="AX75" s="99">
        <v>10</v>
      </c>
      <c r="AY75" s="99">
        <v>19</v>
      </c>
      <c r="AZ75" s="99">
        <v>17</v>
      </c>
      <c r="BA75" s="99">
        <v>18</v>
      </c>
      <c r="BB75" s="99">
        <v>20</v>
      </c>
      <c r="BC75" s="99">
        <v>28</v>
      </c>
      <c r="BD75" s="99">
        <v>19</v>
      </c>
      <c r="BE75" s="99">
        <v>14</v>
      </c>
      <c r="BF75" s="99">
        <v>9</v>
      </c>
      <c r="BG75" s="99">
        <v>5</v>
      </c>
      <c r="BH75" s="99">
        <v>1</v>
      </c>
      <c r="BI75" s="99">
        <v>3</v>
      </c>
      <c r="BJ75" s="99">
        <v>2</v>
      </c>
      <c r="BK75" s="99">
        <v>1</v>
      </c>
      <c r="BL75" s="99">
        <v>0</v>
      </c>
      <c r="BM75" s="99">
        <v>0</v>
      </c>
      <c r="BN75" s="99">
        <v>190</v>
      </c>
      <c r="BP75" s="121">
        <v>1968</v>
      </c>
    </row>
    <row r="76" spans="2:68">
      <c r="B76" s="121">
        <v>1969</v>
      </c>
      <c r="C76" s="99">
        <v>10</v>
      </c>
      <c r="D76" s="99">
        <v>4</v>
      </c>
      <c r="E76" s="99">
        <v>2</v>
      </c>
      <c r="F76" s="99">
        <v>3</v>
      </c>
      <c r="G76" s="99">
        <v>9</v>
      </c>
      <c r="H76" s="99">
        <v>10</v>
      </c>
      <c r="I76" s="99">
        <v>8</v>
      </c>
      <c r="J76" s="99">
        <v>11</v>
      </c>
      <c r="K76" s="99">
        <v>11</v>
      </c>
      <c r="L76" s="99">
        <v>7</v>
      </c>
      <c r="M76" s="99">
        <v>6</v>
      </c>
      <c r="N76" s="99">
        <v>6</v>
      </c>
      <c r="O76" s="99">
        <v>6</v>
      </c>
      <c r="P76" s="99">
        <v>1</v>
      </c>
      <c r="Q76" s="99">
        <v>1</v>
      </c>
      <c r="R76" s="99">
        <v>0</v>
      </c>
      <c r="S76" s="99">
        <v>0</v>
      </c>
      <c r="T76" s="99">
        <v>1</v>
      </c>
      <c r="U76" s="99">
        <v>0</v>
      </c>
      <c r="V76" s="99">
        <v>96</v>
      </c>
      <c r="W76" s="127"/>
      <c r="X76" s="121">
        <v>1969</v>
      </c>
      <c r="Y76" s="99">
        <v>6</v>
      </c>
      <c r="Z76" s="99">
        <v>2</v>
      </c>
      <c r="AA76" s="99">
        <v>4</v>
      </c>
      <c r="AB76" s="99">
        <v>3</v>
      </c>
      <c r="AC76" s="99">
        <v>11</v>
      </c>
      <c r="AD76" s="99">
        <v>7</v>
      </c>
      <c r="AE76" s="99">
        <v>5</v>
      </c>
      <c r="AF76" s="99">
        <v>4</v>
      </c>
      <c r="AG76" s="99">
        <v>7</v>
      </c>
      <c r="AH76" s="99">
        <v>2</v>
      </c>
      <c r="AI76" s="99">
        <v>2</v>
      </c>
      <c r="AJ76" s="99">
        <v>2</v>
      </c>
      <c r="AK76" s="99">
        <v>0</v>
      </c>
      <c r="AL76" s="99">
        <v>1</v>
      </c>
      <c r="AM76" s="99">
        <v>0</v>
      </c>
      <c r="AN76" s="99">
        <v>0</v>
      </c>
      <c r="AO76" s="99">
        <v>1</v>
      </c>
      <c r="AP76" s="99">
        <v>0</v>
      </c>
      <c r="AQ76" s="99">
        <v>0</v>
      </c>
      <c r="AR76" s="99">
        <v>57</v>
      </c>
      <c r="AS76" s="127"/>
      <c r="AT76" s="121">
        <v>1969</v>
      </c>
      <c r="AU76" s="99">
        <v>16</v>
      </c>
      <c r="AV76" s="99">
        <v>6</v>
      </c>
      <c r="AW76" s="99">
        <v>6</v>
      </c>
      <c r="AX76" s="99">
        <v>6</v>
      </c>
      <c r="AY76" s="99">
        <v>20</v>
      </c>
      <c r="AZ76" s="99">
        <v>17</v>
      </c>
      <c r="BA76" s="99">
        <v>13</v>
      </c>
      <c r="BB76" s="99">
        <v>15</v>
      </c>
      <c r="BC76" s="99">
        <v>18</v>
      </c>
      <c r="BD76" s="99">
        <v>9</v>
      </c>
      <c r="BE76" s="99">
        <v>8</v>
      </c>
      <c r="BF76" s="99">
        <v>8</v>
      </c>
      <c r="BG76" s="99">
        <v>6</v>
      </c>
      <c r="BH76" s="99">
        <v>2</v>
      </c>
      <c r="BI76" s="99">
        <v>1</v>
      </c>
      <c r="BJ76" s="99">
        <v>0</v>
      </c>
      <c r="BK76" s="99">
        <v>1</v>
      </c>
      <c r="BL76" s="99">
        <v>1</v>
      </c>
      <c r="BM76" s="99">
        <v>0</v>
      </c>
      <c r="BN76" s="99">
        <v>153</v>
      </c>
      <c r="BP76" s="121">
        <v>1969</v>
      </c>
    </row>
    <row r="77" spans="2:68">
      <c r="B77" s="121">
        <v>1970</v>
      </c>
      <c r="C77" s="99">
        <v>9</v>
      </c>
      <c r="D77" s="99">
        <v>4</v>
      </c>
      <c r="E77" s="99">
        <v>3</v>
      </c>
      <c r="F77" s="99">
        <v>7</v>
      </c>
      <c r="G77" s="99">
        <v>13</v>
      </c>
      <c r="H77" s="99">
        <v>12</v>
      </c>
      <c r="I77" s="99">
        <v>12</v>
      </c>
      <c r="J77" s="99">
        <v>8</v>
      </c>
      <c r="K77" s="99">
        <v>11</v>
      </c>
      <c r="L77" s="99">
        <v>10</v>
      </c>
      <c r="M77" s="99">
        <v>6</v>
      </c>
      <c r="N77" s="99">
        <v>4</v>
      </c>
      <c r="O77" s="99">
        <v>3</v>
      </c>
      <c r="P77" s="99">
        <v>1</v>
      </c>
      <c r="Q77" s="99">
        <v>0</v>
      </c>
      <c r="R77" s="99">
        <v>0</v>
      </c>
      <c r="S77" s="99">
        <v>0</v>
      </c>
      <c r="T77" s="99">
        <v>1</v>
      </c>
      <c r="U77" s="99">
        <v>1</v>
      </c>
      <c r="V77" s="99">
        <v>105</v>
      </c>
      <c r="W77" s="127"/>
      <c r="X77" s="121">
        <v>1970</v>
      </c>
      <c r="Y77" s="99">
        <v>8</v>
      </c>
      <c r="Z77" s="99">
        <v>7</v>
      </c>
      <c r="AA77" s="99">
        <v>6</v>
      </c>
      <c r="AB77" s="99">
        <v>4</v>
      </c>
      <c r="AC77" s="99">
        <v>5</v>
      </c>
      <c r="AD77" s="99">
        <v>6</v>
      </c>
      <c r="AE77" s="99">
        <v>7</v>
      </c>
      <c r="AF77" s="99">
        <v>6</v>
      </c>
      <c r="AG77" s="99">
        <v>13</v>
      </c>
      <c r="AH77" s="99">
        <v>8</v>
      </c>
      <c r="AI77" s="99">
        <v>0</v>
      </c>
      <c r="AJ77" s="99">
        <v>3</v>
      </c>
      <c r="AK77" s="99">
        <v>4</v>
      </c>
      <c r="AL77" s="99">
        <v>5</v>
      </c>
      <c r="AM77" s="99">
        <v>2</v>
      </c>
      <c r="AN77" s="99">
        <v>0</v>
      </c>
      <c r="AO77" s="99">
        <v>1</v>
      </c>
      <c r="AP77" s="99">
        <v>0</v>
      </c>
      <c r="AQ77" s="99">
        <v>0</v>
      </c>
      <c r="AR77" s="99">
        <v>85</v>
      </c>
      <c r="AS77" s="127"/>
      <c r="AT77" s="121">
        <v>1970</v>
      </c>
      <c r="AU77" s="99">
        <v>17</v>
      </c>
      <c r="AV77" s="99">
        <v>11</v>
      </c>
      <c r="AW77" s="99">
        <v>9</v>
      </c>
      <c r="AX77" s="99">
        <v>11</v>
      </c>
      <c r="AY77" s="99">
        <v>18</v>
      </c>
      <c r="AZ77" s="99">
        <v>18</v>
      </c>
      <c r="BA77" s="99">
        <v>19</v>
      </c>
      <c r="BB77" s="99">
        <v>14</v>
      </c>
      <c r="BC77" s="99">
        <v>24</v>
      </c>
      <c r="BD77" s="99">
        <v>18</v>
      </c>
      <c r="BE77" s="99">
        <v>6</v>
      </c>
      <c r="BF77" s="99">
        <v>7</v>
      </c>
      <c r="BG77" s="99">
        <v>7</v>
      </c>
      <c r="BH77" s="99">
        <v>6</v>
      </c>
      <c r="BI77" s="99">
        <v>2</v>
      </c>
      <c r="BJ77" s="99">
        <v>0</v>
      </c>
      <c r="BK77" s="99">
        <v>1</v>
      </c>
      <c r="BL77" s="99">
        <v>1</v>
      </c>
      <c r="BM77" s="99">
        <v>1</v>
      </c>
      <c r="BN77" s="99">
        <v>190</v>
      </c>
      <c r="BP77" s="121">
        <v>1970</v>
      </c>
    </row>
    <row r="78" spans="2:68">
      <c r="B78" s="121">
        <v>1971</v>
      </c>
      <c r="C78" s="99">
        <v>10</v>
      </c>
      <c r="D78" s="99">
        <v>4</v>
      </c>
      <c r="E78" s="99">
        <v>2</v>
      </c>
      <c r="F78" s="99">
        <v>14</v>
      </c>
      <c r="G78" s="99">
        <v>14</v>
      </c>
      <c r="H78" s="99">
        <v>15</v>
      </c>
      <c r="I78" s="99">
        <v>11</v>
      </c>
      <c r="J78" s="99">
        <v>14</v>
      </c>
      <c r="K78" s="99">
        <v>10</v>
      </c>
      <c r="L78" s="99">
        <v>20</v>
      </c>
      <c r="M78" s="99">
        <v>13</v>
      </c>
      <c r="N78" s="99">
        <v>10</v>
      </c>
      <c r="O78" s="99">
        <v>2</v>
      </c>
      <c r="P78" s="99">
        <v>3</v>
      </c>
      <c r="Q78" s="99">
        <v>5</v>
      </c>
      <c r="R78" s="99">
        <v>1</v>
      </c>
      <c r="S78" s="99">
        <v>0</v>
      </c>
      <c r="T78" s="99">
        <v>0</v>
      </c>
      <c r="U78" s="99">
        <v>0</v>
      </c>
      <c r="V78" s="99">
        <v>148</v>
      </c>
      <c r="W78" s="127"/>
      <c r="X78" s="121">
        <v>1971</v>
      </c>
      <c r="Y78" s="99">
        <v>12</v>
      </c>
      <c r="Z78" s="99">
        <v>3</v>
      </c>
      <c r="AA78" s="99">
        <v>3</v>
      </c>
      <c r="AB78" s="99">
        <v>8</v>
      </c>
      <c r="AC78" s="99">
        <v>11</v>
      </c>
      <c r="AD78" s="99">
        <v>9</v>
      </c>
      <c r="AE78" s="99">
        <v>5</v>
      </c>
      <c r="AF78" s="99">
        <v>3</v>
      </c>
      <c r="AG78" s="99">
        <v>8</v>
      </c>
      <c r="AH78" s="99">
        <v>2</v>
      </c>
      <c r="AI78" s="99">
        <v>4</v>
      </c>
      <c r="AJ78" s="99">
        <v>5</v>
      </c>
      <c r="AK78" s="99">
        <v>1</v>
      </c>
      <c r="AL78" s="99">
        <v>2</v>
      </c>
      <c r="AM78" s="99">
        <v>2</v>
      </c>
      <c r="AN78" s="99">
        <v>0</v>
      </c>
      <c r="AO78" s="99">
        <v>2</v>
      </c>
      <c r="AP78" s="99">
        <v>0</v>
      </c>
      <c r="AQ78" s="99">
        <v>0</v>
      </c>
      <c r="AR78" s="99">
        <v>80</v>
      </c>
      <c r="AS78" s="127"/>
      <c r="AT78" s="121">
        <v>1971</v>
      </c>
      <c r="AU78" s="99">
        <v>22</v>
      </c>
      <c r="AV78" s="99">
        <v>7</v>
      </c>
      <c r="AW78" s="99">
        <v>5</v>
      </c>
      <c r="AX78" s="99">
        <v>22</v>
      </c>
      <c r="AY78" s="99">
        <v>25</v>
      </c>
      <c r="AZ78" s="99">
        <v>24</v>
      </c>
      <c r="BA78" s="99">
        <v>16</v>
      </c>
      <c r="BB78" s="99">
        <v>17</v>
      </c>
      <c r="BC78" s="99">
        <v>18</v>
      </c>
      <c r="BD78" s="99">
        <v>22</v>
      </c>
      <c r="BE78" s="99">
        <v>17</v>
      </c>
      <c r="BF78" s="99">
        <v>15</v>
      </c>
      <c r="BG78" s="99">
        <v>3</v>
      </c>
      <c r="BH78" s="99">
        <v>5</v>
      </c>
      <c r="BI78" s="99">
        <v>7</v>
      </c>
      <c r="BJ78" s="99">
        <v>1</v>
      </c>
      <c r="BK78" s="99">
        <v>2</v>
      </c>
      <c r="BL78" s="99">
        <v>0</v>
      </c>
      <c r="BM78" s="99">
        <v>0</v>
      </c>
      <c r="BN78" s="99">
        <v>228</v>
      </c>
      <c r="BP78" s="121">
        <v>1971</v>
      </c>
    </row>
    <row r="79" spans="2:68">
      <c r="B79" s="121">
        <v>1972</v>
      </c>
      <c r="C79" s="99">
        <v>14</v>
      </c>
      <c r="D79" s="99">
        <v>3</v>
      </c>
      <c r="E79" s="99">
        <v>0</v>
      </c>
      <c r="F79" s="99">
        <v>7</v>
      </c>
      <c r="G79" s="99">
        <v>19</v>
      </c>
      <c r="H79" s="99">
        <v>8</v>
      </c>
      <c r="I79" s="99">
        <v>15</v>
      </c>
      <c r="J79" s="99">
        <v>20</v>
      </c>
      <c r="K79" s="99">
        <v>18</v>
      </c>
      <c r="L79" s="99">
        <v>15</v>
      </c>
      <c r="M79" s="99">
        <v>12</v>
      </c>
      <c r="N79" s="99">
        <v>9</v>
      </c>
      <c r="O79" s="99">
        <v>8</v>
      </c>
      <c r="P79" s="99">
        <v>2</v>
      </c>
      <c r="Q79" s="99">
        <v>1</v>
      </c>
      <c r="R79" s="99">
        <v>1</v>
      </c>
      <c r="S79" s="99">
        <v>0</v>
      </c>
      <c r="T79" s="99">
        <v>0</v>
      </c>
      <c r="U79" s="99">
        <v>0</v>
      </c>
      <c r="V79" s="99">
        <v>152</v>
      </c>
      <c r="W79" s="127"/>
      <c r="X79" s="121">
        <v>1972</v>
      </c>
      <c r="Y79" s="99">
        <v>9</v>
      </c>
      <c r="Z79" s="99">
        <v>2</v>
      </c>
      <c r="AA79" s="99">
        <v>5</v>
      </c>
      <c r="AB79" s="99">
        <v>1</v>
      </c>
      <c r="AC79" s="99">
        <v>11</v>
      </c>
      <c r="AD79" s="99">
        <v>6</v>
      </c>
      <c r="AE79" s="99">
        <v>8</v>
      </c>
      <c r="AF79" s="99">
        <v>8</v>
      </c>
      <c r="AG79" s="99">
        <v>2</v>
      </c>
      <c r="AH79" s="99">
        <v>4</v>
      </c>
      <c r="AI79" s="99">
        <v>3</v>
      </c>
      <c r="AJ79" s="99">
        <v>2</v>
      </c>
      <c r="AK79" s="99">
        <v>1</v>
      </c>
      <c r="AL79" s="99">
        <v>0</v>
      </c>
      <c r="AM79" s="99">
        <v>4</v>
      </c>
      <c r="AN79" s="99">
        <v>1</v>
      </c>
      <c r="AO79" s="99">
        <v>0</v>
      </c>
      <c r="AP79" s="99">
        <v>0</v>
      </c>
      <c r="AQ79" s="99">
        <v>0</v>
      </c>
      <c r="AR79" s="99">
        <v>67</v>
      </c>
      <c r="AS79" s="127"/>
      <c r="AT79" s="121">
        <v>1972</v>
      </c>
      <c r="AU79" s="99">
        <v>23</v>
      </c>
      <c r="AV79" s="99">
        <v>5</v>
      </c>
      <c r="AW79" s="99">
        <v>5</v>
      </c>
      <c r="AX79" s="99">
        <v>8</v>
      </c>
      <c r="AY79" s="99">
        <v>30</v>
      </c>
      <c r="AZ79" s="99">
        <v>14</v>
      </c>
      <c r="BA79" s="99">
        <v>23</v>
      </c>
      <c r="BB79" s="99">
        <v>28</v>
      </c>
      <c r="BC79" s="99">
        <v>20</v>
      </c>
      <c r="BD79" s="99">
        <v>19</v>
      </c>
      <c r="BE79" s="99">
        <v>15</v>
      </c>
      <c r="BF79" s="99">
        <v>11</v>
      </c>
      <c r="BG79" s="99">
        <v>9</v>
      </c>
      <c r="BH79" s="99">
        <v>2</v>
      </c>
      <c r="BI79" s="99">
        <v>5</v>
      </c>
      <c r="BJ79" s="99">
        <v>2</v>
      </c>
      <c r="BK79" s="99">
        <v>0</v>
      </c>
      <c r="BL79" s="99">
        <v>0</v>
      </c>
      <c r="BM79" s="99">
        <v>0</v>
      </c>
      <c r="BN79" s="99">
        <v>219</v>
      </c>
      <c r="BP79" s="121">
        <v>1972</v>
      </c>
    </row>
    <row r="80" spans="2:68">
      <c r="B80" s="121">
        <v>1973</v>
      </c>
      <c r="C80" s="99">
        <v>11</v>
      </c>
      <c r="D80" s="99">
        <v>3</v>
      </c>
      <c r="E80" s="99">
        <v>2</v>
      </c>
      <c r="F80" s="99">
        <v>12</v>
      </c>
      <c r="G80" s="99">
        <v>22</v>
      </c>
      <c r="H80" s="99">
        <v>22</v>
      </c>
      <c r="I80" s="99">
        <v>12</v>
      </c>
      <c r="J80" s="99">
        <v>13</v>
      </c>
      <c r="K80" s="99">
        <v>10</v>
      </c>
      <c r="L80" s="99">
        <v>16</v>
      </c>
      <c r="M80" s="99">
        <v>11</v>
      </c>
      <c r="N80" s="99">
        <v>7</v>
      </c>
      <c r="O80" s="99">
        <v>5</v>
      </c>
      <c r="P80" s="99">
        <v>4</v>
      </c>
      <c r="Q80" s="99">
        <v>1</v>
      </c>
      <c r="R80" s="99">
        <v>0</v>
      </c>
      <c r="S80" s="99">
        <v>1</v>
      </c>
      <c r="T80" s="99">
        <v>1</v>
      </c>
      <c r="U80" s="99">
        <v>0</v>
      </c>
      <c r="V80" s="99">
        <v>153</v>
      </c>
      <c r="W80" s="127"/>
      <c r="X80" s="121">
        <v>1973</v>
      </c>
      <c r="Y80" s="99">
        <v>11</v>
      </c>
      <c r="Z80" s="99">
        <v>4</v>
      </c>
      <c r="AA80" s="99">
        <v>3</v>
      </c>
      <c r="AB80" s="99">
        <v>10</v>
      </c>
      <c r="AC80" s="99">
        <v>14</v>
      </c>
      <c r="AD80" s="99">
        <v>11</v>
      </c>
      <c r="AE80" s="99">
        <v>12</v>
      </c>
      <c r="AF80" s="99">
        <v>6</v>
      </c>
      <c r="AG80" s="99">
        <v>5</v>
      </c>
      <c r="AH80" s="99">
        <v>8</v>
      </c>
      <c r="AI80" s="99">
        <v>6</v>
      </c>
      <c r="AJ80" s="99">
        <v>1</v>
      </c>
      <c r="AK80" s="99">
        <v>5</v>
      </c>
      <c r="AL80" s="99">
        <v>1</v>
      </c>
      <c r="AM80" s="99">
        <v>1</v>
      </c>
      <c r="AN80" s="99">
        <v>2</v>
      </c>
      <c r="AO80" s="99">
        <v>0</v>
      </c>
      <c r="AP80" s="99">
        <v>0</v>
      </c>
      <c r="AQ80" s="99">
        <v>0</v>
      </c>
      <c r="AR80" s="99">
        <v>100</v>
      </c>
      <c r="AS80" s="127"/>
      <c r="AT80" s="121">
        <v>1973</v>
      </c>
      <c r="AU80" s="99">
        <v>22</v>
      </c>
      <c r="AV80" s="99">
        <v>7</v>
      </c>
      <c r="AW80" s="99">
        <v>5</v>
      </c>
      <c r="AX80" s="99">
        <v>22</v>
      </c>
      <c r="AY80" s="99">
        <v>36</v>
      </c>
      <c r="AZ80" s="99">
        <v>33</v>
      </c>
      <c r="BA80" s="99">
        <v>24</v>
      </c>
      <c r="BB80" s="99">
        <v>19</v>
      </c>
      <c r="BC80" s="99">
        <v>15</v>
      </c>
      <c r="BD80" s="99">
        <v>24</v>
      </c>
      <c r="BE80" s="99">
        <v>17</v>
      </c>
      <c r="BF80" s="99">
        <v>8</v>
      </c>
      <c r="BG80" s="99">
        <v>10</v>
      </c>
      <c r="BH80" s="99">
        <v>5</v>
      </c>
      <c r="BI80" s="99">
        <v>2</v>
      </c>
      <c r="BJ80" s="99">
        <v>2</v>
      </c>
      <c r="BK80" s="99">
        <v>1</v>
      </c>
      <c r="BL80" s="99">
        <v>1</v>
      </c>
      <c r="BM80" s="99">
        <v>0</v>
      </c>
      <c r="BN80" s="99">
        <v>253</v>
      </c>
      <c r="BP80" s="121">
        <v>1973</v>
      </c>
    </row>
    <row r="81" spans="2:68">
      <c r="B81" s="121">
        <v>1974</v>
      </c>
      <c r="C81" s="99">
        <v>7</v>
      </c>
      <c r="D81" s="99">
        <v>6</v>
      </c>
      <c r="E81" s="99">
        <v>3</v>
      </c>
      <c r="F81" s="99">
        <v>9</v>
      </c>
      <c r="G81" s="99">
        <v>10</v>
      </c>
      <c r="H81" s="99">
        <v>25</v>
      </c>
      <c r="I81" s="99">
        <v>13</v>
      </c>
      <c r="J81" s="99">
        <v>20</v>
      </c>
      <c r="K81" s="99">
        <v>16</v>
      </c>
      <c r="L81" s="99">
        <v>17</v>
      </c>
      <c r="M81" s="99">
        <v>9</v>
      </c>
      <c r="N81" s="99">
        <v>6</v>
      </c>
      <c r="O81" s="99">
        <v>6</v>
      </c>
      <c r="P81" s="99">
        <v>5</v>
      </c>
      <c r="Q81" s="99">
        <v>3</v>
      </c>
      <c r="R81" s="99">
        <v>0</v>
      </c>
      <c r="S81" s="99">
        <v>0</v>
      </c>
      <c r="T81" s="99">
        <v>0</v>
      </c>
      <c r="U81" s="99">
        <v>0</v>
      </c>
      <c r="V81" s="99">
        <v>155</v>
      </c>
      <c r="W81" s="127"/>
      <c r="X81" s="121">
        <v>1974</v>
      </c>
      <c r="Y81" s="99">
        <v>7</v>
      </c>
      <c r="Z81" s="99">
        <v>7</v>
      </c>
      <c r="AA81" s="99">
        <v>4</v>
      </c>
      <c r="AB81" s="99">
        <v>5</v>
      </c>
      <c r="AC81" s="99">
        <v>8</v>
      </c>
      <c r="AD81" s="99">
        <v>8</v>
      </c>
      <c r="AE81" s="99">
        <v>8</v>
      </c>
      <c r="AF81" s="99">
        <v>5</v>
      </c>
      <c r="AG81" s="99">
        <v>2</v>
      </c>
      <c r="AH81" s="99">
        <v>12</v>
      </c>
      <c r="AI81" s="99">
        <v>7</v>
      </c>
      <c r="AJ81" s="99">
        <v>3</v>
      </c>
      <c r="AK81" s="99">
        <v>3</v>
      </c>
      <c r="AL81" s="99">
        <v>3</v>
      </c>
      <c r="AM81" s="99">
        <v>1</v>
      </c>
      <c r="AN81" s="99">
        <v>3</v>
      </c>
      <c r="AO81" s="99">
        <v>0</v>
      </c>
      <c r="AP81" s="99">
        <v>1</v>
      </c>
      <c r="AQ81" s="99">
        <v>0</v>
      </c>
      <c r="AR81" s="99">
        <v>87</v>
      </c>
      <c r="AS81" s="127"/>
      <c r="AT81" s="121">
        <v>1974</v>
      </c>
      <c r="AU81" s="99">
        <v>14</v>
      </c>
      <c r="AV81" s="99">
        <v>13</v>
      </c>
      <c r="AW81" s="99">
        <v>7</v>
      </c>
      <c r="AX81" s="99">
        <v>14</v>
      </c>
      <c r="AY81" s="99">
        <v>18</v>
      </c>
      <c r="AZ81" s="99">
        <v>33</v>
      </c>
      <c r="BA81" s="99">
        <v>21</v>
      </c>
      <c r="BB81" s="99">
        <v>25</v>
      </c>
      <c r="BC81" s="99">
        <v>18</v>
      </c>
      <c r="BD81" s="99">
        <v>29</v>
      </c>
      <c r="BE81" s="99">
        <v>16</v>
      </c>
      <c r="BF81" s="99">
        <v>9</v>
      </c>
      <c r="BG81" s="99">
        <v>9</v>
      </c>
      <c r="BH81" s="99">
        <v>8</v>
      </c>
      <c r="BI81" s="99">
        <v>4</v>
      </c>
      <c r="BJ81" s="99">
        <v>3</v>
      </c>
      <c r="BK81" s="99">
        <v>0</v>
      </c>
      <c r="BL81" s="99">
        <v>1</v>
      </c>
      <c r="BM81" s="99">
        <v>0</v>
      </c>
      <c r="BN81" s="99">
        <v>242</v>
      </c>
      <c r="BP81" s="121">
        <v>1974</v>
      </c>
    </row>
    <row r="82" spans="2:68">
      <c r="B82" s="121">
        <v>1975</v>
      </c>
      <c r="C82" s="99">
        <v>12</v>
      </c>
      <c r="D82" s="99">
        <v>4</v>
      </c>
      <c r="E82" s="99">
        <v>4</v>
      </c>
      <c r="F82" s="99">
        <v>8</v>
      </c>
      <c r="G82" s="99">
        <v>11</v>
      </c>
      <c r="H82" s="99">
        <v>19</v>
      </c>
      <c r="I82" s="99">
        <v>27</v>
      </c>
      <c r="J82" s="99">
        <v>11</v>
      </c>
      <c r="K82" s="99">
        <v>13</v>
      </c>
      <c r="L82" s="99">
        <v>16</v>
      </c>
      <c r="M82" s="99">
        <v>5</v>
      </c>
      <c r="N82" s="99">
        <v>3</v>
      </c>
      <c r="O82" s="99">
        <v>4</v>
      </c>
      <c r="P82" s="99">
        <v>4</v>
      </c>
      <c r="Q82" s="99">
        <v>0</v>
      </c>
      <c r="R82" s="99">
        <v>2</v>
      </c>
      <c r="S82" s="99">
        <v>0</v>
      </c>
      <c r="T82" s="99">
        <v>0</v>
      </c>
      <c r="U82" s="99">
        <v>0</v>
      </c>
      <c r="V82" s="99">
        <v>143</v>
      </c>
      <c r="W82" s="127"/>
      <c r="X82" s="121">
        <v>1975</v>
      </c>
      <c r="Y82" s="99">
        <v>6</v>
      </c>
      <c r="Z82" s="99">
        <v>2</v>
      </c>
      <c r="AA82" s="99">
        <v>2</v>
      </c>
      <c r="AB82" s="99">
        <v>6</v>
      </c>
      <c r="AC82" s="99">
        <v>10</v>
      </c>
      <c r="AD82" s="99">
        <v>12</v>
      </c>
      <c r="AE82" s="99">
        <v>8</v>
      </c>
      <c r="AF82" s="99">
        <v>7</v>
      </c>
      <c r="AG82" s="99">
        <v>5</v>
      </c>
      <c r="AH82" s="99">
        <v>9</v>
      </c>
      <c r="AI82" s="99">
        <v>4</v>
      </c>
      <c r="AJ82" s="99">
        <v>2</v>
      </c>
      <c r="AK82" s="99">
        <v>6</v>
      </c>
      <c r="AL82" s="99">
        <v>1</v>
      </c>
      <c r="AM82" s="99">
        <v>0</v>
      </c>
      <c r="AN82" s="99">
        <v>0</v>
      </c>
      <c r="AO82" s="99">
        <v>1</v>
      </c>
      <c r="AP82" s="99">
        <v>0</v>
      </c>
      <c r="AQ82" s="99">
        <v>0</v>
      </c>
      <c r="AR82" s="99">
        <v>81</v>
      </c>
      <c r="AS82" s="127"/>
      <c r="AT82" s="121">
        <v>1975</v>
      </c>
      <c r="AU82" s="99">
        <v>18</v>
      </c>
      <c r="AV82" s="99">
        <v>6</v>
      </c>
      <c r="AW82" s="99">
        <v>6</v>
      </c>
      <c r="AX82" s="99">
        <v>14</v>
      </c>
      <c r="AY82" s="99">
        <v>21</v>
      </c>
      <c r="AZ82" s="99">
        <v>31</v>
      </c>
      <c r="BA82" s="99">
        <v>35</v>
      </c>
      <c r="BB82" s="99">
        <v>18</v>
      </c>
      <c r="BC82" s="99">
        <v>18</v>
      </c>
      <c r="BD82" s="99">
        <v>25</v>
      </c>
      <c r="BE82" s="99">
        <v>9</v>
      </c>
      <c r="BF82" s="99">
        <v>5</v>
      </c>
      <c r="BG82" s="99">
        <v>10</v>
      </c>
      <c r="BH82" s="99">
        <v>5</v>
      </c>
      <c r="BI82" s="99">
        <v>0</v>
      </c>
      <c r="BJ82" s="99">
        <v>2</v>
      </c>
      <c r="BK82" s="99">
        <v>1</v>
      </c>
      <c r="BL82" s="99">
        <v>0</v>
      </c>
      <c r="BM82" s="99">
        <v>0</v>
      </c>
      <c r="BN82" s="99">
        <v>224</v>
      </c>
      <c r="BP82" s="121">
        <v>1975</v>
      </c>
    </row>
    <row r="83" spans="2:68">
      <c r="B83" s="121">
        <v>1976</v>
      </c>
      <c r="C83" s="99">
        <v>6</v>
      </c>
      <c r="D83" s="99">
        <v>1</v>
      </c>
      <c r="E83" s="99">
        <v>3</v>
      </c>
      <c r="F83" s="99">
        <v>7</v>
      </c>
      <c r="G83" s="99">
        <v>19</v>
      </c>
      <c r="H83" s="99">
        <v>23</v>
      </c>
      <c r="I83" s="99">
        <v>16</v>
      </c>
      <c r="J83" s="99">
        <v>19</v>
      </c>
      <c r="K83" s="99">
        <v>15</v>
      </c>
      <c r="L83" s="99">
        <v>13</v>
      </c>
      <c r="M83" s="99">
        <v>17</v>
      </c>
      <c r="N83" s="99">
        <v>12</v>
      </c>
      <c r="O83" s="99">
        <v>9</v>
      </c>
      <c r="P83" s="99">
        <v>3</v>
      </c>
      <c r="Q83" s="99">
        <v>1</v>
      </c>
      <c r="R83" s="99">
        <v>1</v>
      </c>
      <c r="S83" s="99">
        <v>3</v>
      </c>
      <c r="T83" s="99">
        <v>3</v>
      </c>
      <c r="U83" s="99">
        <v>0</v>
      </c>
      <c r="V83" s="99">
        <v>171</v>
      </c>
      <c r="W83" s="127"/>
      <c r="X83" s="121">
        <v>1976</v>
      </c>
      <c r="Y83" s="99">
        <v>6</v>
      </c>
      <c r="Z83" s="99">
        <v>1</v>
      </c>
      <c r="AA83" s="99">
        <v>1</v>
      </c>
      <c r="AB83" s="99">
        <v>19</v>
      </c>
      <c r="AC83" s="99">
        <v>11</v>
      </c>
      <c r="AD83" s="99">
        <v>13</v>
      </c>
      <c r="AE83" s="99">
        <v>10</v>
      </c>
      <c r="AF83" s="99">
        <v>8</v>
      </c>
      <c r="AG83" s="99">
        <v>9</v>
      </c>
      <c r="AH83" s="99">
        <v>4</v>
      </c>
      <c r="AI83" s="99">
        <v>9</v>
      </c>
      <c r="AJ83" s="99">
        <v>6</v>
      </c>
      <c r="AK83" s="99">
        <v>5</v>
      </c>
      <c r="AL83" s="99">
        <v>1</v>
      </c>
      <c r="AM83" s="99">
        <v>0</v>
      </c>
      <c r="AN83" s="99">
        <v>2</v>
      </c>
      <c r="AO83" s="99">
        <v>4</v>
      </c>
      <c r="AP83" s="99">
        <v>3</v>
      </c>
      <c r="AQ83" s="99">
        <v>0</v>
      </c>
      <c r="AR83" s="99">
        <v>112</v>
      </c>
      <c r="AS83" s="127"/>
      <c r="AT83" s="121">
        <v>1976</v>
      </c>
      <c r="AU83" s="99">
        <v>12</v>
      </c>
      <c r="AV83" s="99">
        <v>2</v>
      </c>
      <c r="AW83" s="99">
        <v>4</v>
      </c>
      <c r="AX83" s="99">
        <v>26</v>
      </c>
      <c r="AY83" s="99">
        <v>30</v>
      </c>
      <c r="AZ83" s="99">
        <v>36</v>
      </c>
      <c r="BA83" s="99">
        <v>26</v>
      </c>
      <c r="BB83" s="99">
        <v>27</v>
      </c>
      <c r="BC83" s="99">
        <v>24</v>
      </c>
      <c r="BD83" s="99">
        <v>17</v>
      </c>
      <c r="BE83" s="99">
        <v>26</v>
      </c>
      <c r="BF83" s="99">
        <v>18</v>
      </c>
      <c r="BG83" s="99">
        <v>14</v>
      </c>
      <c r="BH83" s="99">
        <v>4</v>
      </c>
      <c r="BI83" s="99">
        <v>1</v>
      </c>
      <c r="BJ83" s="99">
        <v>3</v>
      </c>
      <c r="BK83" s="99">
        <v>7</v>
      </c>
      <c r="BL83" s="99">
        <v>6</v>
      </c>
      <c r="BM83" s="99">
        <v>0</v>
      </c>
      <c r="BN83" s="99">
        <v>283</v>
      </c>
      <c r="BP83" s="121">
        <v>1976</v>
      </c>
    </row>
    <row r="84" spans="2:68">
      <c r="B84" s="121">
        <v>1977</v>
      </c>
      <c r="C84" s="99">
        <v>15</v>
      </c>
      <c r="D84" s="99">
        <v>4</v>
      </c>
      <c r="E84" s="99">
        <v>7</v>
      </c>
      <c r="F84" s="99">
        <v>13</v>
      </c>
      <c r="G84" s="99">
        <v>15</v>
      </c>
      <c r="H84" s="99">
        <v>19</v>
      </c>
      <c r="I84" s="99">
        <v>32</v>
      </c>
      <c r="J84" s="99">
        <v>8</v>
      </c>
      <c r="K84" s="99">
        <v>11</v>
      </c>
      <c r="L84" s="99">
        <v>12</v>
      </c>
      <c r="M84" s="99">
        <v>11</v>
      </c>
      <c r="N84" s="99">
        <v>5</v>
      </c>
      <c r="O84" s="99">
        <v>8</v>
      </c>
      <c r="P84" s="99">
        <v>5</v>
      </c>
      <c r="Q84" s="99">
        <v>1</v>
      </c>
      <c r="R84" s="99">
        <v>0</v>
      </c>
      <c r="S84" s="99">
        <v>0</v>
      </c>
      <c r="T84" s="99">
        <v>1</v>
      </c>
      <c r="U84" s="99">
        <v>0</v>
      </c>
      <c r="V84" s="99">
        <v>167</v>
      </c>
      <c r="W84" s="127"/>
      <c r="X84" s="121">
        <v>1977</v>
      </c>
      <c r="Y84" s="99">
        <v>11</v>
      </c>
      <c r="Z84" s="99">
        <v>6</v>
      </c>
      <c r="AA84" s="99">
        <v>2</v>
      </c>
      <c r="AB84" s="99">
        <v>17</v>
      </c>
      <c r="AC84" s="99">
        <v>5</v>
      </c>
      <c r="AD84" s="99">
        <v>12</v>
      </c>
      <c r="AE84" s="99">
        <v>11</v>
      </c>
      <c r="AF84" s="99">
        <v>5</v>
      </c>
      <c r="AG84" s="99">
        <v>8</v>
      </c>
      <c r="AH84" s="99">
        <v>6</v>
      </c>
      <c r="AI84" s="99">
        <v>8</v>
      </c>
      <c r="AJ84" s="99">
        <v>0</v>
      </c>
      <c r="AK84" s="99">
        <v>4</v>
      </c>
      <c r="AL84" s="99">
        <v>1</v>
      </c>
      <c r="AM84" s="99">
        <v>2</v>
      </c>
      <c r="AN84" s="99">
        <v>4</v>
      </c>
      <c r="AO84" s="99">
        <v>1</v>
      </c>
      <c r="AP84" s="99">
        <v>0</v>
      </c>
      <c r="AQ84" s="99">
        <v>0</v>
      </c>
      <c r="AR84" s="99">
        <v>103</v>
      </c>
      <c r="AS84" s="127"/>
      <c r="AT84" s="121">
        <v>1977</v>
      </c>
      <c r="AU84" s="99">
        <v>26</v>
      </c>
      <c r="AV84" s="99">
        <v>10</v>
      </c>
      <c r="AW84" s="99">
        <v>9</v>
      </c>
      <c r="AX84" s="99">
        <v>30</v>
      </c>
      <c r="AY84" s="99">
        <v>20</v>
      </c>
      <c r="AZ84" s="99">
        <v>31</v>
      </c>
      <c r="BA84" s="99">
        <v>43</v>
      </c>
      <c r="BB84" s="99">
        <v>13</v>
      </c>
      <c r="BC84" s="99">
        <v>19</v>
      </c>
      <c r="BD84" s="99">
        <v>18</v>
      </c>
      <c r="BE84" s="99">
        <v>19</v>
      </c>
      <c r="BF84" s="99">
        <v>5</v>
      </c>
      <c r="BG84" s="99">
        <v>12</v>
      </c>
      <c r="BH84" s="99">
        <v>6</v>
      </c>
      <c r="BI84" s="99">
        <v>3</v>
      </c>
      <c r="BJ84" s="99">
        <v>4</v>
      </c>
      <c r="BK84" s="99">
        <v>1</v>
      </c>
      <c r="BL84" s="99">
        <v>1</v>
      </c>
      <c r="BM84" s="99">
        <v>0</v>
      </c>
      <c r="BN84" s="99">
        <v>270</v>
      </c>
      <c r="BP84" s="121">
        <v>1977</v>
      </c>
    </row>
    <row r="85" spans="2:68">
      <c r="B85" s="121">
        <v>1978</v>
      </c>
      <c r="C85" s="99">
        <v>9</v>
      </c>
      <c r="D85" s="99">
        <v>3</v>
      </c>
      <c r="E85" s="99">
        <v>5</v>
      </c>
      <c r="F85" s="99">
        <v>5</v>
      </c>
      <c r="G85" s="99">
        <v>16</v>
      </c>
      <c r="H85" s="99">
        <v>21</v>
      </c>
      <c r="I85" s="99">
        <v>15</v>
      </c>
      <c r="J85" s="99">
        <v>17</v>
      </c>
      <c r="K85" s="99">
        <v>10</v>
      </c>
      <c r="L85" s="99">
        <v>15</v>
      </c>
      <c r="M85" s="99">
        <v>8</v>
      </c>
      <c r="N85" s="99">
        <v>4</v>
      </c>
      <c r="O85" s="99">
        <v>4</v>
      </c>
      <c r="P85" s="99">
        <v>2</v>
      </c>
      <c r="Q85" s="99">
        <v>0</v>
      </c>
      <c r="R85" s="99">
        <v>4</v>
      </c>
      <c r="S85" s="99">
        <v>1</v>
      </c>
      <c r="T85" s="99">
        <v>0</v>
      </c>
      <c r="U85" s="99">
        <v>0</v>
      </c>
      <c r="V85" s="99">
        <v>139</v>
      </c>
      <c r="W85" s="127"/>
      <c r="X85" s="121">
        <v>1978</v>
      </c>
      <c r="Y85" s="99">
        <v>5</v>
      </c>
      <c r="Z85" s="99">
        <v>3</v>
      </c>
      <c r="AA85" s="99">
        <v>3</v>
      </c>
      <c r="AB85" s="99">
        <v>9</v>
      </c>
      <c r="AC85" s="99">
        <v>18</v>
      </c>
      <c r="AD85" s="99">
        <v>13</v>
      </c>
      <c r="AE85" s="99">
        <v>17</v>
      </c>
      <c r="AF85" s="99">
        <v>11</v>
      </c>
      <c r="AG85" s="99">
        <v>8</v>
      </c>
      <c r="AH85" s="99">
        <v>9</v>
      </c>
      <c r="AI85" s="99">
        <v>4</v>
      </c>
      <c r="AJ85" s="99">
        <v>2</v>
      </c>
      <c r="AK85" s="99">
        <v>4</v>
      </c>
      <c r="AL85" s="99">
        <v>5</v>
      </c>
      <c r="AM85" s="99">
        <v>0</v>
      </c>
      <c r="AN85" s="99">
        <v>4</v>
      </c>
      <c r="AO85" s="99">
        <v>0</v>
      </c>
      <c r="AP85" s="99">
        <v>0</v>
      </c>
      <c r="AQ85" s="99">
        <v>0</v>
      </c>
      <c r="AR85" s="99">
        <v>115</v>
      </c>
      <c r="AS85" s="127"/>
      <c r="AT85" s="121">
        <v>1978</v>
      </c>
      <c r="AU85" s="99">
        <v>14</v>
      </c>
      <c r="AV85" s="99">
        <v>6</v>
      </c>
      <c r="AW85" s="99">
        <v>8</v>
      </c>
      <c r="AX85" s="99">
        <v>14</v>
      </c>
      <c r="AY85" s="99">
        <v>34</v>
      </c>
      <c r="AZ85" s="99">
        <v>34</v>
      </c>
      <c r="BA85" s="99">
        <v>32</v>
      </c>
      <c r="BB85" s="99">
        <v>28</v>
      </c>
      <c r="BC85" s="99">
        <v>18</v>
      </c>
      <c r="BD85" s="99">
        <v>24</v>
      </c>
      <c r="BE85" s="99">
        <v>12</v>
      </c>
      <c r="BF85" s="99">
        <v>6</v>
      </c>
      <c r="BG85" s="99">
        <v>8</v>
      </c>
      <c r="BH85" s="99">
        <v>7</v>
      </c>
      <c r="BI85" s="99">
        <v>0</v>
      </c>
      <c r="BJ85" s="99">
        <v>8</v>
      </c>
      <c r="BK85" s="99">
        <v>1</v>
      </c>
      <c r="BL85" s="99">
        <v>0</v>
      </c>
      <c r="BM85" s="99">
        <v>0</v>
      </c>
      <c r="BN85" s="99">
        <v>254</v>
      </c>
      <c r="BP85" s="121">
        <v>1978</v>
      </c>
    </row>
    <row r="86" spans="2:68">
      <c r="B86" s="122">
        <v>1979</v>
      </c>
      <c r="C86" s="99">
        <v>11</v>
      </c>
      <c r="D86" s="99">
        <v>2</v>
      </c>
      <c r="E86" s="99">
        <v>3</v>
      </c>
      <c r="F86" s="99">
        <v>10</v>
      </c>
      <c r="G86" s="99">
        <v>26</v>
      </c>
      <c r="H86" s="99">
        <v>16</v>
      </c>
      <c r="I86" s="99">
        <v>20</v>
      </c>
      <c r="J86" s="99">
        <v>11</v>
      </c>
      <c r="K86" s="99">
        <v>15</v>
      </c>
      <c r="L86" s="99">
        <v>19</v>
      </c>
      <c r="M86" s="99">
        <v>14</v>
      </c>
      <c r="N86" s="99">
        <v>11</v>
      </c>
      <c r="O86" s="99">
        <v>9</v>
      </c>
      <c r="P86" s="99">
        <v>3</v>
      </c>
      <c r="Q86" s="99">
        <v>1</v>
      </c>
      <c r="R86" s="99">
        <v>2</v>
      </c>
      <c r="S86" s="99">
        <v>1</v>
      </c>
      <c r="T86" s="99">
        <v>1</v>
      </c>
      <c r="U86" s="99">
        <v>1</v>
      </c>
      <c r="V86" s="99">
        <v>176</v>
      </c>
      <c r="W86" s="127"/>
      <c r="X86" s="122">
        <v>1979</v>
      </c>
      <c r="Y86" s="99">
        <v>6</v>
      </c>
      <c r="Z86" s="99">
        <v>3</v>
      </c>
      <c r="AA86" s="99">
        <v>1</v>
      </c>
      <c r="AB86" s="99">
        <v>7</v>
      </c>
      <c r="AC86" s="99">
        <v>14</v>
      </c>
      <c r="AD86" s="99">
        <v>13</v>
      </c>
      <c r="AE86" s="99">
        <v>7</v>
      </c>
      <c r="AF86" s="99">
        <v>6</v>
      </c>
      <c r="AG86" s="99">
        <v>7</v>
      </c>
      <c r="AH86" s="99">
        <v>9</v>
      </c>
      <c r="AI86" s="99">
        <v>3</v>
      </c>
      <c r="AJ86" s="99">
        <v>5</v>
      </c>
      <c r="AK86" s="99">
        <v>0</v>
      </c>
      <c r="AL86" s="99">
        <v>2</v>
      </c>
      <c r="AM86" s="99">
        <v>2</v>
      </c>
      <c r="AN86" s="99">
        <v>1</v>
      </c>
      <c r="AO86" s="99">
        <v>0</v>
      </c>
      <c r="AP86" s="99">
        <v>2</v>
      </c>
      <c r="AQ86" s="99">
        <v>1</v>
      </c>
      <c r="AR86" s="99">
        <v>89</v>
      </c>
      <c r="AS86" s="127"/>
      <c r="AT86" s="122">
        <v>1979</v>
      </c>
      <c r="AU86" s="99">
        <v>17</v>
      </c>
      <c r="AV86" s="99">
        <v>5</v>
      </c>
      <c r="AW86" s="99">
        <v>4</v>
      </c>
      <c r="AX86" s="99">
        <v>17</v>
      </c>
      <c r="AY86" s="99">
        <v>40</v>
      </c>
      <c r="AZ86" s="99">
        <v>29</v>
      </c>
      <c r="BA86" s="99">
        <v>27</v>
      </c>
      <c r="BB86" s="99">
        <v>17</v>
      </c>
      <c r="BC86" s="99">
        <v>22</v>
      </c>
      <c r="BD86" s="99">
        <v>28</v>
      </c>
      <c r="BE86" s="99">
        <v>17</v>
      </c>
      <c r="BF86" s="99">
        <v>16</v>
      </c>
      <c r="BG86" s="99">
        <v>9</v>
      </c>
      <c r="BH86" s="99">
        <v>5</v>
      </c>
      <c r="BI86" s="99">
        <v>3</v>
      </c>
      <c r="BJ86" s="99">
        <v>3</v>
      </c>
      <c r="BK86" s="99">
        <v>1</v>
      </c>
      <c r="BL86" s="99">
        <v>3</v>
      </c>
      <c r="BM86" s="99">
        <v>2</v>
      </c>
      <c r="BN86" s="99">
        <v>265</v>
      </c>
      <c r="BP86" s="122">
        <v>1979</v>
      </c>
    </row>
    <row r="87" spans="2:68">
      <c r="B87" s="122">
        <v>1980</v>
      </c>
      <c r="C87" s="99">
        <v>14</v>
      </c>
      <c r="D87" s="99">
        <v>4</v>
      </c>
      <c r="E87" s="99">
        <v>3</v>
      </c>
      <c r="F87" s="99">
        <v>10</v>
      </c>
      <c r="G87" s="99">
        <v>18</v>
      </c>
      <c r="H87" s="99">
        <v>25</v>
      </c>
      <c r="I87" s="99">
        <v>21</v>
      </c>
      <c r="J87" s="99">
        <v>17</v>
      </c>
      <c r="K87" s="99">
        <v>12</v>
      </c>
      <c r="L87" s="99">
        <v>2</v>
      </c>
      <c r="M87" s="99">
        <v>10</v>
      </c>
      <c r="N87" s="99">
        <v>12</v>
      </c>
      <c r="O87" s="99">
        <v>4</v>
      </c>
      <c r="P87" s="99">
        <v>4</v>
      </c>
      <c r="Q87" s="99">
        <v>6</v>
      </c>
      <c r="R87" s="99">
        <v>2</v>
      </c>
      <c r="S87" s="99">
        <v>1</v>
      </c>
      <c r="T87" s="99">
        <v>0</v>
      </c>
      <c r="U87" s="99">
        <v>2</v>
      </c>
      <c r="V87" s="99">
        <v>167</v>
      </c>
      <c r="W87" s="127"/>
      <c r="X87" s="122">
        <v>1980</v>
      </c>
      <c r="Y87" s="99">
        <v>7</v>
      </c>
      <c r="Z87" s="99">
        <v>1</v>
      </c>
      <c r="AA87" s="99">
        <v>2</v>
      </c>
      <c r="AB87" s="99">
        <v>19</v>
      </c>
      <c r="AC87" s="99">
        <v>15</v>
      </c>
      <c r="AD87" s="99">
        <v>14</v>
      </c>
      <c r="AE87" s="99">
        <v>12</v>
      </c>
      <c r="AF87" s="99">
        <v>11</v>
      </c>
      <c r="AG87" s="99">
        <v>5</v>
      </c>
      <c r="AH87" s="99">
        <v>7</v>
      </c>
      <c r="AI87" s="99">
        <v>6</v>
      </c>
      <c r="AJ87" s="99">
        <v>5</v>
      </c>
      <c r="AK87" s="99">
        <v>4</v>
      </c>
      <c r="AL87" s="99">
        <v>3</v>
      </c>
      <c r="AM87" s="99">
        <v>2</v>
      </c>
      <c r="AN87" s="99">
        <v>0</v>
      </c>
      <c r="AO87" s="99">
        <v>0</v>
      </c>
      <c r="AP87" s="99">
        <v>0</v>
      </c>
      <c r="AQ87" s="99">
        <v>0</v>
      </c>
      <c r="AR87" s="99">
        <v>113</v>
      </c>
      <c r="AS87" s="127"/>
      <c r="AT87" s="122">
        <v>1980</v>
      </c>
      <c r="AU87" s="99">
        <v>21</v>
      </c>
      <c r="AV87" s="99">
        <v>5</v>
      </c>
      <c r="AW87" s="99">
        <v>5</v>
      </c>
      <c r="AX87" s="99">
        <v>29</v>
      </c>
      <c r="AY87" s="99">
        <v>33</v>
      </c>
      <c r="AZ87" s="99">
        <v>39</v>
      </c>
      <c r="BA87" s="99">
        <v>33</v>
      </c>
      <c r="BB87" s="99">
        <v>28</v>
      </c>
      <c r="BC87" s="99">
        <v>17</v>
      </c>
      <c r="BD87" s="99">
        <v>9</v>
      </c>
      <c r="BE87" s="99">
        <v>16</v>
      </c>
      <c r="BF87" s="99">
        <v>17</v>
      </c>
      <c r="BG87" s="99">
        <v>8</v>
      </c>
      <c r="BH87" s="99">
        <v>7</v>
      </c>
      <c r="BI87" s="99">
        <v>8</v>
      </c>
      <c r="BJ87" s="99">
        <v>2</v>
      </c>
      <c r="BK87" s="99">
        <v>1</v>
      </c>
      <c r="BL87" s="99">
        <v>0</v>
      </c>
      <c r="BM87" s="99">
        <v>2</v>
      </c>
      <c r="BN87" s="99">
        <v>280</v>
      </c>
      <c r="BP87" s="122">
        <v>1980</v>
      </c>
    </row>
    <row r="88" spans="2:68">
      <c r="B88" s="122">
        <v>1981</v>
      </c>
      <c r="C88" s="99">
        <v>13</v>
      </c>
      <c r="D88" s="99">
        <v>3</v>
      </c>
      <c r="E88" s="99">
        <v>0</v>
      </c>
      <c r="F88" s="99">
        <v>13</v>
      </c>
      <c r="G88" s="99">
        <v>21</v>
      </c>
      <c r="H88" s="99">
        <v>17</v>
      </c>
      <c r="I88" s="99">
        <v>21</v>
      </c>
      <c r="J88" s="99">
        <v>18</v>
      </c>
      <c r="K88" s="99">
        <v>16</v>
      </c>
      <c r="L88" s="99">
        <v>13</v>
      </c>
      <c r="M88" s="99">
        <v>14</v>
      </c>
      <c r="N88" s="99">
        <v>9</v>
      </c>
      <c r="O88" s="99">
        <v>8</v>
      </c>
      <c r="P88" s="99">
        <v>5</v>
      </c>
      <c r="Q88" s="99">
        <v>6</v>
      </c>
      <c r="R88" s="99">
        <v>1</v>
      </c>
      <c r="S88" s="99">
        <v>1</v>
      </c>
      <c r="T88" s="99">
        <v>8</v>
      </c>
      <c r="U88" s="99">
        <v>0</v>
      </c>
      <c r="V88" s="99">
        <v>187</v>
      </c>
      <c r="W88" s="127"/>
      <c r="X88" s="122">
        <v>1981</v>
      </c>
      <c r="Y88" s="99">
        <v>6</v>
      </c>
      <c r="Z88" s="99">
        <v>2</v>
      </c>
      <c r="AA88" s="99">
        <v>3</v>
      </c>
      <c r="AB88" s="99">
        <v>7</v>
      </c>
      <c r="AC88" s="99">
        <v>11</v>
      </c>
      <c r="AD88" s="99">
        <v>9</v>
      </c>
      <c r="AE88" s="99">
        <v>13</v>
      </c>
      <c r="AF88" s="99">
        <v>8</v>
      </c>
      <c r="AG88" s="99">
        <v>6</v>
      </c>
      <c r="AH88" s="99">
        <v>5</v>
      </c>
      <c r="AI88" s="99">
        <v>10</v>
      </c>
      <c r="AJ88" s="99">
        <v>3</v>
      </c>
      <c r="AK88" s="99">
        <v>3</v>
      </c>
      <c r="AL88" s="99">
        <v>4</v>
      </c>
      <c r="AM88" s="99">
        <v>1</v>
      </c>
      <c r="AN88" s="99">
        <v>1</v>
      </c>
      <c r="AO88" s="99">
        <v>2</v>
      </c>
      <c r="AP88" s="99">
        <v>1</v>
      </c>
      <c r="AQ88" s="99">
        <v>0</v>
      </c>
      <c r="AR88" s="99">
        <v>95</v>
      </c>
      <c r="AS88" s="127"/>
      <c r="AT88" s="122">
        <v>1981</v>
      </c>
      <c r="AU88" s="99">
        <v>19</v>
      </c>
      <c r="AV88" s="99">
        <v>5</v>
      </c>
      <c r="AW88" s="99">
        <v>3</v>
      </c>
      <c r="AX88" s="99">
        <v>20</v>
      </c>
      <c r="AY88" s="99">
        <v>32</v>
      </c>
      <c r="AZ88" s="99">
        <v>26</v>
      </c>
      <c r="BA88" s="99">
        <v>34</v>
      </c>
      <c r="BB88" s="99">
        <v>26</v>
      </c>
      <c r="BC88" s="99">
        <v>22</v>
      </c>
      <c r="BD88" s="99">
        <v>18</v>
      </c>
      <c r="BE88" s="99">
        <v>24</v>
      </c>
      <c r="BF88" s="99">
        <v>12</v>
      </c>
      <c r="BG88" s="99">
        <v>11</v>
      </c>
      <c r="BH88" s="99">
        <v>9</v>
      </c>
      <c r="BI88" s="99">
        <v>7</v>
      </c>
      <c r="BJ88" s="99">
        <v>2</v>
      </c>
      <c r="BK88" s="99">
        <v>3</v>
      </c>
      <c r="BL88" s="99">
        <v>9</v>
      </c>
      <c r="BM88" s="99">
        <v>0</v>
      </c>
      <c r="BN88" s="99">
        <v>282</v>
      </c>
      <c r="BP88" s="122">
        <v>1981</v>
      </c>
    </row>
    <row r="89" spans="2:68">
      <c r="B89" s="122">
        <v>1982</v>
      </c>
      <c r="C89" s="99">
        <v>11</v>
      </c>
      <c r="D89" s="99">
        <v>7</v>
      </c>
      <c r="E89" s="99">
        <v>7</v>
      </c>
      <c r="F89" s="99">
        <v>20</v>
      </c>
      <c r="G89" s="99">
        <v>13</v>
      </c>
      <c r="H89" s="99">
        <v>33</v>
      </c>
      <c r="I89" s="99">
        <v>25</v>
      </c>
      <c r="J89" s="99">
        <v>14</v>
      </c>
      <c r="K89" s="99">
        <v>17</v>
      </c>
      <c r="L89" s="99">
        <v>16</v>
      </c>
      <c r="M89" s="99">
        <v>10</v>
      </c>
      <c r="N89" s="99">
        <v>4</v>
      </c>
      <c r="O89" s="99">
        <v>8</v>
      </c>
      <c r="P89" s="99">
        <v>4</v>
      </c>
      <c r="Q89" s="99">
        <v>4</v>
      </c>
      <c r="R89" s="99">
        <v>1</v>
      </c>
      <c r="S89" s="99">
        <v>0</v>
      </c>
      <c r="T89" s="99">
        <v>0</v>
      </c>
      <c r="U89" s="99">
        <v>2</v>
      </c>
      <c r="V89" s="99">
        <v>196</v>
      </c>
      <c r="W89" s="127"/>
      <c r="X89" s="122">
        <v>1982</v>
      </c>
      <c r="Y89" s="99">
        <v>9</v>
      </c>
      <c r="Z89" s="99">
        <v>2</v>
      </c>
      <c r="AA89" s="99">
        <v>1</v>
      </c>
      <c r="AB89" s="99">
        <v>8</v>
      </c>
      <c r="AC89" s="99">
        <v>9</v>
      </c>
      <c r="AD89" s="99">
        <v>11</v>
      </c>
      <c r="AE89" s="99">
        <v>9</v>
      </c>
      <c r="AF89" s="99">
        <v>5</v>
      </c>
      <c r="AG89" s="99">
        <v>12</v>
      </c>
      <c r="AH89" s="99">
        <v>9</v>
      </c>
      <c r="AI89" s="99">
        <v>5</v>
      </c>
      <c r="AJ89" s="99">
        <v>3</v>
      </c>
      <c r="AK89" s="99">
        <v>1</v>
      </c>
      <c r="AL89" s="99">
        <v>3</v>
      </c>
      <c r="AM89" s="99">
        <v>2</v>
      </c>
      <c r="AN89" s="99">
        <v>1</v>
      </c>
      <c r="AO89" s="99">
        <v>2</v>
      </c>
      <c r="AP89" s="99">
        <v>1</v>
      </c>
      <c r="AQ89" s="99">
        <v>0</v>
      </c>
      <c r="AR89" s="99">
        <v>93</v>
      </c>
      <c r="AS89" s="127"/>
      <c r="AT89" s="122">
        <v>1982</v>
      </c>
      <c r="AU89" s="99">
        <v>20</v>
      </c>
      <c r="AV89" s="99">
        <v>9</v>
      </c>
      <c r="AW89" s="99">
        <v>8</v>
      </c>
      <c r="AX89" s="99">
        <v>28</v>
      </c>
      <c r="AY89" s="99">
        <v>22</v>
      </c>
      <c r="AZ89" s="99">
        <v>44</v>
      </c>
      <c r="BA89" s="99">
        <v>34</v>
      </c>
      <c r="BB89" s="99">
        <v>19</v>
      </c>
      <c r="BC89" s="99">
        <v>29</v>
      </c>
      <c r="BD89" s="99">
        <v>25</v>
      </c>
      <c r="BE89" s="99">
        <v>15</v>
      </c>
      <c r="BF89" s="99">
        <v>7</v>
      </c>
      <c r="BG89" s="99">
        <v>9</v>
      </c>
      <c r="BH89" s="99">
        <v>7</v>
      </c>
      <c r="BI89" s="99">
        <v>6</v>
      </c>
      <c r="BJ89" s="99">
        <v>2</v>
      </c>
      <c r="BK89" s="99">
        <v>2</v>
      </c>
      <c r="BL89" s="99">
        <v>1</v>
      </c>
      <c r="BM89" s="99">
        <v>2</v>
      </c>
      <c r="BN89" s="99">
        <v>289</v>
      </c>
      <c r="BP89" s="122">
        <v>1982</v>
      </c>
    </row>
    <row r="90" spans="2:68">
      <c r="B90" s="122">
        <v>1983</v>
      </c>
      <c r="C90" s="99">
        <v>9</v>
      </c>
      <c r="D90" s="99">
        <v>0</v>
      </c>
      <c r="E90" s="99">
        <v>7</v>
      </c>
      <c r="F90" s="99">
        <v>7</v>
      </c>
      <c r="G90" s="99">
        <v>15</v>
      </c>
      <c r="H90" s="99">
        <v>24</v>
      </c>
      <c r="I90" s="99">
        <v>22</v>
      </c>
      <c r="J90" s="99">
        <v>20</v>
      </c>
      <c r="K90" s="99">
        <v>15</v>
      </c>
      <c r="L90" s="99">
        <v>18</v>
      </c>
      <c r="M90" s="99">
        <v>12</v>
      </c>
      <c r="N90" s="99">
        <v>10</v>
      </c>
      <c r="O90" s="99">
        <v>1</v>
      </c>
      <c r="P90" s="99">
        <v>6</v>
      </c>
      <c r="Q90" s="99">
        <v>3</v>
      </c>
      <c r="R90" s="99">
        <v>3</v>
      </c>
      <c r="S90" s="99">
        <v>2</v>
      </c>
      <c r="T90" s="99">
        <v>0</v>
      </c>
      <c r="U90" s="99">
        <v>0</v>
      </c>
      <c r="V90" s="99">
        <v>174</v>
      </c>
      <c r="W90" s="127"/>
      <c r="X90" s="122">
        <v>1983</v>
      </c>
      <c r="Y90" s="99">
        <v>3</v>
      </c>
      <c r="Z90" s="99">
        <v>5</v>
      </c>
      <c r="AA90" s="99">
        <v>3</v>
      </c>
      <c r="AB90" s="99">
        <v>8</v>
      </c>
      <c r="AC90" s="99">
        <v>25</v>
      </c>
      <c r="AD90" s="99">
        <v>15</v>
      </c>
      <c r="AE90" s="99">
        <v>11</v>
      </c>
      <c r="AF90" s="99">
        <v>14</v>
      </c>
      <c r="AG90" s="99">
        <v>7</v>
      </c>
      <c r="AH90" s="99">
        <v>6</v>
      </c>
      <c r="AI90" s="99">
        <v>10</v>
      </c>
      <c r="AJ90" s="99">
        <v>5</v>
      </c>
      <c r="AK90" s="99">
        <v>4</v>
      </c>
      <c r="AL90" s="99">
        <v>1</v>
      </c>
      <c r="AM90" s="99">
        <v>1</v>
      </c>
      <c r="AN90" s="99">
        <v>1</v>
      </c>
      <c r="AO90" s="99">
        <v>0</v>
      </c>
      <c r="AP90" s="99">
        <v>1</v>
      </c>
      <c r="AQ90" s="99">
        <v>0</v>
      </c>
      <c r="AR90" s="99">
        <v>120</v>
      </c>
      <c r="AS90" s="127"/>
      <c r="AT90" s="122">
        <v>1983</v>
      </c>
      <c r="AU90" s="99">
        <v>12</v>
      </c>
      <c r="AV90" s="99">
        <v>5</v>
      </c>
      <c r="AW90" s="99">
        <v>10</v>
      </c>
      <c r="AX90" s="99">
        <v>15</v>
      </c>
      <c r="AY90" s="99">
        <v>40</v>
      </c>
      <c r="AZ90" s="99">
        <v>39</v>
      </c>
      <c r="BA90" s="99">
        <v>33</v>
      </c>
      <c r="BB90" s="99">
        <v>34</v>
      </c>
      <c r="BC90" s="99">
        <v>22</v>
      </c>
      <c r="BD90" s="99">
        <v>24</v>
      </c>
      <c r="BE90" s="99">
        <v>22</v>
      </c>
      <c r="BF90" s="99">
        <v>15</v>
      </c>
      <c r="BG90" s="99">
        <v>5</v>
      </c>
      <c r="BH90" s="99">
        <v>7</v>
      </c>
      <c r="BI90" s="99">
        <v>4</v>
      </c>
      <c r="BJ90" s="99">
        <v>4</v>
      </c>
      <c r="BK90" s="99">
        <v>2</v>
      </c>
      <c r="BL90" s="99">
        <v>1</v>
      </c>
      <c r="BM90" s="99">
        <v>0</v>
      </c>
      <c r="BN90" s="99">
        <v>294</v>
      </c>
      <c r="BP90" s="122">
        <v>1983</v>
      </c>
    </row>
    <row r="91" spans="2:68">
      <c r="B91" s="122">
        <v>1984</v>
      </c>
      <c r="C91" s="99">
        <v>15</v>
      </c>
      <c r="D91" s="99">
        <v>1</v>
      </c>
      <c r="E91" s="99">
        <v>1</v>
      </c>
      <c r="F91" s="99">
        <v>9</v>
      </c>
      <c r="G91" s="99">
        <v>28</v>
      </c>
      <c r="H91" s="99">
        <v>26</v>
      </c>
      <c r="I91" s="99">
        <v>23</v>
      </c>
      <c r="J91" s="99">
        <v>20</v>
      </c>
      <c r="K91" s="99">
        <v>20</v>
      </c>
      <c r="L91" s="99">
        <v>8</v>
      </c>
      <c r="M91" s="99">
        <v>12</v>
      </c>
      <c r="N91" s="99">
        <v>6</v>
      </c>
      <c r="O91" s="99">
        <v>9</v>
      </c>
      <c r="P91" s="99">
        <v>0</v>
      </c>
      <c r="Q91" s="99">
        <v>2</v>
      </c>
      <c r="R91" s="99">
        <v>1</v>
      </c>
      <c r="S91" s="99">
        <v>0</v>
      </c>
      <c r="T91" s="99">
        <v>0</v>
      </c>
      <c r="U91" s="99">
        <v>0</v>
      </c>
      <c r="V91" s="99">
        <v>181</v>
      </c>
      <c r="W91" s="127"/>
      <c r="X91" s="122">
        <v>1984</v>
      </c>
      <c r="Y91" s="99">
        <v>8</v>
      </c>
      <c r="Z91" s="99">
        <v>2</v>
      </c>
      <c r="AA91" s="99">
        <v>5</v>
      </c>
      <c r="AB91" s="99">
        <v>7</v>
      </c>
      <c r="AC91" s="99">
        <v>15</v>
      </c>
      <c r="AD91" s="99">
        <v>10</v>
      </c>
      <c r="AE91" s="99">
        <v>15</v>
      </c>
      <c r="AF91" s="99">
        <v>12</v>
      </c>
      <c r="AG91" s="99">
        <v>7</v>
      </c>
      <c r="AH91" s="99">
        <v>7</v>
      </c>
      <c r="AI91" s="99">
        <v>5</v>
      </c>
      <c r="AJ91" s="99">
        <v>6</v>
      </c>
      <c r="AK91" s="99">
        <v>6</v>
      </c>
      <c r="AL91" s="99">
        <v>4</v>
      </c>
      <c r="AM91" s="99">
        <v>3</v>
      </c>
      <c r="AN91" s="99">
        <v>4</v>
      </c>
      <c r="AO91" s="99">
        <v>0</v>
      </c>
      <c r="AP91" s="99">
        <v>2</v>
      </c>
      <c r="AQ91" s="99">
        <v>0</v>
      </c>
      <c r="AR91" s="99">
        <v>118</v>
      </c>
      <c r="AS91" s="127"/>
      <c r="AT91" s="122">
        <v>1984</v>
      </c>
      <c r="AU91" s="99">
        <v>23</v>
      </c>
      <c r="AV91" s="99">
        <v>3</v>
      </c>
      <c r="AW91" s="99">
        <v>6</v>
      </c>
      <c r="AX91" s="99">
        <v>16</v>
      </c>
      <c r="AY91" s="99">
        <v>43</v>
      </c>
      <c r="AZ91" s="99">
        <v>36</v>
      </c>
      <c r="BA91" s="99">
        <v>38</v>
      </c>
      <c r="BB91" s="99">
        <v>32</v>
      </c>
      <c r="BC91" s="99">
        <v>27</v>
      </c>
      <c r="BD91" s="99">
        <v>15</v>
      </c>
      <c r="BE91" s="99">
        <v>17</v>
      </c>
      <c r="BF91" s="99">
        <v>12</v>
      </c>
      <c r="BG91" s="99">
        <v>15</v>
      </c>
      <c r="BH91" s="99">
        <v>4</v>
      </c>
      <c r="BI91" s="99">
        <v>5</v>
      </c>
      <c r="BJ91" s="99">
        <v>5</v>
      </c>
      <c r="BK91" s="99">
        <v>0</v>
      </c>
      <c r="BL91" s="99">
        <v>2</v>
      </c>
      <c r="BM91" s="99">
        <v>0</v>
      </c>
      <c r="BN91" s="99">
        <v>299</v>
      </c>
      <c r="BP91" s="122">
        <v>1984</v>
      </c>
    </row>
    <row r="92" spans="2:68">
      <c r="B92" s="122">
        <v>1985</v>
      </c>
      <c r="C92" s="99">
        <v>9</v>
      </c>
      <c r="D92" s="99">
        <v>1</v>
      </c>
      <c r="E92" s="99">
        <v>6</v>
      </c>
      <c r="F92" s="99">
        <v>18</v>
      </c>
      <c r="G92" s="99">
        <v>28</v>
      </c>
      <c r="H92" s="99">
        <v>27</v>
      </c>
      <c r="I92" s="99">
        <v>16</v>
      </c>
      <c r="J92" s="99">
        <v>26</v>
      </c>
      <c r="K92" s="99">
        <v>11</v>
      </c>
      <c r="L92" s="99">
        <v>14</v>
      </c>
      <c r="M92" s="99">
        <v>12</v>
      </c>
      <c r="N92" s="99">
        <v>10</v>
      </c>
      <c r="O92" s="99">
        <v>6</v>
      </c>
      <c r="P92" s="99">
        <v>1</v>
      </c>
      <c r="Q92" s="99">
        <v>5</v>
      </c>
      <c r="R92" s="99">
        <v>3</v>
      </c>
      <c r="S92" s="99">
        <v>0</v>
      </c>
      <c r="T92" s="99">
        <v>2</v>
      </c>
      <c r="U92" s="99">
        <v>0</v>
      </c>
      <c r="V92" s="99">
        <v>195</v>
      </c>
      <c r="W92" s="127"/>
      <c r="X92" s="122">
        <v>1985</v>
      </c>
      <c r="Y92" s="99">
        <v>6</v>
      </c>
      <c r="Z92" s="99">
        <v>4</v>
      </c>
      <c r="AA92" s="99">
        <v>3</v>
      </c>
      <c r="AB92" s="99">
        <v>10</v>
      </c>
      <c r="AC92" s="99">
        <v>20</v>
      </c>
      <c r="AD92" s="99">
        <v>8</v>
      </c>
      <c r="AE92" s="99">
        <v>14</v>
      </c>
      <c r="AF92" s="99">
        <v>15</v>
      </c>
      <c r="AG92" s="99">
        <v>11</v>
      </c>
      <c r="AH92" s="99">
        <v>5</v>
      </c>
      <c r="AI92" s="99">
        <v>6</v>
      </c>
      <c r="AJ92" s="99">
        <v>6</v>
      </c>
      <c r="AK92" s="99">
        <v>2</v>
      </c>
      <c r="AL92" s="99">
        <v>2</v>
      </c>
      <c r="AM92" s="99">
        <v>2</v>
      </c>
      <c r="AN92" s="99">
        <v>2</v>
      </c>
      <c r="AO92" s="99">
        <v>0</v>
      </c>
      <c r="AP92" s="99">
        <v>3</v>
      </c>
      <c r="AQ92" s="99">
        <v>0</v>
      </c>
      <c r="AR92" s="99">
        <v>119</v>
      </c>
      <c r="AS92" s="127"/>
      <c r="AT92" s="122">
        <v>1985</v>
      </c>
      <c r="AU92" s="99">
        <v>15</v>
      </c>
      <c r="AV92" s="99">
        <v>5</v>
      </c>
      <c r="AW92" s="99">
        <v>9</v>
      </c>
      <c r="AX92" s="99">
        <v>28</v>
      </c>
      <c r="AY92" s="99">
        <v>48</v>
      </c>
      <c r="AZ92" s="99">
        <v>35</v>
      </c>
      <c r="BA92" s="99">
        <v>30</v>
      </c>
      <c r="BB92" s="99">
        <v>41</v>
      </c>
      <c r="BC92" s="99">
        <v>22</v>
      </c>
      <c r="BD92" s="99">
        <v>19</v>
      </c>
      <c r="BE92" s="99">
        <v>18</v>
      </c>
      <c r="BF92" s="99">
        <v>16</v>
      </c>
      <c r="BG92" s="99">
        <v>8</v>
      </c>
      <c r="BH92" s="99">
        <v>3</v>
      </c>
      <c r="BI92" s="99">
        <v>7</v>
      </c>
      <c r="BJ92" s="99">
        <v>5</v>
      </c>
      <c r="BK92" s="99">
        <v>0</v>
      </c>
      <c r="BL92" s="99">
        <v>5</v>
      </c>
      <c r="BM92" s="99">
        <v>0</v>
      </c>
      <c r="BN92" s="99">
        <v>314</v>
      </c>
      <c r="BP92" s="122">
        <v>1985</v>
      </c>
    </row>
    <row r="93" spans="2:68">
      <c r="B93" s="122">
        <v>1986</v>
      </c>
      <c r="C93" s="99">
        <v>10</v>
      </c>
      <c r="D93" s="99">
        <v>3</v>
      </c>
      <c r="E93" s="99">
        <v>2</v>
      </c>
      <c r="F93" s="99">
        <v>20</v>
      </c>
      <c r="G93" s="99">
        <v>13</v>
      </c>
      <c r="H93" s="99">
        <v>28</v>
      </c>
      <c r="I93" s="99">
        <v>17</v>
      </c>
      <c r="J93" s="99">
        <v>24</v>
      </c>
      <c r="K93" s="99">
        <v>17</v>
      </c>
      <c r="L93" s="99">
        <v>19</v>
      </c>
      <c r="M93" s="99">
        <v>16</v>
      </c>
      <c r="N93" s="99">
        <v>7</v>
      </c>
      <c r="O93" s="99">
        <v>9</v>
      </c>
      <c r="P93" s="99">
        <v>0</v>
      </c>
      <c r="Q93" s="99">
        <v>4</v>
      </c>
      <c r="R93" s="99">
        <v>3</v>
      </c>
      <c r="S93" s="99">
        <v>0</v>
      </c>
      <c r="T93" s="99">
        <v>0</v>
      </c>
      <c r="U93" s="99">
        <v>0</v>
      </c>
      <c r="V93" s="99">
        <v>192</v>
      </c>
      <c r="W93" s="127"/>
      <c r="X93" s="122">
        <v>1986</v>
      </c>
      <c r="Y93" s="99">
        <v>5</v>
      </c>
      <c r="Z93" s="99">
        <v>7</v>
      </c>
      <c r="AA93" s="99">
        <v>6</v>
      </c>
      <c r="AB93" s="99">
        <v>6</v>
      </c>
      <c r="AC93" s="99">
        <v>22</v>
      </c>
      <c r="AD93" s="99">
        <v>12</v>
      </c>
      <c r="AE93" s="99">
        <v>20</v>
      </c>
      <c r="AF93" s="99">
        <v>9</v>
      </c>
      <c r="AG93" s="99">
        <v>12</v>
      </c>
      <c r="AH93" s="99">
        <v>10</v>
      </c>
      <c r="AI93" s="99">
        <v>4</v>
      </c>
      <c r="AJ93" s="99">
        <v>2</v>
      </c>
      <c r="AK93" s="99">
        <v>3</v>
      </c>
      <c r="AL93" s="99">
        <v>2</v>
      </c>
      <c r="AM93" s="99">
        <v>2</v>
      </c>
      <c r="AN93" s="99">
        <v>0</v>
      </c>
      <c r="AO93" s="99">
        <v>0</v>
      </c>
      <c r="AP93" s="99">
        <v>1</v>
      </c>
      <c r="AQ93" s="99">
        <v>0</v>
      </c>
      <c r="AR93" s="99">
        <v>123</v>
      </c>
      <c r="AS93" s="127"/>
      <c r="AT93" s="122">
        <v>1986</v>
      </c>
      <c r="AU93" s="99">
        <v>15</v>
      </c>
      <c r="AV93" s="99">
        <v>10</v>
      </c>
      <c r="AW93" s="99">
        <v>8</v>
      </c>
      <c r="AX93" s="99">
        <v>26</v>
      </c>
      <c r="AY93" s="99">
        <v>35</v>
      </c>
      <c r="AZ93" s="99">
        <v>40</v>
      </c>
      <c r="BA93" s="99">
        <v>37</v>
      </c>
      <c r="BB93" s="99">
        <v>33</v>
      </c>
      <c r="BC93" s="99">
        <v>29</v>
      </c>
      <c r="BD93" s="99">
        <v>29</v>
      </c>
      <c r="BE93" s="99">
        <v>20</v>
      </c>
      <c r="BF93" s="99">
        <v>9</v>
      </c>
      <c r="BG93" s="99">
        <v>12</v>
      </c>
      <c r="BH93" s="99">
        <v>2</v>
      </c>
      <c r="BI93" s="99">
        <v>6</v>
      </c>
      <c r="BJ93" s="99">
        <v>3</v>
      </c>
      <c r="BK93" s="99">
        <v>0</v>
      </c>
      <c r="BL93" s="99">
        <v>1</v>
      </c>
      <c r="BM93" s="99">
        <v>0</v>
      </c>
      <c r="BN93" s="99">
        <v>315</v>
      </c>
      <c r="BP93" s="122">
        <v>1986</v>
      </c>
    </row>
    <row r="94" spans="2:68">
      <c r="B94" s="122">
        <v>1987</v>
      </c>
      <c r="C94" s="99">
        <v>11</v>
      </c>
      <c r="D94" s="99">
        <v>1</v>
      </c>
      <c r="E94" s="99">
        <v>3</v>
      </c>
      <c r="F94" s="99">
        <v>13</v>
      </c>
      <c r="G94" s="99">
        <v>21</v>
      </c>
      <c r="H94" s="99">
        <v>28</v>
      </c>
      <c r="I94" s="99">
        <v>21</v>
      </c>
      <c r="J94" s="99">
        <v>22</v>
      </c>
      <c r="K94" s="99">
        <v>19</v>
      </c>
      <c r="L94" s="99">
        <v>13</v>
      </c>
      <c r="M94" s="99">
        <v>6</v>
      </c>
      <c r="N94" s="99">
        <v>10</v>
      </c>
      <c r="O94" s="99">
        <v>5</v>
      </c>
      <c r="P94" s="99">
        <v>5</v>
      </c>
      <c r="Q94" s="99">
        <v>3</v>
      </c>
      <c r="R94" s="99">
        <v>3</v>
      </c>
      <c r="S94" s="99">
        <v>2</v>
      </c>
      <c r="T94" s="99">
        <v>0</v>
      </c>
      <c r="U94" s="99">
        <v>0</v>
      </c>
      <c r="V94" s="99">
        <v>186</v>
      </c>
      <c r="W94" s="127"/>
      <c r="X94" s="122">
        <v>1987</v>
      </c>
      <c r="Y94" s="99">
        <v>7</v>
      </c>
      <c r="Z94" s="99">
        <v>3</v>
      </c>
      <c r="AA94" s="99">
        <v>4</v>
      </c>
      <c r="AB94" s="99">
        <v>15</v>
      </c>
      <c r="AC94" s="99">
        <v>23</v>
      </c>
      <c r="AD94" s="99">
        <v>19</v>
      </c>
      <c r="AE94" s="99">
        <v>11</v>
      </c>
      <c r="AF94" s="99">
        <v>7</v>
      </c>
      <c r="AG94" s="99">
        <v>11</v>
      </c>
      <c r="AH94" s="99">
        <v>7</v>
      </c>
      <c r="AI94" s="99">
        <v>6</v>
      </c>
      <c r="AJ94" s="99">
        <v>5</v>
      </c>
      <c r="AK94" s="99">
        <v>3</v>
      </c>
      <c r="AL94" s="99">
        <v>5</v>
      </c>
      <c r="AM94" s="99">
        <v>1</v>
      </c>
      <c r="AN94" s="99">
        <v>1</v>
      </c>
      <c r="AO94" s="99">
        <v>3</v>
      </c>
      <c r="AP94" s="99">
        <v>0</v>
      </c>
      <c r="AQ94" s="99">
        <v>0</v>
      </c>
      <c r="AR94" s="99">
        <v>131</v>
      </c>
      <c r="AS94" s="127"/>
      <c r="AT94" s="122">
        <v>1987</v>
      </c>
      <c r="AU94" s="99">
        <v>18</v>
      </c>
      <c r="AV94" s="99">
        <v>4</v>
      </c>
      <c r="AW94" s="99">
        <v>7</v>
      </c>
      <c r="AX94" s="99">
        <v>28</v>
      </c>
      <c r="AY94" s="99">
        <v>44</v>
      </c>
      <c r="AZ94" s="99">
        <v>47</v>
      </c>
      <c r="BA94" s="99">
        <v>32</v>
      </c>
      <c r="BB94" s="99">
        <v>29</v>
      </c>
      <c r="BC94" s="99">
        <v>30</v>
      </c>
      <c r="BD94" s="99">
        <v>20</v>
      </c>
      <c r="BE94" s="99">
        <v>12</v>
      </c>
      <c r="BF94" s="99">
        <v>15</v>
      </c>
      <c r="BG94" s="99">
        <v>8</v>
      </c>
      <c r="BH94" s="99">
        <v>10</v>
      </c>
      <c r="BI94" s="99">
        <v>4</v>
      </c>
      <c r="BJ94" s="99">
        <v>4</v>
      </c>
      <c r="BK94" s="99">
        <v>5</v>
      </c>
      <c r="BL94" s="99">
        <v>0</v>
      </c>
      <c r="BM94" s="99">
        <v>0</v>
      </c>
      <c r="BN94" s="99">
        <v>317</v>
      </c>
      <c r="BP94" s="122">
        <v>1987</v>
      </c>
    </row>
    <row r="95" spans="2:68">
      <c r="B95" s="122">
        <v>1988</v>
      </c>
      <c r="C95" s="99">
        <v>8</v>
      </c>
      <c r="D95" s="99">
        <v>3</v>
      </c>
      <c r="E95" s="99">
        <v>4</v>
      </c>
      <c r="F95" s="99">
        <v>14</v>
      </c>
      <c r="G95" s="99">
        <v>36</v>
      </c>
      <c r="H95" s="99">
        <v>37</v>
      </c>
      <c r="I95" s="99">
        <v>24</v>
      </c>
      <c r="J95" s="99">
        <v>28</v>
      </c>
      <c r="K95" s="99">
        <v>23</v>
      </c>
      <c r="L95" s="99">
        <v>14</v>
      </c>
      <c r="M95" s="99">
        <v>13</v>
      </c>
      <c r="N95" s="99">
        <v>11</v>
      </c>
      <c r="O95" s="99">
        <v>8</v>
      </c>
      <c r="P95" s="99">
        <v>7</v>
      </c>
      <c r="Q95" s="99">
        <v>3</v>
      </c>
      <c r="R95" s="99">
        <v>3</v>
      </c>
      <c r="S95" s="99">
        <v>3</v>
      </c>
      <c r="T95" s="99">
        <v>2</v>
      </c>
      <c r="U95" s="99">
        <v>0</v>
      </c>
      <c r="V95" s="99">
        <v>241</v>
      </c>
      <c r="W95" s="127"/>
      <c r="X95" s="122">
        <v>1988</v>
      </c>
      <c r="Y95" s="99">
        <v>14</v>
      </c>
      <c r="Z95" s="99">
        <v>2</v>
      </c>
      <c r="AA95" s="99">
        <v>6</v>
      </c>
      <c r="AB95" s="99">
        <v>17</v>
      </c>
      <c r="AC95" s="99">
        <v>22</v>
      </c>
      <c r="AD95" s="99">
        <v>21</v>
      </c>
      <c r="AE95" s="99">
        <v>16</v>
      </c>
      <c r="AF95" s="99">
        <v>16</v>
      </c>
      <c r="AG95" s="99">
        <v>12</v>
      </c>
      <c r="AH95" s="99">
        <v>9</v>
      </c>
      <c r="AI95" s="99">
        <v>7</v>
      </c>
      <c r="AJ95" s="99">
        <v>1</v>
      </c>
      <c r="AK95" s="99">
        <v>3</v>
      </c>
      <c r="AL95" s="99">
        <v>2</v>
      </c>
      <c r="AM95" s="99">
        <v>1</v>
      </c>
      <c r="AN95" s="99">
        <v>1</v>
      </c>
      <c r="AO95" s="99">
        <v>2</v>
      </c>
      <c r="AP95" s="99">
        <v>2</v>
      </c>
      <c r="AQ95" s="99">
        <v>0</v>
      </c>
      <c r="AR95" s="99">
        <v>154</v>
      </c>
      <c r="AS95" s="127"/>
      <c r="AT95" s="122">
        <v>1988</v>
      </c>
      <c r="AU95" s="99">
        <v>22</v>
      </c>
      <c r="AV95" s="99">
        <v>5</v>
      </c>
      <c r="AW95" s="99">
        <v>10</v>
      </c>
      <c r="AX95" s="99">
        <v>31</v>
      </c>
      <c r="AY95" s="99">
        <v>58</v>
      </c>
      <c r="AZ95" s="99">
        <v>58</v>
      </c>
      <c r="BA95" s="99">
        <v>40</v>
      </c>
      <c r="BB95" s="99">
        <v>44</v>
      </c>
      <c r="BC95" s="99">
        <v>35</v>
      </c>
      <c r="BD95" s="99">
        <v>23</v>
      </c>
      <c r="BE95" s="99">
        <v>20</v>
      </c>
      <c r="BF95" s="99">
        <v>12</v>
      </c>
      <c r="BG95" s="99">
        <v>11</v>
      </c>
      <c r="BH95" s="99">
        <v>9</v>
      </c>
      <c r="BI95" s="99">
        <v>4</v>
      </c>
      <c r="BJ95" s="99">
        <v>4</v>
      </c>
      <c r="BK95" s="99">
        <v>5</v>
      </c>
      <c r="BL95" s="99">
        <v>4</v>
      </c>
      <c r="BM95" s="99">
        <v>0</v>
      </c>
      <c r="BN95" s="99">
        <v>395</v>
      </c>
      <c r="BP95" s="122">
        <v>1988</v>
      </c>
    </row>
    <row r="96" spans="2:68">
      <c r="B96" s="122">
        <v>1989</v>
      </c>
      <c r="C96" s="99">
        <v>3</v>
      </c>
      <c r="D96" s="99">
        <v>3</v>
      </c>
      <c r="E96" s="99">
        <v>2</v>
      </c>
      <c r="F96" s="99">
        <v>19</v>
      </c>
      <c r="G96" s="99">
        <v>29</v>
      </c>
      <c r="H96" s="99">
        <v>31</v>
      </c>
      <c r="I96" s="99">
        <v>28</v>
      </c>
      <c r="J96" s="99">
        <v>22</v>
      </c>
      <c r="K96" s="99">
        <v>17</v>
      </c>
      <c r="L96" s="99">
        <v>17</v>
      </c>
      <c r="M96" s="99">
        <v>16</v>
      </c>
      <c r="N96" s="99">
        <v>6</v>
      </c>
      <c r="O96" s="99">
        <v>5</v>
      </c>
      <c r="P96" s="99">
        <v>5</v>
      </c>
      <c r="Q96" s="99">
        <v>2</v>
      </c>
      <c r="R96" s="99">
        <v>2</v>
      </c>
      <c r="S96" s="99">
        <v>1</v>
      </c>
      <c r="T96" s="99">
        <v>1</v>
      </c>
      <c r="U96" s="99">
        <v>1</v>
      </c>
      <c r="V96" s="99">
        <v>210</v>
      </c>
      <c r="W96" s="127"/>
      <c r="X96" s="122">
        <v>1989</v>
      </c>
      <c r="Y96" s="99">
        <v>14</v>
      </c>
      <c r="Z96" s="99">
        <v>4</v>
      </c>
      <c r="AA96" s="99">
        <v>4</v>
      </c>
      <c r="AB96" s="99">
        <v>5</v>
      </c>
      <c r="AC96" s="99">
        <v>7</v>
      </c>
      <c r="AD96" s="99">
        <v>19</v>
      </c>
      <c r="AE96" s="99">
        <v>14</v>
      </c>
      <c r="AF96" s="99">
        <v>5</v>
      </c>
      <c r="AG96" s="99">
        <v>10</v>
      </c>
      <c r="AH96" s="99">
        <v>5</v>
      </c>
      <c r="AI96" s="99">
        <v>3</v>
      </c>
      <c r="AJ96" s="99">
        <v>3</v>
      </c>
      <c r="AK96" s="99">
        <v>1</v>
      </c>
      <c r="AL96" s="99">
        <v>1</v>
      </c>
      <c r="AM96" s="99">
        <v>5</v>
      </c>
      <c r="AN96" s="99">
        <v>2</v>
      </c>
      <c r="AO96" s="99">
        <v>4</v>
      </c>
      <c r="AP96" s="99">
        <v>3</v>
      </c>
      <c r="AQ96" s="99">
        <v>0</v>
      </c>
      <c r="AR96" s="99">
        <v>109</v>
      </c>
      <c r="AS96" s="127"/>
      <c r="AT96" s="122">
        <v>1989</v>
      </c>
      <c r="AU96" s="99">
        <v>17</v>
      </c>
      <c r="AV96" s="99">
        <v>7</v>
      </c>
      <c r="AW96" s="99">
        <v>6</v>
      </c>
      <c r="AX96" s="99">
        <v>24</v>
      </c>
      <c r="AY96" s="99">
        <v>36</v>
      </c>
      <c r="AZ96" s="99">
        <v>50</v>
      </c>
      <c r="BA96" s="99">
        <v>42</v>
      </c>
      <c r="BB96" s="99">
        <v>27</v>
      </c>
      <c r="BC96" s="99">
        <v>27</v>
      </c>
      <c r="BD96" s="99">
        <v>22</v>
      </c>
      <c r="BE96" s="99">
        <v>19</v>
      </c>
      <c r="BF96" s="99">
        <v>9</v>
      </c>
      <c r="BG96" s="99">
        <v>6</v>
      </c>
      <c r="BH96" s="99">
        <v>6</v>
      </c>
      <c r="BI96" s="99">
        <v>7</v>
      </c>
      <c r="BJ96" s="99">
        <v>4</v>
      </c>
      <c r="BK96" s="99">
        <v>5</v>
      </c>
      <c r="BL96" s="99">
        <v>4</v>
      </c>
      <c r="BM96" s="99">
        <v>1</v>
      </c>
      <c r="BN96" s="99">
        <v>319</v>
      </c>
      <c r="BP96" s="122">
        <v>1989</v>
      </c>
    </row>
    <row r="97" spans="2:68">
      <c r="B97" s="122">
        <v>1990</v>
      </c>
      <c r="C97" s="99">
        <v>13</v>
      </c>
      <c r="D97" s="99">
        <v>3</v>
      </c>
      <c r="E97" s="99">
        <v>3</v>
      </c>
      <c r="F97" s="99">
        <v>19</v>
      </c>
      <c r="G97" s="99">
        <v>30</v>
      </c>
      <c r="H97" s="99">
        <v>29</v>
      </c>
      <c r="I97" s="99">
        <v>25</v>
      </c>
      <c r="J97" s="99">
        <v>29</v>
      </c>
      <c r="K97" s="99">
        <v>22</v>
      </c>
      <c r="L97" s="99">
        <v>18</v>
      </c>
      <c r="M97" s="99">
        <v>10</v>
      </c>
      <c r="N97" s="99">
        <v>13</v>
      </c>
      <c r="O97" s="99">
        <v>13</v>
      </c>
      <c r="P97" s="99">
        <v>6</v>
      </c>
      <c r="Q97" s="99">
        <v>5</v>
      </c>
      <c r="R97" s="99">
        <v>1</v>
      </c>
      <c r="S97" s="99">
        <v>0</v>
      </c>
      <c r="T97" s="99">
        <v>0</v>
      </c>
      <c r="U97" s="99">
        <v>0</v>
      </c>
      <c r="V97" s="99">
        <v>239</v>
      </c>
      <c r="W97" s="127"/>
      <c r="X97" s="122">
        <v>1990</v>
      </c>
      <c r="Y97" s="99">
        <v>8</v>
      </c>
      <c r="Z97" s="99">
        <v>7</v>
      </c>
      <c r="AA97" s="99">
        <v>3</v>
      </c>
      <c r="AB97" s="99">
        <v>8</v>
      </c>
      <c r="AC97" s="99">
        <v>19</v>
      </c>
      <c r="AD97" s="99">
        <v>17</v>
      </c>
      <c r="AE97" s="99">
        <v>16</v>
      </c>
      <c r="AF97" s="99">
        <v>21</v>
      </c>
      <c r="AG97" s="99">
        <v>12</v>
      </c>
      <c r="AH97" s="99">
        <v>13</v>
      </c>
      <c r="AI97" s="99">
        <v>3</v>
      </c>
      <c r="AJ97" s="99">
        <v>2</v>
      </c>
      <c r="AK97" s="99">
        <v>3</v>
      </c>
      <c r="AL97" s="99">
        <v>2</v>
      </c>
      <c r="AM97" s="99">
        <v>5</v>
      </c>
      <c r="AN97" s="99">
        <v>4</v>
      </c>
      <c r="AO97" s="99">
        <v>1</v>
      </c>
      <c r="AP97" s="99">
        <v>2</v>
      </c>
      <c r="AQ97" s="99">
        <v>0</v>
      </c>
      <c r="AR97" s="99">
        <v>146</v>
      </c>
      <c r="AS97" s="127"/>
      <c r="AT97" s="122">
        <v>1990</v>
      </c>
      <c r="AU97" s="99">
        <v>21</v>
      </c>
      <c r="AV97" s="99">
        <v>10</v>
      </c>
      <c r="AW97" s="99">
        <v>6</v>
      </c>
      <c r="AX97" s="99">
        <v>27</v>
      </c>
      <c r="AY97" s="99">
        <v>49</v>
      </c>
      <c r="AZ97" s="99">
        <v>46</v>
      </c>
      <c r="BA97" s="99">
        <v>41</v>
      </c>
      <c r="BB97" s="99">
        <v>50</v>
      </c>
      <c r="BC97" s="99">
        <v>34</v>
      </c>
      <c r="BD97" s="99">
        <v>31</v>
      </c>
      <c r="BE97" s="99">
        <v>13</v>
      </c>
      <c r="BF97" s="99">
        <v>15</v>
      </c>
      <c r="BG97" s="99">
        <v>16</v>
      </c>
      <c r="BH97" s="99">
        <v>8</v>
      </c>
      <c r="BI97" s="99">
        <v>10</v>
      </c>
      <c r="BJ97" s="99">
        <v>5</v>
      </c>
      <c r="BK97" s="99">
        <v>1</v>
      </c>
      <c r="BL97" s="99">
        <v>2</v>
      </c>
      <c r="BM97" s="99">
        <v>0</v>
      </c>
      <c r="BN97" s="99">
        <v>385</v>
      </c>
      <c r="BP97" s="122">
        <v>1990</v>
      </c>
    </row>
    <row r="98" spans="2:68">
      <c r="B98" s="122">
        <v>1991</v>
      </c>
      <c r="C98" s="99">
        <v>5</v>
      </c>
      <c r="D98" s="99">
        <v>4</v>
      </c>
      <c r="E98" s="99">
        <v>2</v>
      </c>
      <c r="F98" s="99">
        <v>12</v>
      </c>
      <c r="G98" s="99">
        <v>27</v>
      </c>
      <c r="H98" s="99">
        <v>32</v>
      </c>
      <c r="I98" s="99">
        <v>36</v>
      </c>
      <c r="J98" s="99">
        <v>18</v>
      </c>
      <c r="K98" s="99">
        <v>21</v>
      </c>
      <c r="L98" s="99">
        <v>13</v>
      </c>
      <c r="M98" s="99">
        <v>14</v>
      </c>
      <c r="N98" s="99">
        <v>2</v>
      </c>
      <c r="O98" s="99">
        <v>8</v>
      </c>
      <c r="P98" s="99">
        <v>5</v>
      </c>
      <c r="Q98" s="99">
        <v>1</v>
      </c>
      <c r="R98" s="99">
        <v>3</v>
      </c>
      <c r="S98" s="99">
        <v>2</v>
      </c>
      <c r="T98" s="99">
        <v>1</v>
      </c>
      <c r="U98" s="99">
        <v>1</v>
      </c>
      <c r="V98" s="99">
        <v>207</v>
      </c>
      <c r="W98" s="127"/>
      <c r="X98" s="122">
        <v>1991</v>
      </c>
      <c r="Y98" s="99">
        <v>12</v>
      </c>
      <c r="Z98" s="99">
        <v>2</v>
      </c>
      <c r="AA98" s="99">
        <v>4</v>
      </c>
      <c r="AB98" s="99">
        <v>14</v>
      </c>
      <c r="AC98" s="99">
        <v>21</v>
      </c>
      <c r="AD98" s="99">
        <v>19</v>
      </c>
      <c r="AE98" s="99">
        <v>18</v>
      </c>
      <c r="AF98" s="99">
        <v>8</v>
      </c>
      <c r="AG98" s="99">
        <v>17</v>
      </c>
      <c r="AH98" s="99">
        <v>6</v>
      </c>
      <c r="AI98" s="99">
        <v>6</v>
      </c>
      <c r="AJ98" s="99">
        <v>4</v>
      </c>
      <c r="AK98" s="99">
        <v>3</v>
      </c>
      <c r="AL98" s="99">
        <v>5</v>
      </c>
      <c r="AM98" s="99">
        <v>3</v>
      </c>
      <c r="AN98" s="99">
        <v>1</v>
      </c>
      <c r="AO98" s="99">
        <v>3</v>
      </c>
      <c r="AP98" s="99">
        <v>1</v>
      </c>
      <c r="AQ98" s="99">
        <v>0</v>
      </c>
      <c r="AR98" s="99">
        <v>147</v>
      </c>
      <c r="AS98" s="127"/>
      <c r="AT98" s="122">
        <v>1991</v>
      </c>
      <c r="AU98" s="99">
        <v>17</v>
      </c>
      <c r="AV98" s="99">
        <v>6</v>
      </c>
      <c r="AW98" s="99">
        <v>6</v>
      </c>
      <c r="AX98" s="99">
        <v>26</v>
      </c>
      <c r="AY98" s="99">
        <v>48</v>
      </c>
      <c r="AZ98" s="99">
        <v>51</v>
      </c>
      <c r="BA98" s="99">
        <v>54</v>
      </c>
      <c r="BB98" s="99">
        <v>26</v>
      </c>
      <c r="BC98" s="99">
        <v>38</v>
      </c>
      <c r="BD98" s="99">
        <v>19</v>
      </c>
      <c r="BE98" s="99">
        <v>20</v>
      </c>
      <c r="BF98" s="99">
        <v>6</v>
      </c>
      <c r="BG98" s="99">
        <v>11</v>
      </c>
      <c r="BH98" s="99">
        <v>10</v>
      </c>
      <c r="BI98" s="99">
        <v>4</v>
      </c>
      <c r="BJ98" s="99">
        <v>4</v>
      </c>
      <c r="BK98" s="99">
        <v>5</v>
      </c>
      <c r="BL98" s="99">
        <v>2</v>
      </c>
      <c r="BM98" s="99">
        <v>1</v>
      </c>
      <c r="BN98" s="99">
        <v>354</v>
      </c>
      <c r="BP98" s="122">
        <v>1991</v>
      </c>
    </row>
    <row r="99" spans="2:68">
      <c r="B99" s="122">
        <v>1992</v>
      </c>
      <c r="C99" s="99">
        <v>2</v>
      </c>
      <c r="D99" s="99">
        <v>1</v>
      </c>
      <c r="E99" s="99">
        <v>0</v>
      </c>
      <c r="F99" s="99">
        <v>11</v>
      </c>
      <c r="G99" s="99">
        <v>22</v>
      </c>
      <c r="H99" s="99">
        <v>27</v>
      </c>
      <c r="I99" s="99">
        <v>20</v>
      </c>
      <c r="J99" s="99">
        <v>23</v>
      </c>
      <c r="K99" s="99">
        <v>27</v>
      </c>
      <c r="L99" s="99">
        <v>18</v>
      </c>
      <c r="M99" s="99">
        <v>14</v>
      </c>
      <c r="N99" s="99">
        <v>13</v>
      </c>
      <c r="O99" s="99">
        <v>9</v>
      </c>
      <c r="P99" s="99">
        <v>2</v>
      </c>
      <c r="Q99" s="99">
        <v>3</v>
      </c>
      <c r="R99" s="99">
        <v>1</v>
      </c>
      <c r="S99" s="99">
        <v>2</v>
      </c>
      <c r="T99" s="99">
        <v>1</v>
      </c>
      <c r="U99" s="99">
        <v>0</v>
      </c>
      <c r="V99" s="99">
        <v>196</v>
      </c>
      <c r="W99" s="127"/>
      <c r="X99" s="122">
        <v>1992</v>
      </c>
      <c r="Y99" s="99">
        <v>7</v>
      </c>
      <c r="Z99" s="99">
        <v>4</v>
      </c>
      <c r="AA99" s="99">
        <v>2</v>
      </c>
      <c r="AB99" s="99">
        <v>9</v>
      </c>
      <c r="AC99" s="99">
        <v>19</v>
      </c>
      <c r="AD99" s="99">
        <v>20</v>
      </c>
      <c r="AE99" s="99">
        <v>19</v>
      </c>
      <c r="AF99" s="99">
        <v>9</v>
      </c>
      <c r="AG99" s="99">
        <v>4</v>
      </c>
      <c r="AH99" s="99">
        <v>9</v>
      </c>
      <c r="AI99" s="99">
        <v>4</v>
      </c>
      <c r="AJ99" s="99">
        <v>3</v>
      </c>
      <c r="AK99" s="99">
        <v>5</v>
      </c>
      <c r="AL99" s="99">
        <v>5</v>
      </c>
      <c r="AM99" s="99">
        <v>0</v>
      </c>
      <c r="AN99" s="99">
        <v>1</v>
      </c>
      <c r="AO99" s="99">
        <v>3</v>
      </c>
      <c r="AP99" s="99">
        <v>0</v>
      </c>
      <c r="AQ99" s="99">
        <v>0</v>
      </c>
      <c r="AR99" s="99">
        <v>123</v>
      </c>
      <c r="AS99" s="127"/>
      <c r="AT99" s="122">
        <v>1992</v>
      </c>
      <c r="AU99" s="99">
        <v>9</v>
      </c>
      <c r="AV99" s="99">
        <v>5</v>
      </c>
      <c r="AW99" s="99">
        <v>2</v>
      </c>
      <c r="AX99" s="99">
        <v>20</v>
      </c>
      <c r="AY99" s="99">
        <v>41</v>
      </c>
      <c r="AZ99" s="99">
        <v>47</v>
      </c>
      <c r="BA99" s="99">
        <v>39</v>
      </c>
      <c r="BB99" s="99">
        <v>32</v>
      </c>
      <c r="BC99" s="99">
        <v>31</v>
      </c>
      <c r="BD99" s="99">
        <v>27</v>
      </c>
      <c r="BE99" s="99">
        <v>18</v>
      </c>
      <c r="BF99" s="99">
        <v>16</v>
      </c>
      <c r="BG99" s="99">
        <v>14</v>
      </c>
      <c r="BH99" s="99">
        <v>7</v>
      </c>
      <c r="BI99" s="99">
        <v>3</v>
      </c>
      <c r="BJ99" s="99">
        <v>2</v>
      </c>
      <c r="BK99" s="99">
        <v>5</v>
      </c>
      <c r="BL99" s="99">
        <v>1</v>
      </c>
      <c r="BM99" s="99">
        <v>0</v>
      </c>
      <c r="BN99" s="99">
        <v>319</v>
      </c>
      <c r="BP99" s="122">
        <v>1992</v>
      </c>
    </row>
    <row r="100" spans="2:68">
      <c r="B100" s="122">
        <v>1993</v>
      </c>
      <c r="C100" s="99">
        <v>18</v>
      </c>
      <c r="D100" s="99">
        <v>5</v>
      </c>
      <c r="E100" s="99">
        <v>3</v>
      </c>
      <c r="F100" s="99">
        <v>10</v>
      </c>
      <c r="G100" s="99">
        <v>25</v>
      </c>
      <c r="H100" s="99">
        <v>28</v>
      </c>
      <c r="I100" s="99">
        <v>26</v>
      </c>
      <c r="J100" s="99">
        <v>19</v>
      </c>
      <c r="K100" s="99">
        <v>12</v>
      </c>
      <c r="L100" s="99">
        <v>16</v>
      </c>
      <c r="M100" s="99">
        <v>13</v>
      </c>
      <c r="N100" s="99">
        <v>9</v>
      </c>
      <c r="O100" s="99">
        <v>11</v>
      </c>
      <c r="P100" s="99">
        <v>5</v>
      </c>
      <c r="Q100" s="99">
        <v>1</v>
      </c>
      <c r="R100" s="99">
        <v>5</v>
      </c>
      <c r="S100" s="99">
        <v>1</v>
      </c>
      <c r="T100" s="99">
        <v>3</v>
      </c>
      <c r="U100" s="99">
        <v>0</v>
      </c>
      <c r="V100" s="99">
        <v>210</v>
      </c>
      <c r="W100" s="127"/>
      <c r="X100" s="122">
        <v>1993</v>
      </c>
      <c r="Y100" s="99">
        <v>10</v>
      </c>
      <c r="Z100" s="99">
        <v>4</v>
      </c>
      <c r="AA100" s="99">
        <v>3</v>
      </c>
      <c r="AB100" s="99">
        <v>13</v>
      </c>
      <c r="AC100" s="99">
        <v>18</v>
      </c>
      <c r="AD100" s="99">
        <v>13</v>
      </c>
      <c r="AE100" s="99">
        <v>8</v>
      </c>
      <c r="AF100" s="99">
        <v>7</v>
      </c>
      <c r="AG100" s="99">
        <v>4</v>
      </c>
      <c r="AH100" s="99">
        <v>10</v>
      </c>
      <c r="AI100" s="99">
        <v>6</v>
      </c>
      <c r="AJ100" s="99">
        <v>6</v>
      </c>
      <c r="AK100" s="99">
        <v>4</v>
      </c>
      <c r="AL100" s="99">
        <v>2</v>
      </c>
      <c r="AM100" s="99">
        <v>3</v>
      </c>
      <c r="AN100" s="99">
        <v>1</v>
      </c>
      <c r="AO100" s="99">
        <v>2</v>
      </c>
      <c r="AP100" s="99">
        <v>2</v>
      </c>
      <c r="AQ100" s="99">
        <v>0</v>
      </c>
      <c r="AR100" s="99">
        <v>116</v>
      </c>
      <c r="AS100" s="127"/>
      <c r="AT100" s="122">
        <v>1993</v>
      </c>
      <c r="AU100" s="99">
        <v>28</v>
      </c>
      <c r="AV100" s="99">
        <v>9</v>
      </c>
      <c r="AW100" s="99">
        <v>6</v>
      </c>
      <c r="AX100" s="99">
        <v>23</v>
      </c>
      <c r="AY100" s="99">
        <v>43</v>
      </c>
      <c r="AZ100" s="99">
        <v>41</v>
      </c>
      <c r="BA100" s="99">
        <v>34</v>
      </c>
      <c r="BB100" s="99">
        <v>26</v>
      </c>
      <c r="BC100" s="99">
        <v>16</v>
      </c>
      <c r="BD100" s="99">
        <v>26</v>
      </c>
      <c r="BE100" s="99">
        <v>19</v>
      </c>
      <c r="BF100" s="99">
        <v>15</v>
      </c>
      <c r="BG100" s="99">
        <v>15</v>
      </c>
      <c r="BH100" s="99">
        <v>7</v>
      </c>
      <c r="BI100" s="99">
        <v>4</v>
      </c>
      <c r="BJ100" s="99">
        <v>6</v>
      </c>
      <c r="BK100" s="99">
        <v>3</v>
      </c>
      <c r="BL100" s="99">
        <v>5</v>
      </c>
      <c r="BM100" s="99">
        <v>0</v>
      </c>
      <c r="BN100" s="99">
        <v>326</v>
      </c>
      <c r="BP100" s="122">
        <v>1993</v>
      </c>
    </row>
    <row r="101" spans="2:68">
      <c r="B101" s="122">
        <v>1994</v>
      </c>
      <c r="C101" s="99">
        <v>9</v>
      </c>
      <c r="D101" s="99">
        <v>4</v>
      </c>
      <c r="E101" s="99">
        <v>2</v>
      </c>
      <c r="F101" s="99">
        <v>10</v>
      </c>
      <c r="G101" s="99">
        <v>32</v>
      </c>
      <c r="H101" s="99">
        <v>27</v>
      </c>
      <c r="I101" s="99">
        <v>25</v>
      </c>
      <c r="J101" s="99">
        <v>27</v>
      </c>
      <c r="K101" s="99">
        <v>23</v>
      </c>
      <c r="L101" s="99">
        <v>23</v>
      </c>
      <c r="M101" s="99">
        <v>9</v>
      </c>
      <c r="N101" s="99">
        <v>7</v>
      </c>
      <c r="O101" s="99">
        <v>3</v>
      </c>
      <c r="P101" s="99">
        <v>4</v>
      </c>
      <c r="Q101" s="99">
        <v>2</v>
      </c>
      <c r="R101" s="99">
        <v>2</v>
      </c>
      <c r="S101" s="99">
        <v>2</v>
      </c>
      <c r="T101" s="99">
        <v>0</v>
      </c>
      <c r="U101" s="99">
        <v>0</v>
      </c>
      <c r="V101" s="99">
        <v>211</v>
      </c>
      <c r="W101" s="127"/>
      <c r="X101" s="122">
        <v>1994</v>
      </c>
      <c r="Y101" s="99">
        <v>14</v>
      </c>
      <c r="Z101" s="99">
        <v>3</v>
      </c>
      <c r="AA101" s="99">
        <v>1</v>
      </c>
      <c r="AB101" s="99">
        <v>7</v>
      </c>
      <c r="AC101" s="99">
        <v>13</v>
      </c>
      <c r="AD101" s="99">
        <v>10</v>
      </c>
      <c r="AE101" s="99">
        <v>15</v>
      </c>
      <c r="AF101" s="99">
        <v>15</v>
      </c>
      <c r="AG101" s="99">
        <v>14</v>
      </c>
      <c r="AH101" s="99">
        <v>9</v>
      </c>
      <c r="AI101" s="99">
        <v>6</v>
      </c>
      <c r="AJ101" s="99">
        <v>2</v>
      </c>
      <c r="AK101" s="99">
        <v>4</v>
      </c>
      <c r="AL101" s="99">
        <v>3</v>
      </c>
      <c r="AM101" s="99">
        <v>0</v>
      </c>
      <c r="AN101" s="99">
        <v>1</v>
      </c>
      <c r="AO101" s="99">
        <v>2</v>
      </c>
      <c r="AP101" s="99">
        <v>2</v>
      </c>
      <c r="AQ101" s="99">
        <v>0</v>
      </c>
      <c r="AR101" s="99">
        <v>121</v>
      </c>
      <c r="AS101" s="127"/>
      <c r="AT101" s="122">
        <v>1994</v>
      </c>
      <c r="AU101" s="99">
        <v>23</v>
      </c>
      <c r="AV101" s="99">
        <v>7</v>
      </c>
      <c r="AW101" s="99">
        <v>3</v>
      </c>
      <c r="AX101" s="99">
        <v>17</v>
      </c>
      <c r="AY101" s="99">
        <v>45</v>
      </c>
      <c r="AZ101" s="99">
        <v>37</v>
      </c>
      <c r="BA101" s="99">
        <v>40</v>
      </c>
      <c r="BB101" s="99">
        <v>42</v>
      </c>
      <c r="BC101" s="99">
        <v>37</v>
      </c>
      <c r="BD101" s="99">
        <v>32</v>
      </c>
      <c r="BE101" s="99">
        <v>15</v>
      </c>
      <c r="BF101" s="99">
        <v>9</v>
      </c>
      <c r="BG101" s="99">
        <v>7</v>
      </c>
      <c r="BH101" s="99">
        <v>7</v>
      </c>
      <c r="BI101" s="99">
        <v>2</v>
      </c>
      <c r="BJ101" s="99">
        <v>3</v>
      </c>
      <c r="BK101" s="99">
        <v>4</v>
      </c>
      <c r="BL101" s="99">
        <v>2</v>
      </c>
      <c r="BM101" s="99">
        <v>0</v>
      </c>
      <c r="BN101" s="99">
        <v>332</v>
      </c>
      <c r="BP101" s="122">
        <v>1994</v>
      </c>
    </row>
    <row r="102" spans="2:68">
      <c r="B102" s="122">
        <v>1995</v>
      </c>
      <c r="C102" s="99">
        <v>10</v>
      </c>
      <c r="D102" s="99">
        <v>2</v>
      </c>
      <c r="E102" s="99">
        <v>5</v>
      </c>
      <c r="F102" s="99">
        <v>16</v>
      </c>
      <c r="G102" s="99">
        <v>26</v>
      </c>
      <c r="H102" s="99">
        <v>21</v>
      </c>
      <c r="I102" s="99">
        <v>21</v>
      </c>
      <c r="J102" s="99">
        <v>26</v>
      </c>
      <c r="K102" s="99">
        <v>23</v>
      </c>
      <c r="L102" s="99">
        <v>10</v>
      </c>
      <c r="M102" s="99">
        <v>17</v>
      </c>
      <c r="N102" s="99">
        <v>5</v>
      </c>
      <c r="O102" s="99">
        <v>8</v>
      </c>
      <c r="P102" s="99">
        <v>8</v>
      </c>
      <c r="Q102" s="99">
        <v>1</v>
      </c>
      <c r="R102" s="99">
        <v>2</v>
      </c>
      <c r="S102" s="99">
        <v>1</v>
      </c>
      <c r="T102" s="99">
        <v>2</v>
      </c>
      <c r="U102" s="99">
        <v>0</v>
      </c>
      <c r="V102" s="99">
        <v>204</v>
      </c>
      <c r="W102" s="127"/>
      <c r="X102" s="122">
        <v>1995</v>
      </c>
      <c r="Y102" s="99">
        <v>6</v>
      </c>
      <c r="Z102" s="99">
        <v>5</v>
      </c>
      <c r="AA102" s="99">
        <v>5</v>
      </c>
      <c r="AB102" s="99">
        <v>4</v>
      </c>
      <c r="AC102" s="99">
        <v>14</v>
      </c>
      <c r="AD102" s="99">
        <v>17</v>
      </c>
      <c r="AE102" s="99">
        <v>19</v>
      </c>
      <c r="AF102" s="99">
        <v>9</v>
      </c>
      <c r="AG102" s="99">
        <v>10</v>
      </c>
      <c r="AH102" s="99">
        <v>13</v>
      </c>
      <c r="AI102" s="99">
        <v>4</v>
      </c>
      <c r="AJ102" s="99">
        <v>3</v>
      </c>
      <c r="AK102" s="99">
        <v>4</v>
      </c>
      <c r="AL102" s="99">
        <v>3</v>
      </c>
      <c r="AM102" s="99">
        <v>6</v>
      </c>
      <c r="AN102" s="99">
        <v>3</v>
      </c>
      <c r="AO102" s="99">
        <v>3</v>
      </c>
      <c r="AP102" s="99">
        <v>1</v>
      </c>
      <c r="AQ102" s="99">
        <v>0</v>
      </c>
      <c r="AR102" s="99">
        <v>129</v>
      </c>
      <c r="AS102" s="127"/>
      <c r="AT102" s="122">
        <v>1995</v>
      </c>
      <c r="AU102" s="99">
        <v>16</v>
      </c>
      <c r="AV102" s="99">
        <v>7</v>
      </c>
      <c r="AW102" s="99">
        <v>10</v>
      </c>
      <c r="AX102" s="99">
        <v>20</v>
      </c>
      <c r="AY102" s="99">
        <v>40</v>
      </c>
      <c r="AZ102" s="99">
        <v>38</v>
      </c>
      <c r="BA102" s="99">
        <v>40</v>
      </c>
      <c r="BB102" s="99">
        <v>35</v>
      </c>
      <c r="BC102" s="99">
        <v>33</v>
      </c>
      <c r="BD102" s="99">
        <v>23</v>
      </c>
      <c r="BE102" s="99">
        <v>21</v>
      </c>
      <c r="BF102" s="99">
        <v>8</v>
      </c>
      <c r="BG102" s="99">
        <v>12</v>
      </c>
      <c r="BH102" s="99">
        <v>11</v>
      </c>
      <c r="BI102" s="99">
        <v>7</v>
      </c>
      <c r="BJ102" s="99">
        <v>5</v>
      </c>
      <c r="BK102" s="99">
        <v>4</v>
      </c>
      <c r="BL102" s="99">
        <v>3</v>
      </c>
      <c r="BM102" s="99">
        <v>0</v>
      </c>
      <c r="BN102" s="99">
        <v>333</v>
      </c>
      <c r="BP102" s="122">
        <v>1995</v>
      </c>
    </row>
    <row r="103" spans="2:68">
      <c r="B103" s="122">
        <v>1996</v>
      </c>
      <c r="C103" s="99">
        <v>9</v>
      </c>
      <c r="D103" s="99">
        <v>2</v>
      </c>
      <c r="E103" s="99">
        <v>1</v>
      </c>
      <c r="F103" s="99">
        <v>15</v>
      </c>
      <c r="G103" s="99">
        <v>23</v>
      </c>
      <c r="H103" s="99">
        <v>36</v>
      </c>
      <c r="I103" s="99">
        <v>33</v>
      </c>
      <c r="J103" s="99">
        <v>26</v>
      </c>
      <c r="K103" s="99">
        <v>16</v>
      </c>
      <c r="L103" s="99">
        <v>11</v>
      </c>
      <c r="M103" s="99">
        <v>13</v>
      </c>
      <c r="N103" s="99">
        <v>10</v>
      </c>
      <c r="O103" s="99">
        <v>7</v>
      </c>
      <c r="P103" s="99">
        <v>13</v>
      </c>
      <c r="Q103" s="99">
        <v>3</v>
      </c>
      <c r="R103" s="99">
        <v>2</v>
      </c>
      <c r="S103" s="99">
        <v>2</v>
      </c>
      <c r="T103" s="99">
        <v>1</v>
      </c>
      <c r="U103" s="99">
        <v>0</v>
      </c>
      <c r="V103" s="99">
        <v>223</v>
      </c>
      <c r="W103" s="127"/>
      <c r="X103" s="122">
        <v>1996</v>
      </c>
      <c r="Y103" s="99">
        <v>7</v>
      </c>
      <c r="Z103" s="99">
        <v>4</v>
      </c>
      <c r="AA103" s="99">
        <v>2</v>
      </c>
      <c r="AB103" s="99">
        <v>7</v>
      </c>
      <c r="AC103" s="99">
        <v>9</v>
      </c>
      <c r="AD103" s="99">
        <v>16</v>
      </c>
      <c r="AE103" s="99">
        <v>7</v>
      </c>
      <c r="AF103" s="99">
        <v>8</v>
      </c>
      <c r="AG103" s="99">
        <v>10</v>
      </c>
      <c r="AH103" s="99">
        <v>10</v>
      </c>
      <c r="AI103" s="99">
        <v>6</v>
      </c>
      <c r="AJ103" s="99">
        <v>2</v>
      </c>
      <c r="AK103" s="99">
        <v>5</v>
      </c>
      <c r="AL103" s="99">
        <v>5</v>
      </c>
      <c r="AM103" s="99">
        <v>1</v>
      </c>
      <c r="AN103" s="99">
        <v>2</v>
      </c>
      <c r="AO103" s="99">
        <v>1</v>
      </c>
      <c r="AP103" s="99">
        <v>1</v>
      </c>
      <c r="AQ103" s="99">
        <v>0</v>
      </c>
      <c r="AR103" s="99">
        <v>103</v>
      </c>
      <c r="AS103" s="127"/>
      <c r="AT103" s="122">
        <v>1996</v>
      </c>
      <c r="AU103" s="99">
        <v>16</v>
      </c>
      <c r="AV103" s="99">
        <v>6</v>
      </c>
      <c r="AW103" s="99">
        <v>3</v>
      </c>
      <c r="AX103" s="99">
        <v>22</v>
      </c>
      <c r="AY103" s="99">
        <v>32</v>
      </c>
      <c r="AZ103" s="99">
        <v>52</v>
      </c>
      <c r="BA103" s="99">
        <v>40</v>
      </c>
      <c r="BB103" s="99">
        <v>34</v>
      </c>
      <c r="BC103" s="99">
        <v>26</v>
      </c>
      <c r="BD103" s="99">
        <v>21</v>
      </c>
      <c r="BE103" s="99">
        <v>19</v>
      </c>
      <c r="BF103" s="99">
        <v>12</v>
      </c>
      <c r="BG103" s="99">
        <v>12</v>
      </c>
      <c r="BH103" s="99">
        <v>18</v>
      </c>
      <c r="BI103" s="99">
        <v>4</v>
      </c>
      <c r="BJ103" s="99">
        <v>4</v>
      </c>
      <c r="BK103" s="99">
        <v>3</v>
      </c>
      <c r="BL103" s="99">
        <v>2</v>
      </c>
      <c r="BM103" s="99">
        <v>0</v>
      </c>
      <c r="BN103" s="99">
        <v>326</v>
      </c>
      <c r="BP103" s="122">
        <v>1996</v>
      </c>
    </row>
    <row r="104" spans="2:68">
      <c r="B104" s="123">
        <v>1997</v>
      </c>
      <c r="C104" s="99">
        <v>9</v>
      </c>
      <c r="D104" s="99">
        <v>6</v>
      </c>
      <c r="E104" s="99">
        <v>3</v>
      </c>
      <c r="F104" s="99">
        <v>16</v>
      </c>
      <c r="G104" s="99">
        <v>21</v>
      </c>
      <c r="H104" s="99">
        <v>36</v>
      </c>
      <c r="I104" s="99">
        <v>22</v>
      </c>
      <c r="J104" s="99">
        <v>21</v>
      </c>
      <c r="K104" s="99">
        <v>17</v>
      </c>
      <c r="L104" s="99">
        <v>18</v>
      </c>
      <c r="M104" s="99">
        <v>16</v>
      </c>
      <c r="N104" s="99">
        <v>7</v>
      </c>
      <c r="O104" s="99">
        <v>4</v>
      </c>
      <c r="P104" s="99">
        <v>7</v>
      </c>
      <c r="Q104" s="99">
        <v>2</v>
      </c>
      <c r="R104" s="99">
        <v>7</v>
      </c>
      <c r="S104" s="99">
        <v>1</v>
      </c>
      <c r="T104" s="99">
        <v>2</v>
      </c>
      <c r="U104" s="99">
        <v>0</v>
      </c>
      <c r="V104" s="99">
        <v>215</v>
      </c>
      <c r="W104" s="127"/>
      <c r="X104" s="123">
        <v>1997</v>
      </c>
      <c r="Y104" s="99">
        <v>5</v>
      </c>
      <c r="Z104" s="99">
        <v>2</v>
      </c>
      <c r="AA104" s="99">
        <v>4</v>
      </c>
      <c r="AB104" s="99">
        <v>12</v>
      </c>
      <c r="AC104" s="99">
        <v>11</v>
      </c>
      <c r="AD104" s="99">
        <v>12</v>
      </c>
      <c r="AE104" s="99">
        <v>8</v>
      </c>
      <c r="AF104" s="99">
        <v>16</v>
      </c>
      <c r="AG104" s="99">
        <v>9</v>
      </c>
      <c r="AH104" s="99">
        <v>8</v>
      </c>
      <c r="AI104" s="99">
        <v>11</v>
      </c>
      <c r="AJ104" s="99">
        <v>6</v>
      </c>
      <c r="AK104" s="99">
        <v>4</v>
      </c>
      <c r="AL104" s="99">
        <v>1</v>
      </c>
      <c r="AM104" s="99">
        <v>4</v>
      </c>
      <c r="AN104" s="99">
        <v>2</v>
      </c>
      <c r="AO104" s="99">
        <v>0</v>
      </c>
      <c r="AP104" s="99">
        <v>0</v>
      </c>
      <c r="AQ104" s="99">
        <v>0</v>
      </c>
      <c r="AR104" s="99">
        <v>115</v>
      </c>
      <c r="AS104" s="127"/>
      <c r="AT104" s="123">
        <v>1997</v>
      </c>
      <c r="AU104" s="99">
        <v>14</v>
      </c>
      <c r="AV104" s="99">
        <v>8</v>
      </c>
      <c r="AW104" s="99">
        <v>7</v>
      </c>
      <c r="AX104" s="99">
        <v>28</v>
      </c>
      <c r="AY104" s="99">
        <v>32</v>
      </c>
      <c r="AZ104" s="99">
        <v>48</v>
      </c>
      <c r="BA104" s="99">
        <v>30</v>
      </c>
      <c r="BB104" s="99">
        <v>37</v>
      </c>
      <c r="BC104" s="99">
        <v>26</v>
      </c>
      <c r="BD104" s="99">
        <v>26</v>
      </c>
      <c r="BE104" s="99">
        <v>27</v>
      </c>
      <c r="BF104" s="99">
        <v>13</v>
      </c>
      <c r="BG104" s="99">
        <v>8</v>
      </c>
      <c r="BH104" s="99">
        <v>8</v>
      </c>
      <c r="BI104" s="99">
        <v>6</v>
      </c>
      <c r="BJ104" s="99">
        <v>9</v>
      </c>
      <c r="BK104" s="99">
        <v>1</v>
      </c>
      <c r="BL104" s="99">
        <v>2</v>
      </c>
      <c r="BM104" s="99">
        <v>0</v>
      </c>
      <c r="BN104" s="99">
        <v>330</v>
      </c>
      <c r="BP104" s="123">
        <v>1997</v>
      </c>
    </row>
    <row r="105" spans="2:68">
      <c r="B105" s="123">
        <v>1998</v>
      </c>
      <c r="C105" s="99">
        <v>10</v>
      </c>
      <c r="D105" s="99">
        <v>5</v>
      </c>
      <c r="E105" s="99">
        <v>3</v>
      </c>
      <c r="F105" s="99">
        <v>11</v>
      </c>
      <c r="G105" s="99">
        <v>19</v>
      </c>
      <c r="H105" s="99">
        <v>27</v>
      </c>
      <c r="I105" s="99">
        <v>23</v>
      </c>
      <c r="J105" s="99">
        <v>31</v>
      </c>
      <c r="K105" s="99">
        <v>16</v>
      </c>
      <c r="L105" s="99">
        <v>16</v>
      </c>
      <c r="M105" s="99">
        <v>14</v>
      </c>
      <c r="N105" s="99">
        <v>11</v>
      </c>
      <c r="O105" s="99">
        <v>6</v>
      </c>
      <c r="P105" s="99">
        <v>6</v>
      </c>
      <c r="Q105" s="99">
        <v>4</v>
      </c>
      <c r="R105" s="99">
        <v>0</v>
      </c>
      <c r="S105" s="99">
        <v>1</v>
      </c>
      <c r="T105" s="99">
        <v>0</v>
      </c>
      <c r="U105" s="99">
        <v>0</v>
      </c>
      <c r="V105" s="99">
        <v>203</v>
      </c>
      <c r="W105" s="127"/>
      <c r="X105" s="123">
        <v>1998</v>
      </c>
      <c r="Y105" s="99">
        <v>10</v>
      </c>
      <c r="Z105" s="99">
        <v>0</v>
      </c>
      <c r="AA105" s="99">
        <v>1</v>
      </c>
      <c r="AB105" s="99">
        <v>9</v>
      </c>
      <c r="AC105" s="99">
        <v>9</v>
      </c>
      <c r="AD105" s="99">
        <v>12</v>
      </c>
      <c r="AE105" s="99">
        <v>16</v>
      </c>
      <c r="AF105" s="99">
        <v>5</v>
      </c>
      <c r="AG105" s="99">
        <v>8</v>
      </c>
      <c r="AH105" s="99">
        <v>5</v>
      </c>
      <c r="AI105" s="99">
        <v>8</v>
      </c>
      <c r="AJ105" s="99">
        <v>3</v>
      </c>
      <c r="AK105" s="99">
        <v>3</v>
      </c>
      <c r="AL105" s="99">
        <v>3</v>
      </c>
      <c r="AM105" s="99">
        <v>6</v>
      </c>
      <c r="AN105" s="99">
        <v>1</v>
      </c>
      <c r="AO105" s="99">
        <v>4</v>
      </c>
      <c r="AP105" s="99">
        <v>1</v>
      </c>
      <c r="AQ105" s="99">
        <v>0</v>
      </c>
      <c r="AR105" s="99">
        <v>104</v>
      </c>
      <c r="AS105" s="127"/>
      <c r="AT105" s="123">
        <v>1998</v>
      </c>
      <c r="AU105" s="99">
        <v>20</v>
      </c>
      <c r="AV105" s="99">
        <v>5</v>
      </c>
      <c r="AW105" s="99">
        <v>4</v>
      </c>
      <c r="AX105" s="99">
        <v>20</v>
      </c>
      <c r="AY105" s="99">
        <v>28</v>
      </c>
      <c r="AZ105" s="99">
        <v>39</v>
      </c>
      <c r="BA105" s="99">
        <v>39</v>
      </c>
      <c r="BB105" s="99">
        <v>36</v>
      </c>
      <c r="BC105" s="99">
        <v>24</v>
      </c>
      <c r="BD105" s="99">
        <v>21</v>
      </c>
      <c r="BE105" s="99">
        <v>22</v>
      </c>
      <c r="BF105" s="99">
        <v>14</v>
      </c>
      <c r="BG105" s="99">
        <v>9</v>
      </c>
      <c r="BH105" s="99">
        <v>9</v>
      </c>
      <c r="BI105" s="99">
        <v>10</v>
      </c>
      <c r="BJ105" s="99">
        <v>1</v>
      </c>
      <c r="BK105" s="99">
        <v>5</v>
      </c>
      <c r="BL105" s="99">
        <v>1</v>
      </c>
      <c r="BM105" s="99">
        <v>0</v>
      </c>
      <c r="BN105" s="99">
        <v>307</v>
      </c>
      <c r="BP105" s="123">
        <v>1998</v>
      </c>
    </row>
    <row r="106" spans="2:68">
      <c r="B106" s="123">
        <v>1999</v>
      </c>
      <c r="C106" s="99">
        <v>11</v>
      </c>
      <c r="D106" s="99">
        <v>4</v>
      </c>
      <c r="E106" s="99">
        <v>2</v>
      </c>
      <c r="F106" s="99">
        <v>14</v>
      </c>
      <c r="G106" s="99">
        <v>19</v>
      </c>
      <c r="H106" s="99">
        <v>29</v>
      </c>
      <c r="I106" s="99">
        <v>32</v>
      </c>
      <c r="J106" s="99">
        <v>22</v>
      </c>
      <c r="K106" s="99">
        <v>16</v>
      </c>
      <c r="L106" s="99">
        <v>17</v>
      </c>
      <c r="M106" s="99">
        <v>8</v>
      </c>
      <c r="N106" s="99">
        <v>10</v>
      </c>
      <c r="O106" s="99">
        <v>10</v>
      </c>
      <c r="P106" s="99">
        <v>5</v>
      </c>
      <c r="Q106" s="99">
        <v>4</v>
      </c>
      <c r="R106" s="99">
        <v>0</v>
      </c>
      <c r="S106" s="99">
        <v>1</v>
      </c>
      <c r="T106" s="99">
        <v>0</v>
      </c>
      <c r="U106" s="99">
        <v>0</v>
      </c>
      <c r="V106" s="99">
        <v>204</v>
      </c>
      <c r="W106" s="127"/>
      <c r="X106" s="123">
        <v>1999</v>
      </c>
      <c r="Y106" s="99">
        <v>9</v>
      </c>
      <c r="Z106" s="99">
        <v>2</v>
      </c>
      <c r="AA106" s="99">
        <v>0</v>
      </c>
      <c r="AB106" s="99">
        <v>6</v>
      </c>
      <c r="AC106" s="99">
        <v>12</v>
      </c>
      <c r="AD106" s="99">
        <v>10</v>
      </c>
      <c r="AE106" s="99">
        <v>7</v>
      </c>
      <c r="AF106" s="99">
        <v>15</v>
      </c>
      <c r="AG106" s="99">
        <v>9</v>
      </c>
      <c r="AH106" s="99">
        <v>5</v>
      </c>
      <c r="AI106" s="99">
        <v>2</v>
      </c>
      <c r="AJ106" s="99">
        <v>3</v>
      </c>
      <c r="AK106" s="99">
        <v>3</v>
      </c>
      <c r="AL106" s="99">
        <v>3</v>
      </c>
      <c r="AM106" s="99">
        <v>3</v>
      </c>
      <c r="AN106" s="99">
        <v>3</v>
      </c>
      <c r="AO106" s="99">
        <v>4</v>
      </c>
      <c r="AP106" s="99">
        <v>0</v>
      </c>
      <c r="AQ106" s="99">
        <v>0</v>
      </c>
      <c r="AR106" s="99">
        <v>96</v>
      </c>
      <c r="AS106" s="127"/>
      <c r="AT106" s="123">
        <v>1999</v>
      </c>
      <c r="AU106" s="99">
        <v>20</v>
      </c>
      <c r="AV106" s="99">
        <v>6</v>
      </c>
      <c r="AW106" s="99">
        <v>2</v>
      </c>
      <c r="AX106" s="99">
        <v>20</v>
      </c>
      <c r="AY106" s="99">
        <v>31</v>
      </c>
      <c r="AZ106" s="99">
        <v>39</v>
      </c>
      <c r="BA106" s="99">
        <v>39</v>
      </c>
      <c r="BB106" s="99">
        <v>37</v>
      </c>
      <c r="BC106" s="99">
        <v>25</v>
      </c>
      <c r="BD106" s="99">
        <v>22</v>
      </c>
      <c r="BE106" s="99">
        <v>10</v>
      </c>
      <c r="BF106" s="99">
        <v>13</v>
      </c>
      <c r="BG106" s="99">
        <v>13</v>
      </c>
      <c r="BH106" s="99">
        <v>8</v>
      </c>
      <c r="BI106" s="99">
        <v>7</v>
      </c>
      <c r="BJ106" s="99">
        <v>3</v>
      </c>
      <c r="BK106" s="99">
        <v>5</v>
      </c>
      <c r="BL106" s="99">
        <v>0</v>
      </c>
      <c r="BM106" s="99">
        <v>0</v>
      </c>
      <c r="BN106" s="99">
        <v>300</v>
      </c>
      <c r="BP106" s="123">
        <v>1999</v>
      </c>
    </row>
    <row r="107" spans="2:68" s="91" customFormat="1">
      <c r="B107" s="124">
        <v>2000</v>
      </c>
      <c r="C107" s="99">
        <v>8</v>
      </c>
      <c r="D107" s="99">
        <v>4</v>
      </c>
      <c r="E107" s="99">
        <v>3</v>
      </c>
      <c r="F107" s="99">
        <v>16</v>
      </c>
      <c r="G107" s="99">
        <v>13</v>
      </c>
      <c r="H107" s="99">
        <v>27</v>
      </c>
      <c r="I107" s="99">
        <v>22</v>
      </c>
      <c r="J107" s="99">
        <v>19</v>
      </c>
      <c r="K107" s="99">
        <v>25</v>
      </c>
      <c r="L107" s="99">
        <v>20</v>
      </c>
      <c r="M107" s="99">
        <v>11</v>
      </c>
      <c r="N107" s="99">
        <v>7</v>
      </c>
      <c r="O107" s="99">
        <v>10</v>
      </c>
      <c r="P107" s="99">
        <v>4</v>
      </c>
      <c r="Q107" s="99">
        <v>5</v>
      </c>
      <c r="R107" s="99">
        <v>1</v>
      </c>
      <c r="S107" s="99">
        <v>0</v>
      </c>
      <c r="T107" s="99">
        <v>2</v>
      </c>
      <c r="U107" s="99">
        <v>0</v>
      </c>
      <c r="V107" s="99">
        <v>197</v>
      </c>
      <c r="W107" s="125"/>
      <c r="X107" s="124">
        <v>2000</v>
      </c>
      <c r="Y107" s="99">
        <v>5</v>
      </c>
      <c r="Z107" s="99">
        <v>4</v>
      </c>
      <c r="AA107" s="99">
        <v>2</v>
      </c>
      <c r="AB107" s="99">
        <v>9</v>
      </c>
      <c r="AC107" s="99">
        <v>15</v>
      </c>
      <c r="AD107" s="99">
        <v>14</v>
      </c>
      <c r="AE107" s="99">
        <v>19</v>
      </c>
      <c r="AF107" s="99">
        <v>13</v>
      </c>
      <c r="AG107" s="99">
        <v>8</v>
      </c>
      <c r="AH107" s="99">
        <v>9</v>
      </c>
      <c r="AI107" s="99">
        <v>4</v>
      </c>
      <c r="AJ107" s="99">
        <v>2</v>
      </c>
      <c r="AK107" s="99">
        <v>2</v>
      </c>
      <c r="AL107" s="99">
        <v>3</v>
      </c>
      <c r="AM107" s="99">
        <v>1</v>
      </c>
      <c r="AN107" s="99">
        <v>3</v>
      </c>
      <c r="AO107" s="99">
        <v>1</v>
      </c>
      <c r="AP107" s="99">
        <v>1</v>
      </c>
      <c r="AQ107" s="99">
        <v>1</v>
      </c>
      <c r="AR107" s="99">
        <v>116</v>
      </c>
      <c r="AS107" s="125"/>
      <c r="AT107" s="124">
        <v>2000</v>
      </c>
      <c r="AU107" s="99">
        <v>13</v>
      </c>
      <c r="AV107" s="99">
        <v>8</v>
      </c>
      <c r="AW107" s="99">
        <v>5</v>
      </c>
      <c r="AX107" s="99">
        <v>25</v>
      </c>
      <c r="AY107" s="99">
        <v>28</v>
      </c>
      <c r="AZ107" s="99">
        <v>41</v>
      </c>
      <c r="BA107" s="99">
        <v>41</v>
      </c>
      <c r="BB107" s="99">
        <v>32</v>
      </c>
      <c r="BC107" s="99">
        <v>33</v>
      </c>
      <c r="BD107" s="99">
        <v>29</v>
      </c>
      <c r="BE107" s="99">
        <v>15</v>
      </c>
      <c r="BF107" s="99">
        <v>9</v>
      </c>
      <c r="BG107" s="99">
        <v>12</v>
      </c>
      <c r="BH107" s="99">
        <v>7</v>
      </c>
      <c r="BI107" s="99">
        <v>6</v>
      </c>
      <c r="BJ107" s="99">
        <v>4</v>
      </c>
      <c r="BK107" s="99">
        <v>1</v>
      </c>
      <c r="BL107" s="99">
        <v>3</v>
      </c>
      <c r="BM107" s="99">
        <v>1</v>
      </c>
      <c r="BN107" s="99">
        <v>313</v>
      </c>
      <c r="BP107" s="124">
        <v>2000</v>
      </c>
    </row>
    <row r="108" spans="2:68">
      <c r="B108" s="123">
        <v>2001</v>
      </c>
      <c r="C108" s="99">
        <v>10</v>
      </c>
      <c r="D108" s="99">
        <v>4</v>
      </c>
      <c r="E108" s="99">
        <v>2</v>
      </c>
      <c r="F108" s="99">
        <v>7</v>
      </c>
      <c r="G108" s="99">
        <v>19</v>
      </c>
      <c r="H108" s="99">
        <v>17</v>
      </c>
      <c r="I108" s="99">
        <v>24</v>
      </c>
      <c r="J108" s="99">
        <v>26</v>
      </c>
      <c r="K108" s="99">
        <v>24</v>
      </c>
      <c r="L108" s="99">
        <v>14</v>
      </c>
      <c r="M108" s="99">
        <v>12</v>
      </c>
      <c r="N108" s="99">
        <v>13</v>
      </c>
      <c r="O108" s="99">
        <v>8</v>
      </c>
      <c r="P108" s="99">
        <v>6</v>
      </c>
      <c r="Q108" s="99">
        <v>2</v>
      </c>
      <c r="R108" s="99">
        <v>0</v>
      </c>
      <c r="S108" s="99">
        <v>3</v>
      </c>
      <c r="T108" s="99">
        <v>0</v>
      </c>
      <c r="U108" s="99">
        <v>1</v>
      </c>
      <c r="V108" s="99">
        <v>192</v>
      </c>
      <c r="W108" s="127"/>
      <c r="X108" s="123">
        <v>2001</v>
      </c>
      <c r="Y108" s="99">
        <v>6</v>
      </c>
      <c r="Z108" s="99">
        <v>3</v>
      </c>
      <c r="AA108" s="99">
        <v>2</v>
      </c>
      <c r="AB108" s="99">
        <v>6</v>
      </c>
      <c r="AC108" s="99">
        <v>16</v>
      </c>
      <c r="AD108" s="99">
        <v>7</v>
      </c>
      <c r="AE108" s="99">
        <v>14</v>
      </c>
      <c r="AF108" s="99">
        <v>16</v>
      </c>
      <c r="AG108" s="99">
        <v>10</v>
      </c>
      <c r="AH108" s="99">
        <v>4</v>
      </c>
      <c r="AI108" s="99">
        <v>7</v>
      </c>
      <c r="AJ108" s="99">
        <v>5</v>
      </c>
      <c r="AK108" s="99">
        <v>3</v>
      </c>
      <c r="AL108" s="99">
        <v>3</v>
      </c>
      <c r="AM108" s="99">
        <v>4</v>
      </c>
      <c r="AN108" s="99">
        <v>1</v>
      </c>
      <c r="AO108" s="99">
        <v>1</v>
      </c>
      <c r="AP108" s="99">
        <v>0</v>
      </c>
      <c r="AQ108" s="99">
        <v>0</v>
      </c>
      <c r="AR108" s="99">
        <v>108</v>
      </c>
      <c r="AS108" s="127"/>
      <c r="AT108" s="123">
        <v>2001</v>
      </c>
      <c r="AU108" s="99">
        <v>16</v>
      </c>
      <c r="AV108" s="99">
        <v>7</v>
      </c>
      <c r="AW108" s="99">
        <v>4</v>
      </c>
      <c r="AX108" s="99">
        <v>13</v>
      </c>
      <c r="AY108" s="99">
        <v>35</v>
      </c>
      <c r="AZ108" s="99">
        <v>24</v>
      </c>
      <c r="BA108" s="99">
        <v>38</v>
      </c>
      <c r="BB108" s="99">
        <v>42</v>
      </c>
      <c r="BC108" s="99">
        <v>34</v>
      </c>
      <c r="BD108" s="99">
        <v>18</v>
      </c>
      <c r="BE108" s="99">
        <v>19</v>
      </c>
      <c r="BF108" s="99">
        <v>18</v>
      </c>
      <c r="BG108" s="99">
        <v>11</v>
      </c>
      <c r="BH108" s="99">
        <v>9</v>
      </c>
      <c r="BI108" s="99">
        <v>6</v>
      </c>
      <c r="BJ108" s="99">
        <v>1</v>
      </c>
      <c r="BK108" s="99">
        <v>4</v>
      </c>
      <c r="BL108" s="99">
        <v>0</v>
      </c>
      <c r="BM108" s="99">
        <v>1</v>
      </c>
      <c r="BN108" s="99">
        <v>300</v>
      </c>
      <c r="BP108" s="123">
        <v>2001</v>
      </c>
    </row>
    <row r="109" spans="2:68">
      <c r="B109" s="124">
        <v>2002</v>
      </c>
      <c r="C109" s="99">
        <v>8</v>
      </c>
      <c r="D109" s="99">
        <v>3</v>
      </c>
      <c r="E109" s="99">
        <v>0</v>
      </c>
      <c r="F109" s="99">
        <v>19</v>
      </c>
      <c r="G109" s="99">
        <v>18</v>
      </c>
      <c r="H109" s="99">
        <v>22</v>
      </c>
      <c r="I109" s="99">
        <v>20</v>
      </c>
      <c r="J109" s="99">
        <v>27</v>
      </c>
      <c r="K109" s="99">
        <v>19</v>
      </c>
      <c r="L109" s="99">
        <v>14</v>
      </c>
      <c r="M109" s="99">
        <v>17</v>
      </c>
      <c r="N109" s="99">
        <v>7</v>
      </c>
      <c r="O109" s="99">
        <v>5</v>
      </c>
      <c r="P109" s="99">
        <v>3</v>
      </c>
      <c r="Q109" s="99">
        <v>2</v>
      </c>
      <c r="R109" s="99">
        <v>1</v>
      </c>
      <c r="S109" s="99">
        <v>0</v>
      </c>
      <c r="T109" s="99">
        <v>2</v>
      </c>
      <c r="U109" s="99">
        <v>0</v>
      </c>
      <c r="V109" s="99">
        <v>187</v>
      </c>
      <c r="W109" s="127"/>
      <c r="X109" s="124">
        <v>2002</v>
      </c>
      <c r="Y109" s="99">
        <v>7</v>
      </c>
      <c r="Z109" s="99">
        <v>0</v>
      </c>
      <c r="AA109" s="99">
        <v>2</v>
      </c>
      <c r="AB109" s="99">
        <v>5</v>
      </c>
      <c r="AC109" s="99">
        <v>11</v>
      </c>
      <c r="AD109" s="99">
        <v>18</v>
      </c>
      <c r="AE109" s="99">
        <v>11</v>
      </c>
      <c r="AF109" s="99">
        <v>17</v>
      </c>
      <c r="AG109" s="99">
        <v>8</v>
      </c>
      <c r="AH109" s="99">
        <v>8</v>
      </c>
      <c r="AI109" s="99">
        <v>7</v>
      </c>
      <c r="AJ109" s="99">
        <v>2</v>
      </c>
      <c r="AK109" s="99">
        <v>4</v>
      </c>
      <c r="AL109" s="99">
        <v>2</v>
      </c>
      <c r="AM109" s="99">
        <v>0</v>
      </c>
      <c r="AN109" s="99">
        <v>1</v>
      </c>
      <c r="AO109" s="99">
        <v>0</v>
      </c>
      <c r="AP109" s="99">
        <v>0</v>
      </c>
      <c r="AQ109" s="99">
        <v>1</v>
      </c>
      <c r="AR109" s="99">
        <v>104</v>
      </c>
      <c r="AS109" s="127"/>
      <c r="AT109" s="124">
        <v>2002</v>
      </c>
      <c r="AU109" s="99">
        <v>15</v>
      </c>
      <c r="AV109" s="99">
        <v>3</v>
      </c>
      <c r="AW109" s="99">
        <v>2</v>
      </c>
      <c r="AX109" s="99">
        <v>24</v>
      </c>
      <c r="AY109" s="99">
        <v>29</v>
      </c>
      <c r="AZ109" s="99">
        <v>40</v>
      </c>
      <c r="BA109" s="99">
        <v>31</v>
      </c>
      <c r="BB109" s="99">
        <v>44</v>
      </c>
      <c r="BC109" s="99">
        <v>27</v>
      </c>
      <c r="BD109" s="99">
        <v>22</v>
      </c>
      <c r="BE109" s="99">
        <v>24</v>
      </c>
      <c r="BF109" s="99">
        <v>9</v>
      </c>
      <c r="BG109" s="99">
        <v>9</v>
      </c>
      <c r="BH109" s="99">
        <v>5</v>
      </c>
      <c r="BI109" s="99">
        <v>2</v>
      </c>
      <c r="BJ109" s="99">
        <v>2</v>
      </c>
      <c r="BK109" s="99">
        <v>0</v>
      </c>
      <c r="BL109" s="99">
        <v>2</v>
      </c>
      <c r="BM109" s="99">
        <v>1</v>
      </c>
      <c r="BN109" s="99">
        <v>291</v>
      </c>
      <c r="BP109" s="124">
        <v>2002</v>
      </c>
    </row>
    <row r="110" spans="2:68">
      <c r="B110" s="123">
        <v>2003</v>
      </c>
      <c r="C110" s="99">
        <v>8</v>
      </c>
      <c r="D110" s="99">
        <v>3</v>
      </c>
      <c r="E110" s="99">
        <v>0</v>
      </c>
      <c r="F110" s="99">
        <v>12</v>
      </c>
      <c r="G110" s="99">
        <v>25</v>
      </c>
      <c r="H110" s="99">
        <v>29</v>
      </c>
      <c r="I110" s="99">
        <v>24</v>
      </c>
      <c r="J110" s="99">
        <v>23</v>
      </c>
      <c r="K110" s="99">
        <v>25</v>
      </c>
      <c r="L110" s="99">
        <v>12</v>
      </c>
      <c r="M110" s="99">
        <v>11</v>
      </c>
      <c r="N110" s="99">
        <v>8</v>
      </c>
      <c r="O110" s="99">
        <v>5</v>
      </c>
      <c r="P110" s="99">
        <v>4</v>
      </c>
      <c r="Q110" s="99">
        <v>3</v>
      </c>
      <c r="R110" s="99">
        <v>1</v>
      </c>
      <c r="S110" s="99">
        <v>0</v>
      </c>
      <c r="T110" s="99">
        <v>2</v>
      </c>
      <c r="U110" s="99">
        <v>1</v>
      </c>
      <c r="V110" s="99">
        <v>196</v>
      </c>
      <c r="W110" s="127"/>
      <c r="X110" s="123">
        <v>2003</v>
      </c>
      <c r="Y110" s="99">
        <v>11</v>
      </c>
      <c r="Z110" s="99">
        <v>3</v>
      </c>
      <c r="AA110" s="99">
        <v>2</v>
      </c>
      <c r="AB110" s="99">
        <v>5</v>
      </c>
      <c r="AC110" s="99">
        <v>14</v>
      </c>
      <c r="AD110" s="99">
        <v>6</v>
      </c>
      <c r="AE110" s="99">
        <v>6</v>
      </c>
      <c r="AF110" s="99">
        <v>7</v>
      </c>
      <c r="AG110" s="99">
        <v>7</v>
      </c>
      <c r="AH110" s="99">
        <v>4</v>
      </c>
      <c r="AI110" s="99">
        <v>3</v>
      </c>
      <c r="AJ110" s="99">
        <v>3</v>
      </c>
      <c r="AK110" s="99">
        <v>0</v>
      </c>
      <c r="AL110" s="99">
        <v>1</v>
      </c>
      <c r="AM110" s="99">
        <v>3</v>
      </c>
      <c r="AN110" s="99">
        <v>2</v>
      </c>
      <c r="AO110" s="99">
        <v>2</v>
      </c>
      <c r="AP110" s="99">
        <v>3</v>
      </c>
      <c r="AQ110" s="99">
        <v>0</v>
      </c>
      <c r="AR110" s="99">
        <v>82</v>
      </c>
      <c r="AS110" s="127"/>
      <c r="AT110" s="123">
        <v>2003</v>
      </c>
      <c r="AU110" s="99">
        <v>19</v>
      </c>
      <c r="AV110" s="99">
        <v>6</v>
      </c>
      <c r="AW110" s="99">
        <v>2</v>
      </c>
      <c r="AX110" s="99">
        <v>17</v>
      </c>
      <c r="AY110" s="99">
        <v>39</v>
      </c>
      <c r="AZ110" s="99">
        <v>35</v>
      </c>
      <c r="BA110" s="99">
        <v>30</v>
      </c>
      <c r="BB110" s="99">
        <v>30</v>
      </c>
      <c r="BC110" s="99">
        <v>32</v>
      </c>
      <c r="BD110" s="99">
        <v>16</v>
      </c>
      <c r="BE110" s="99">
        <v>14</v>
      </c>
      <c r="BF110" s="99">
        <v>11</v>
      </c>
      <c r="BG110" s="99">
        <v>5</v>
      </c>
      <c r="BH110" s="99">
        <v>5</v>
      </c>
      <c r="BI110" s="99">
        <v>6</v>
      </c>
      <c r="BJ110" s="99">
        <v>3</v>
      </c>
      <c r="BK110" s="99">
        <v>2</v>
      </c>
      <c r="BL110" s="99">
        <v>5</v>
      </c>
      <c r="BM110" s="99">
        <v>1</v>
      </c>
      <c r="BN110" s="99">
        <v>278</v>
      </c>
      <c r="BP110" s="123">
        <v>2003</v>
      </c>
    </row>
    <row r="111" spans="2:68">
      <c r="B111" s="124">
        <v>2004</v>
      </c>
      <c r="C111" s="99">
        <v>3</v>
      </c>
      <c r="D111" s="99">
        <v>0</v>
      </c>
      <c r="E111" s="99">
        <v>1</v>
      </c>
      <c r="F111" s="99">
        <v>9</v>
      </c>
      <c r="G111" s="99">
        <v>6</v>
      </c>
      <c r="H111" s="99">
        <v>5</v>
      </c>
      <c r="I111" s="99">
        <v>14</v>
      </c>
      <c r="J111" s="99">
        <v>9</v>
      </c>
      <c r="K111" s="99">
        <v>22</v>
      </c>
      <c r="L111" s="99">
        <v>10</v>
      </c>
      <c r="M111" s="99">
        <v>5</v>
      </c>
      <c r="N111" s="99">
        <v>9</v>
      </c>
      <c r="O111" s="99">
        <v>4</v>
      </c>
      <c r="P111" s="99">
        <v>0</v>
      </c>
      <c r="Q111" s="99">
        <v>2</v>
      </c>
      <c r="R111" s="99">
        <v>1</v>
      </c>
      <c r="S111" s="99">
        <v>1</v>
      </c>
      <c r="T111" s="99">
        <v>2</v>
      </c>
      <c r="U111" s="99">
        <v>0</v>
      </c>
      <c r="V111" s="99">
        <v>103</v>
      </c>
      <c r="W111" s="127"/>
      <c r="X111" s="124">
        <v>2004</v>
      </c>
      <c r="Y111" s="99">
        <v>2</v>
      </c>
      <c r="Z111" s="99">
        <v>0</v>
      </c>
      <c r="AA111" s="99">
        <v>1</v>
      </c>
      <c r="AB111" s="99">
        <v>5</v>
      </c>
      <c r="AC111" s="99">
        <v>4</v>
      </c>
      <c r="AD111" s="99">
        <v>12</v>
      </c>
      <c r="AE111" s="99">
        <v>6</v>
      </c>
      <c r="AF111" s="99">
        <v>5</v>
      </c>
      <c r="AG111" s="99">
        <v>7</v>
      </c>
      <c r="AH111" s="99">
        <v>7</v>
      </c>
      <c r="AI111" s="99">
        <v>1</v>
      </c>
      <c r="AJ111" s="99">
        <v>4</v>
      </c>
      <c r="AK111" s="99">
        <v>1</v>
      </c>
      <c r="AL111" s="99">
        <v>2</v>
      </c>
      <c r="AM111" s="99">
        <v>0</v>
      </c>
      <c r="AN111" s="99">
        <v>2</v>
      </c>
      <c r="AO111" s="99">
        <v>1</v>
      </c>
      <c r="AP111" s="99">
        <v>1</v>
      </c>
      <c r="AQ111" s="99">
        <v>0</v>
      </c>
      <c r="AR111" s="99">
        <v>61</v>
      </c>
      <c r="AS111" s="127"/>
      <c r="AT111" s="124">
        <v>2004</v>
      </c>
      <c r="AU111" s="99">
        <v>5</v>
      </c>
      <c r="AV111" s="99">
        <v>0</v>
      </c>
      <c r="AW111" s="99">
        <v>2</v>
      </c>
      <c r="AX111" s="99">
        <v>14</v>
      </c>
      <c r="AY111" s="99">
        <v>10</v>
      </c>
      <c r="AZ111" s="99">
        <v>17</v>
      </c>
      <c r="BA111" s="99">
        <v>20</v>
      </c>
      <c r="BB111" s="99">
        <v>14</v>
      </c>
      <c r="BC111" s="99">
        <v>29</v>
      </c>
      <c r="BD111" s="99">
        <v>17</v>
      </c>
      <c r="BE111" s="99">
        <v>6</v>
      </c>
      <c r="BF111" s="99">
        <v>13</v>
      </c>
      <c r="BG111" s="99">
        <v>5</v>
      </c>
      <c r="BH111" s="99">
        <v>2</v>
      </c>
      <c r="BI111" s="99">
        <v>2</v>
      </c>
      <c r="BJ111" s="99">
        <v>3</v>
      </c>
      <c r="BK111" s="99">
        <v>2</v>
      </c>
      <c r="BL111" s="99">
        <v>3</v>
      </c>
      <c r="BM111" s="99">
        <v>0</v>
      </c>
      <c r="BN111" s="99">
        <v>164</v>
      </c>
      <c r="BP111" s="124">
        <v>2004</v>
      </c>
    </row>
    <row r="112" spans="2:68">
      <c r="B112" s="123">
        <v>2005</v>
      </c>
      <c r="C112" s="99">
        <v>6</v>
      </c>
      <c r="D112" s="99">
        <v>3</v>
      </c>
      <c r="E112" s="99">
        <v>1</v>
      </c>
      <c r="F112" s="99">
        <v>9</v>
      </c>
      <c r="G112" s="99">
        <v>12</v>
      </c>
      <c r="H112" s="99">
        <v>13</v>
      </c>
      <c r="I112" s="99">
        <v>17</v>
      </c>
      <c r="J112" s="99">
        <v>16</v>
      </c>
      <c r="K112" s="99">
        <v>10</v>
      </c>
      <c r="L112" s="99">
        <v>13</v>
      </c>
      <c r="M112" s="99">
        <v>10</v>
      </c>
      <c r="N112" s="99">
        <v>10</v>
      </c>
      <c r="O112" s="99">
        <v>1</v>
      </c>
      <c r="P112" s="99">
        <v>2</v>
      </c>
      <c r="Q112" s="99">
        <v>4</v>
      </c>
      <c r="R112" s="99">
        <v>1</v>
      </c>
      <c r="S112" s="99">
        <v>2</v>
      </c>
      <c r="T112" s="99">
        <v>0</v>
      </c>
      <c r="U112" s="99">
        <v>0</v>
      </c>
      <c r="V112" s="99">
        <v>130</v>
      </c>
      <c r="W112" s="127"/>
      <c r="X112" s="123">
        <v>2005</v>
      </c>
      <c r="Y112" s="99">
        <v>5</v>
      </c>
      <c r="Z112" s="99">
        <v>2</v>
      </c>
      <c r="AA112" s="99">
        <v>0</v>
      </c>
      <c r="AB112" s="99">
        <v>3</v>
      </c>
      <c r="AC112" s="99">
        <v>3</v>
      </c>
      <c r="AD112" s="99">
        <v>5</v>
      </c>
      <c r="AE112" s="99">
        <v>11</v>
      </c>
      <c r="AF112" s="99">
        <v>13</v>
      </c>
      <c r="AG112" s="99">
        <v>3</v>
      </c>
      <c r="AH112" s="99">
        <v>5</v>
      </c>
      <c r="AI112" s="99">
        <v>5</v>
      </c>
      <c r="AJ112" s="99">
        <v>6</v>
      </c>
      <c r="AK112" s="99">
        <v>2</v>
      </c>
      <c r="AL112" s="99">
        <v>3</v>
      </c>
      <c r="AM112" s="99">
        <v>0</v>
      </c>
      <c r="AN112" s="99">
        <v>2</v>
      </c>
      <c r="AO112" s="99">
        <v>1</v>
      </c>
      <c r="AP112" s="99">
        <v>0</v>
      </c>
      <c r="AQ112" s="99">
        <v>0</v>
      </c>
      <c r="AR112" s="99">
        <v>69</v>
      </c>
      <c r="AS112" s="127"/>
      <c r="AT112" s="123">
        <v>2005</v>
      </c>
      <c r="AU112" s="99">
        <v>11</v>
      </c>
      <c r="AV112" s="99">
        <v>5</v>
      </c>
      <c r="AW112" s="99">
        <v>1</v>
      </c>
      <c r="AX112" s="99">
        <v>12</v>
      </c>
      <c r="AY112" s="99">
        <v>15</v>
      </c>
      <c r="AZ112" s="99">
        <v>18</v>
      </c>
      <c r="BA112" s="99">
        <v>28</v>
      </c>
      <c r="BB112" s="99">
        <v>29</v>
      </c>
      <c r="BC112" s="99">
        <v>13</v>
      </c>
      <c r="BD112" s="99">
        <v>18</v>
      </c>
      <c r="BE112" s="99">
        <v>15</v>
      </c>
      <c r="BF112" s="99">
        <v>16</v>
      </c>
      <c r="BG112" s="99">
        <v>3</v>
      </c>
      <c r="BH112" s="99">
        <v>5</v>
      </c>
      <c r="BI112" s="99">
        <v>4</v>
      </c>
      <c r="BJ112" s="99">
        <v>3</v>
      </c>
      <c r="BK112" s="99">
        <v>3</v>
      </c>
      <c r="BL112" s="99">
        <v>0</v>
      </c>
      <c r="BM112" s="99">
        <v>0</v>
      </c>
      <c r="BN112" s="99">
        <v>199</v>
      </c>
      <c r="BP112" s="123">
        <v>2005</v>
      </c>
    </row>
    <row r="113" spans="2:68">
      <c r="B113" s="123">
        <v>2006</v>
      </c>
      <c r="C113" s="99">
        <v>14</v>
      </c>
      <c r="D113" s="99">
        <v>2</v>
      </c>
      <c r="E113" s="99">
        <v>1</v>
      </c>
      <c r="F113" s="99">
        <v>7</v>
      </c>
      <c r="G113" s="99">
        <v>17</v>
      </c>
      <c r="H113" s="99">
        <v>20</v>
      </c>
      <c r="I113" s="99">
        <v>22</v>
      </c>
      <c r="J113" s="99">
        <v>21</v>
      </c>
      <c r="K113" s="99">
        <v>12</v>
      </c>
      <c r="L113" s="99">
        <v>14</v>
      </c>
      <c r="M113" s="99">
        <v>11</v>
      </c>
      <c r="N113" s="99">
        <v>15</v>
      </c>
      <c r="O113" s="99">
        <v>4</v>
      </c>
      <c r="P113" s="99">
        <v>2</v>
      </c>
      <c r="Q113" s="99">
        <v>2</v>
      </c>
      <c r="R113" s="99">
        <v>3</v>
      </c>
      <c r="S113" s="99">
        <v>1</v>
      </c>
      <c r="T113" s="99">
        <v>2</v>
      </c>
      <c r="U113" s="99">
        <v>0</v>
      </c>
      <c r="V113" s="99">
        <v>170</v>
      </c>
      <c r="X113" s="123">
        <v>2006</v>
      </c>
      <c r="Y113" s="99">
        <v>4</v>
      </c>
      <c r="Z113" s="99">
        <v>2</v>
      </c>
      <c r="AA113" s="99">
        <v>1</v>
      </c>
      <c r="AB113" s="99">
        <v>8</v>
      </c>
      <c r="AC113" s="99">
        <v>9</v>
      </c>
      <c r="AD113" s="99">
        <v>11</v>
      </c>
      <c r="AE113" s="99">
        <v>9</v>
      </c>
      <c r="AF113" s="99">
        <v>7</v>
      </c>
      <c r="AG113" s="99">
        <v>12</v>
      </c>
      <c r="AH113" s="99">
        <v>6</v>
      </c>
      <c r="AI113" s="99">
        <v>3</v>
      </c>
      <c r="AJ113" s="99">
        <v>3</v>
      </c>
      <c r="AK113" s="99">
        <v>3</v>
      </c>
      <c r="AL113" s="99">
        <v>2</v>
      </c>
      <c r="AM113" s="99">
        <v>2</v>
      </c>
      <c r="AN113" s="99">
        <v>2</v>
      </c>
      <c r="AO113" s="99">
        <v>1</v>
      </c>
      <c r="AP113" s="99">
        <v>1</v>
      </c>
      <c r="AQ113" s="99">
        <v>0</v>
      </c>
      <c r="AR113" s="99">
        <v>86</v>
      </c>
      <c r="AT113" s="123">
        <v>2006</v>
      </c>
      <c r="AU113" s="99">
        <v>18</v>
      </c>
      <c r="AV113" s="99">
        <v>4</v>
      </c>
      <c r="AW113" s="99">
        <v>2</v>
      </c>
      <c r="AX113" s="99">
        <v>15</v>
      </c>
      <c r="AY113" s="99">
        <v>26</v>
      </c>
      <c r="AZ113" s="99">
        <v>31</v>
      </c>
      <c r="BA113" s="99">
        <v>31</v>
      </c>
      <c r="BB113" s="99">
        <v>28</v>
      </c>
      <c r="BC113" s="99">
        <v>24</v>
      </c>
      <c r="BD113" s="99">
        <v>20</v>
      </c>
      <c r="BE113" s="99">
        <v>14</v>
      </c>
      <c r="BF113" s="99">
        <v>18</v>
      </c>
      <c r="BG113" s="99">
        <v>7</v>
      </c>
      <c r="BH113" s="99">
        <v>4</v>
      </c>
      <c r="BI113" s="99">
        <v>4</v>
      </c>
      <c r="BJ113" s="99">
        <v>5</v>
      </c>
      <c r="BK113" s="99">
        <v>2</v>
      </c>
      <c r="BL113" s="99">
        <v>3</v>
      </c>
      <c r="BM113" s="99">
        <v>0</v>
      </c>
      <c r="BN113" s="99">
        <v>256</v>
      </c>
      <c r="BP113" s="123">
        <v>2006</v>
      </c>
    </row>
    <row r="114" spans="2:68">
      <c r="B114" s="123">
        <v>2007</v>
      </c>
      <c r="C114" s="99">
        <v>9</v>
      </c>
      <c r="D114" s="99">
        <v>2</v>
      </c>
      <c r="E114" s="99">
        <v>1</v>
      </c>
      <c r="F114" s="99">
        <v>4</v>
      </c>
      <c r="G114" s="99">
        <v>16</v>
      </c>
      <c r="H114" s="99">
        <v>11</v>
      </c>
      <c r="I114" s="99">
        <v>12</v>
      </c>
      <c r="J114" s="99">
        <v>22</v>
      </c>
      <c r="K114" s="99">
        <v>15</v>
      </c>
      <c r="L114" s="99">
        <v>10</v>
      </c>
      <c r="M114" s="99">
        <v>14</v>
      </c>
      <c r="N114" s="99">
        <v>9</v>
      </c>
      <c r="O114" s="99">
        <v>1</v>
      </c>
      <c r="P114" s="99">
        <v>7</v>
      </c>
      <c r="Q114" s="99">
        <v>1</v>
      </c>
      <c r="R114" s="99">
        <v>2</v>
      </c>
      <c r="S114" s="99">
        <v>1</v>
      </c>
      <c r="T114" s="99">
        <v>1</v>
      </c>
      <c r="U114" s="99">
        <v>0</v>
      </c>
      <c r="V114" s="99">
        <v>138</v>
      </c>
      <c r="X114" s="123">
        <v>2007</v>
      </c>
      <c r="Y114" s="99">
        <v>3</v>
      </c>
      <c r="Z114" s="99">
        <v>1</v>
      </c>
      <c r="AA114" s="99">
        <v>1</v>
      </c>
      <c r="AB114" s="99">
        <v>4</v>
      </c>
      <c r="AC114" s="99">
        <v>7</v>
      </c>
      <c r="AD114" s="99">
        <v>7</v>
      </c>
      <c r="AE114" s="99">
        <v>12</v>
      </c>
      <c r="AF114" s="99">
        <v>14</v>
      </c>
      <c r="AG114" s="99">
        <v>9</v>
      </c>
      <c r="AH114" s="99">
        <v>3</v>
      </c>
      <c r="AI114" s="99">
        <v>1</v>
      </c>
      <c r="AJ114" s="99">
        <v>3</v>
      </c>
      <c r="AK114" s="99">
        <v>1</v>
      </c>
      <c r="AL114" s="99">
        <v>1</v>
      </c>
      <c r="AM114" s="99">
        <v>5</v>
      </c>
      <c r="AN114" s="99">
        <v>2</v>
      </c>
      <c r="AO114" s="99">
        <v>2</v>
      </c>
      <c r="AP114" s="99">
        <v>2</v>
      </c>
      <c r="AQ114" s="99">
        <v>0</v>
      </c>
      <c r="AR114" s="99">
        <v>78</v>
      </c>
      <c r="AT114" s="123">
        <v>2007</v>
      </c>
      <c r="AU114" s="99">
        <v>12</v>
      </c>
      <c r="AV114" s="99">
        <v>3</v>
      </c>
      <c r="AW114" s="99">
        <v>2</v>
      </c>
      <c r="AX114" s="99">
        <v>8</v>
      </c>
      <c r="AY114" s="99">
        <v>23</v>
      </c>
      <c r="AZ114" s="99">
        <v>18</v>
      </c>
      <c r="BA114" s="99">
        <v>24</v>
      </c>
      <c r="BB114" s="99">
        <v>36</v>
      </c>
      <c r="BC114" s="99">
        <v>24</v>
      </c>
      <c r="BD114" s="99">
        <v>13</v>
      </c>
      <c r="BE114" s="99">
        <v>15</v>
      </c>
      <c r="BF114" s="99">
        <v>12</v>
      </c>
      <c r="BG114" s="99">
        <v>2</v>
      </c>
      <c r="BH114" s="99">
        <v>8</v>
      </c>
      <c r="BI114" s="99">
        <v>6</v>
      </c>
      <c r="BJ114" s="99">
        <v>4</v>
      </c>
      <c r="BK114" s="99">
        <v>3</v>
      </c>
      <c r="BL114" s="99">
        <v>3</v>
      </c>
      <c r="BM114" s="99">
        <v>0</v>
      </c>
      <c r="BN114" s="99">
        <v>216</v>
      </c>
      <c r="BP114" s="123">
        <v>2007</v>
      </c>
    </row>
    <row r="115" spans="2:68">
      <c r="B115" s="123">
        <v>2008</v>
      </c>
      <c r="C115" s="99">
        <v>8</v>
      </c>
      <c r="D115" s="99">
        <v>1</v>
      </c>
      <c r="E115" s="99">
        <v>1</v>
      </c>
      <c r="F115" s="99">
        <v>14</v>
      </c>
      <c r="G115" s="99">
        <v>14</v>
      </c>
      <c r="H115" s="99">
        <v>14</v>
      </c>
      <c r="I115" s="99">
        <v>19</v>
      </c>
      <c r="J115" s="99">
        <v>14</v>
      </c>
      <c r="K115" s="99">
        <v>15</v>
      </c>
      <c r="L115" s="99">
        <v>14</v>
      </c>
      <c r="M115" s="99">
        <v>14</v>
      </c>
      <c r="N115" s="99">
        <v>10</v>
      </c>
      <c r="O115" s="99">
        <v>11</v>
      </c>
      <c r="P115" s="99">
        <v>4</v>
      </c>
      <c r="Q115" s="99">
        <v>1</v>
      </c>
      <c r="R115" s="99">
        <v>0</v>
      </c>
      <c r="S115" s="99">
        <v>0</v>
      </c>
      <c r="T115" s="99">
        <v>4</v>
      </c>
      <c r="U115" s="99">
        <v>0</v>
      </c>
      <c r="V115" s="99">
        <v>158</v>
      </c>
      <c r="X115" s="123">
        <v>2008</v>
      </c>
      <c r="Y115" s="99">
        <v>1</v>
      </c>
      <c r="Z115" s="99">
        <v>2</v>
      </c>
      <c r="AA115" s="99">
        <v>2</v>
      </c>
      <c r="AB115" s="99">
        <v>3</v>
      </c>
      <c r="AC115" s="99">
        <v>8</v>
      </c>
      <c r="AD115" s="99">
        <v>10</v>
      </c>
      <c r="AE115" s="99">
        <v>8</v>
      </c>
      <c r="AF115" s="99">
        <v>10</v>
      </c>
      <c r="AG115" s="99">
        <v>14</v>
      </c>
      <c r="AH115" s="99">
        <v>11</v>
      </c>
      <c r="AI115" s="99">
        <v>7</v>
      </c>
      <c r="AJ115" s="99">
        <v>4</v>
      </c>
      <c r="AK115" s="99">
        <v>0</v>
      </c>
      <c r="AL115" s="99">
        <v>2</v>
      </c>
      <c r="AM115" s="99">
        <v>4</v>
      </c>
      <c r="AN115" s="99">
        <v>4</v>
      </c>
      <c r="AO115" s="99">
        <v>0</v>
      </c>
      <c r="AP115" s="99">
        <v>3</v>
      </c>
      <c r="AQ115" s="99">
        <v>0</v>
      </c>
      <c r="AR115" s="99">
        <v>93</v>
      </c>
      <c r="AT115" s="123">
        <v>2008</v>
      </c>
      <c r="AU115" s="99">
        <v>9</v>
      </c>
      <c r="AV115" s="99">
        <v>3</v>
      </c>
      <c r="AW115" s="99">
        <v>3</v>
      </c>
      <c r="AX115" s="99">
        <v>17</v>
      </c>
      <c r="AY115" s="99">
        <v>22</v>
      </c>
      <c r="AZ115" s="99">
        <v>24</v>
      </c>
      <c r="BA115" s="99">
        <v>27</v>
      </c>
      <c r="BB115" s="99">
        <v>24</v>
      </c>
      <c r="BC115" s="99">
        <v>29</v>
      </c>
      <c r="BD115" s="99">
        <v>25</v>
      </c>
      <c r="BE115" s="99">
        <v>21</v>
      </c>
      <c r="BF115" s="99">
        <v>14</v>
      </c>
      <c r="BG115" s="99">
        <v>11</v>
      </c>
      <c r="BH115" s="99">
        <v>6</v>
      </c>
      <c r="BI115" s="99">
        <v>5</v>
      </c>
      <c r="BJ115" s="99">
        <v>4</v>
      </c>
      <c r="BK115" s="99">
        <v>0</v>
      </c>
      <c r="BL115" s="99">
        <v>7</v>
      </c>
      <c r="BM115" s="99">
        <v>0</v>
      </c>
      <c r="BN115" s="99">
        <v>251</v>
      </c>
      <c r="BP115" s="123">
        <v>2008</v>
      </c>
    </row>
    <row r="116" spans="2:68">
      <c r="B116" s="123">
        <v>2009</v>
      </c>
      <c r="C116" s="99">
        <v>7</v>
      </c>
      <c r="D116" s="99">
        <v>2</v>
      </c>
      <c r="E116" s="99">
        <v>1</v>
      </c>
      <c r="F116" s="99">
        <v>10</v>
      </c>
      <c r="G116" s="99">
        <v>23</v>
      </c>
      <c r="H116" s="99">
        <v>28</v>
      </c>
      <c r="I116" s="99">
        <v>18</v>
      </c>
      <c r="J116" s="99">
        <v>23</v>
      </c>
      <c r="K116" s="99">
        <v>15</v>
      </c>
      <c r="L116" s="99">
        <v>22</v>
      </c>
      <c r="M116" s="99">
        <v>9</v>
      </c>
      <c r="N116" s="99">
        <v>6</v>
      </c>
      <c r="O116" s="99">
        <v>14</v>
      </c>
      <c r="P116" s="99">
        <v>6</v>
      </c>
      <c r="Q116" s="99">
        <v>2</v>
      </c>
      <c r="R116" s="99">
        <v>2</v>
      </c>
      <c r="S116" s="99">
        <v>3</v>
      </c>
      <c r="T116" s="99">
        <v>1</v>
      </c>
      <c r="U116" s="99">
        <v>0</v>
      </c>
      <c r="V116" s="99">
        <v>192</v>
      </c>
      <c r="X116" s="123">
        <v>2009</v>
      </c>
      <c r="Y116" s="99">
        <v>8</v>
      </c>
      <c r="Z116" s="99">
        <v>1</v>
      </c>
      <c r="AA116" s="99">
        <v>1</v>
      </c>
      <c r="AB116" s="99">
        <v>2</v>
      </c>
      <c r="AC116" s="99">
        <v>8</v>
      </c>
      <c r="AD116" s="99">
        <v>8</v>
      </c>
      <c r="AE116" s="99">
        <v>5</v>
      </c>
      <c r="AF116" s="99">
        <v>13</v>
      </c>
      <c r="AG116" s="99">
        <v>15</v>
      </c>
      <c r="AH116" s="99">
        <v>7</v>
      </c>
      <c r="AI116" s="99">
        <v>2</v>
      </c>
      <c r="AJ116" s="99">
        <v>2</v>
      </c>
      <c r="AK116" s="99">
        <v>0</v>
      </c>
      <c r="AL116" s="99">
        <v>1</v>
      </c>
      <c r="AM116" s="99">
        <v>1</v>
      </c>
      <c r="AN116" s="99">
        <v>1</v>
      </c>
      <c r="AO116" s="99">
        <v>2</v>
      </c>
      <c r="AP116" s="99">
        <v>3</v>
      </c>
      <c r="AQ116" s="99">
        <v>0</v>
      </c>
      <c r="AR116" s="99">
        <v>80</v>
      </c>
      <c r="AT116" s="123">
        <v>2009</v>
      </c>
      <c r="AU116" s="99">
        <v>15</v>
      </c>
      <c r="AV116" s="99">
        <v>3</v>
      </c>
      <c r="AW116" s="99">
        <v>2</v>
      </c>
      <c r="AX116" s="99">
        <v>12</v>
      </c>
      <c r="AY116" s="99">
        <v>31</v>
      </c>
      <c r="AZ116" s="99">
        <v>36</v>
      </c>
      <c r="BA116" s="99">
        <v>23</v>
      </c>
      <c r="BB116" s="99">
        <v>36</v>
      </c>
      <c r="BC116" s="99">
        <v>30</v>
      </c>
      <c r="BD116" s="99">
        <v>29</v>
      </c>
      <c r="BE116" s="99">
        <v>11</v>
      </c>
      <c r="BF116" s="99">
        <v>8</v>
      </c>
      <c r="BG116" s="99">
        <v>14</v>
      </c>
      <c r="BH116" s="99">
        <v>7</v>
      </c>
      <c r="BI116" s="99">
        <v>3</v>
      </c>
      <c r="BJ116" s="99">
        <v>3</v>
      </c>
      <c r="BK116" s="99">
        <v>5</v>
      </c>
      <c r="BL116" s="99">
        <v>4</v>
      </c>
      <c r="BM116" s="99">
        <v>0</v>
      </c>
      <c r="BN116" s="99">
        <v>272</v>
      </c>
      <c r="BP116" s="123">
        <v>2009</v>
      </c>
    </row>
    <row r="117" spans="2:68">
      <c r="B117" s="123">
        <v>2010</v>
      </c>
      <c r="C117" s="99">
        <v>4</v>
      </c>
      <c r="D117" s="99">
        <v>1</v>
      </c>
      <c r="E117" s="99">
        <v>2</v>
      </c>
      <c r="F117" s="99">
        <v>15</v>
      </c>
      <c r="G117" s="99">
        <v>16</v>
      </c>
      <c r="H117" s="99">
        <v>18</v>
      </c>
      <c r="I117" s="99">
        <v>13</v>
      </c>
      <c r="J117" s="99">
        <v>14</v>
      </c>
      <c r="K117" s="99">
        <v>20</v>
      </c>
      <c r="L117" s="99">
        <v>21</v>
      </c>
      <c r="M117" s="99">
        <v>14</v>
      </c>
      <c r="N117" s="99">
        <v>5</v>
      </c>
      <c r="O117" s="99">
        <v>10</v>
      </c>
      <c r="P117" s="99">
        <v>3</v>
      </c>
      <c r="Q117" s="99">
        <v>3</v>
      </c>
      <c r="R117" s="99">
        <v>4</v>
      </c>
      <c r="S117" s="99">
        <v>0</v>
      </c>
      <c r="T117" s="99">
        <v>3</v>
      </c>
      <c r="U117" s="99">
        <v>0</v>
      </c>
      <c r="V117" s="99">
        <v>166</v>
      </c>
      <c r="X117" s="123">
        <v>2010</v>
      </c>
      <c r="Y117" s="99">
        <v>3</v>
      </c>
      <c r="Z117" s="99">
        <v>2</v>
      </c>
      <c r="AA117" s="99">
        <v>1</v>
      </c>
      <c r="AB117" s="99">
        <v>4</v>
      </c>
      <c r="AC117" s="99">
        <v>6</v>
      </c>
      <c r="AD117" s="99">
        <v>12</v>
      </c>
      <c r="AE117" s="99">
        <v>7</v>
      </c>
      <c r="AF117" s="99">
        <v>9</v>
      </c>
      <c r="AG117" s="99">
        <v>10</v>
      </c>
      <c r="AH117" s="99">
        <v>8</v>
      </c>
      <c r="AI117" s="99">
        <v>10</v>
      </c>
      <c r="AJ117" s="99">
        <v>6</v>
      </c>
      <c r="AK117" s="99">
        <v>4</v>
      </c>
      <c r="AL117" s="99">
        <v>2</v>
      </c>
      <c r="AM117" s="99">
        <v>4</v>
      </c>
      <c r="AN117" s="99">
        <v>0</v>
      </c>
      <c r="AO117" s="99">
        <v>3</v>
      </c>
      <c r="AP117" s="99">
        <v>1</v>
      </c>
      <c r="AQ117" s="99">
        <v>0</v>
      </c>
      <c r="AR117" s="99">
        <v>92</v>
      </c>
      <c r="AT117" s="123">
        <v>2010</v>
      </c>
      <c r="AU117" s="99">
        <v>7</v>
      </c>
      <c r="AV117" s="99">
        <v>3</v>
      </c>
      <c r="AW117" s="99">
        <v>3</v>
      </c>
      <c r="AX117" s="99">
        <v>19</v>
      </c>
      <c r="AY117" s="99">
        <v>22</v>
      </c>
      <c r="AZ117" s="99">
        <v>30</v>
      </c>
      <c r="BA117" s="99">
        <v>20</v>
      </c>
      <c r="BB117" s="99">
        <v>23</v>
      </c>
      <c r="BC117" s="99">
        <v>30</v>
      </c>
      <c r="BD117" s="99">
        <v>29</v>
      </c>
      <c r="BE117" s="99">
        <v>24</v>
      </c>
      <c r="BF117" s="99">
        <v>11</v>
      </c>
      <c r="BG117" s="99">
        <v>14</v>
      </c>
      <c r="BH117" s="99">
        <v>5</v>
      </c>
      <c r="BI117" s="99">
        <v>7</v>
      </c>
      <c r="BJ117" s="99">
        <v>4</v>
      </c>
      <c r="BK117" s="99">
        <v>3</v>
      </c>
      <c r="BL117" s="99">
        <v>4</v>
      </c>
      <c r="BM117" s="99">
        <v>0</v>
      </c>
      <c r="BN117" s="99">
        <v>258</v>
      </c>
      <c r="BP117" s="123">
        <v>2010</v>
      </c>
    </row>
    <row r="118" spans="2:68">
      <c r="B118" s="123">
        <v>2011</v>
      </c>
      <c r="C118" s="99">
        <v>3</v>
      </c>
      <c r="D118" s="99">
        <v>0</v>
      </c>
      <c r="E118" s="99">
        <v>0</v>
      </c>
      <c r="F118" s="99">
        <v>5</v>
      </c>
      <c r="G118" s="99">
        <v>12</v>
      </c>
      <c r="H118" s="99">
        <v>16</v>
      </c>
      <c r="I118" s="99">
        <v>22</v>
      </c>
      <c r="J118" s="99">
        <v>19</v>
      </c>
      <c r="K118" s="99">
        <v>19</v>
      </c>
      <c r="L118" s="99">
        <v>21</v>
      </c>
      <c r="M118" s="99">
        <v>6</v>
      </c>
      <c r="N118" s="99">
        <v>8</v>
      </c>
      <c r="O118" s="99">
        <v>9</v>
      </c>
      <c r="P118" s="99">
        <v>3</v>
      </c>
      <c r="Q118" s="99">
        <v>2</v>
      </c>
      <c r="R118" s="99">
        <v>3</v>
      </c>
      <c r="S118" s="99">
        <v>3</v>
      </c>
      <c r="T118" s="99">
        <v>1</v>
      </c>
      <c r="U118" s="99">
        <v>0</v>
      </c>
      <c r="V118" s="99">
        <v>152</v>
      </c>
      <c r="X118" s="123">
        <v>2011</v>
      </c>
      <c r="Y118" s="99">
        <v>4</v>
      </c>
      <c r="Z118" s="99">
        <v>3</v>
      </c>
      <c r="AA118" s="99">
        <v>1</v>
      </c>
      <c r="AB118" s="99">
        <v>5</v>
      </c>
      <c r="AC118" s="99">
        <v>7</v>
      </c>
      <c r="AD118" s="99">
        <v>11</v>
      </c>
      <c r="AE118" s="99">
        <v>10</v>
      </c>
      <c r="AF118" s="99">
        <v>9</v>
      </c>
      <c r="AG118" s="99">
        <v>8</v>
      </c>
      <c r="AH118" s="99">
        <v>7</v>
      </c>
      <c r="AI118" s="99">
        <v>8</v>
      </c>
      <c r="AJ118" s="99">
        <v>3</v>
      </c>
      <c r="AK118" s="99">
        <v>1</v>
      </c>
      <c r="AL118" s="99">
        <v>2</v>
      </c>
      <c r="AM118" s="99">
        <v>3</v>
      </c>
      <c r="AN118" s="99">
        <v>0</v>
      </c>
      <c r="AO118" s="99">
        <v>3</v>
      </c>
      <c r="AP118" s="99">
        <v>6</v>
      </c>
      <c r="AQ118" s="99">
        <v>0</v>
      </c>
      <c r="AR118" s="99">
        <v>91</v>
      </c>
      <c r="AT118" s="123">
        <v>2011</v>
      </c>
      <c r="AU118" s="99">
        <v>7</v>
      </c>
      <c r="AV118" s="99">
        <v>3</v>
      </c>
      <c r="AW118" s="99">
        <v>1</v>
      </c>
      <c r="AX118" s="99">
        <v>10</v>
      </c>
      <c r="AY118" s="99">
        <v>19</v>
      </c>
      <c r="AZ118" s="99">
        <v>27</v>
      </c>
      <c r="BA118" s="99">
        <v>32</v>
      </c>
      <c r="BB118" s="99">
        <v>28</v>
      </c>
      <c r="BC118" s="99">
        <v>27</v>
      </c>
      <c r="BD118" s="99">
        <v>28</v>
      </c>
      <c r="BE118" s="99">
        <v>14</v>
      </c>
      <c r="BF118" s="99">
        <v>11</v>
      </c>
      <c r="BG118" s="99">
        <v>10</v>
      </c>
      <c r="BH118" s="99">
        <v>5</v>
      </c>
      <c r="BI118" s="99">
        <v>5</v>
      </c>
      <c r="BJ118" s="99">
        <v>3</v>
      </c>
      <c r="BK118" s="99">
        <v>6</v>
      </c>
      <c r="BL118" s="99">
        <v>7</v>
      </c>
      <c r="BM118" s="99">
        <v>0</v>
      </c>
      <c r="BN118" s="99">
        <v>243</v>
      </c>
      <c r="BP118" s="123">
        <v>2011</v>
      </c>
    </row>
    <row r="119" spans="2:68">
      <c r="B119" s="123">
        <v>2012</v>
      </c>
      <c r="C119" s="99">
        <v>9</v>
      </c>
      <c r="D119" s="99">
        <v>2</v>
      </c>
      <c r="E119" s="99">
        <v>3</v>
      </c>
      <c r="F119" s="99">
        <v>13</v>
      </c>
      <c r="G119" s="99">
        <v>20</v>
      </c>
      <c r="H119" s="99">
        <v>17</v>
      </c>
      <c r="I119" s="99">
        <v>27</v>
      </c>
      <c r="J119" s="99">
        <v>18</v>
      </c>
      <c r="K119" s="99">
        <v>21</v>
      </c>
      <c r="L119" s="99">
        <v>18</v>
      </c>
      <c r="M119" s="99">
        <v>12</v>
      </c>
      <c r="N119" s="99">
        <v>9</v>
      </c>
      <c r="O119" s="99">
        <v>11</v>
      </c>
      <c r="P119" s="99">
        <v>6</v>
      </c>
      <c r="Q119" s="99">
        <v>7</v>
      </c>
      <c r="R119" s="99">
        <v>1</v>
      </c>
      <c r="S119" s="99">
        <v>2</v>
      </c>
      <c r="T119" s="99">
        <v>2</v>
      </c>
      <c r="U119" s="99">
        <v>0</v>
      </c>
      <c r="V119" s="99">
        <v>198</v>
      </c>
      <c r="X119" s="123">
        <v>2012</v>
      </c>
      <c r="Y119" s="99">
        <v>5</v>
      </c>
      <c r="Z119" s="99">
        <v>1</v>
      </c>
      <c r="AA119" s="99">
        <v>3</v>
      </c>
      <c r="AB119" s="99">
        <v>1</v>
      </c>
      <c r="AC119" s="99">
        <v>7</v>
      </c>
      <c r="AD119" s="99">
        <v>9</v>
      </c>
      <c r="AE119" s="99">
        <v>13</v>
      </c>
      <c r="AF119" s="99">
        <v>8</v>
      </c>
      <c r="AG119" s="99">
        <v>7</v>
      </c>
      <c r="AH119" s="99">
        <v>10</v>
      </c>
      <c r="AI119" s="99">
        <v>4</v>
      </c>
      <c r="AJ119" s="99">
        <v>3</v>
      </c>
      <c r="AK119" s="99">
        <v>5</v>
      </c>
      <c r="AL119" s="99">
        <v>2</v>
      </c>
      <c r="AM119" s="99">
        <v>1</v>
      </c>
      <c r="AN119" s="99">
        <v>3</v>
      </c>
      <c r="AO119" s="99">
        <v>1</v>
      </c>
      <c r="AP119" s="99">
        <v>4</v>
      </c>
      <c r="AQ119" s="99">
        <v>0</v>
      </c>
      <c r="AR119" s="99">
        <v>87</v>
      </c>
      <c r="AT119" s="123">
        <v>2012</v>
      </c>
      <c r="AU119" s="99">
        <v>14</v>
      </c>
      <c r="AV119" s="99">
        <v>3</v>
      </c>
      <c r="AW119" s="99">
        <v>6</v>
      </c>
      <c r="AX119" s="99">
        <v>14</v>
      </c>
      <c r="AY119" s="99">
        <v>27</v>
      </c>
      <c r="AZ119" s="99">
        <v>26</v>
      </c>
      <c r="BA119" s="99">
        <v>40</v>
      </c>
      <c r="BB119" s="99">
        <v>26</v>
      </c>
      <c r="BC119" s="99">
        <v>28</v>
      </c>
      <c r="BD119" s="99">
        <v>28</v>
      </c>
      <c r="BE119" s="99">
        <v>16</v>
      </c>
      <c r="BF119" s="99">
        <v>12</v>
      </c>
      <c r="BG119" s="99">
        <v>16</v>
      </c>
      <c r="BH119" s="99">
        <v>8</v>
      </c>
      <c r="BI119" s="99">
        <v>8</v>
      </c>
      <c r="BJ119" s="99">
        <v>4</v>
      </c>
      <c r="BK119" s="99">
        <v>3</v>
      </c>
      <c r="BL119" s="99">
        <v>6</v>
      </c>
      <c r="BM119" s="99">
        <v>0</v>
      </c>
      <c r="BN119" s="99">
        <v>285</v>
      </c>
      <c r="BP119" s="123">
        <v>2012</v>
      </c>
    </row>
    <row r="120" spans="2:68">
      <c r="B120" s="123">
        <v>2013</v>
      </c>
      <c r="C120" s="99">
        <v>9</v>
      </c>
      <c r="D120" s="99">
        <v>1</v>
      </c>
      <c r="E120" s="99">
        <v>1</v>
      </c>
      <c r="F120" s="99">
        <v>6</v>
      </c>
      <c r="G120" s="99">
        <v>14</v>
      </c>
      <c r="H120" s="99">
        <v>22</v>
      </c>
      <c r="I120" s="99">
        <v>28</v>
      </c>
      <c r="J120" s="99">
        <v>16</v>
      </c>
      <c r="K120" s="99">
        <v>18</v>
      </c>
      <c r="L120" s="99">
        <v>21</v>
      </c>
      <c r="M120" s="99">
        <v>3</v>
      </c>
      <c r="N120" s="99">
        <v>8</v>
      </c>
      <c r="O120" s="99">
        <v>3</v>
      </c>
      <c r="P120" s="99">
        <v>5</v>
      </c>
      <c r="Q120" s="99">
        <v>1</v>
      </c>
      <c r="R120" s="99">
        <v>1</v>
      </c>
      <c r="S120" s="99">
        <v>2</v>
      </c>
      <c r="T120" s="99">
        <v>0</v>
      </c>
      <c r="U120" s="99">
        <v>1</v>
      </c>
      <c r="V120" s="99">
        <v>160</v>
      </c>
      <c r="X120" s="123">
        <v>2013</v>
      </c>
      <c r="Y120" s="99">
        <v>2</v>
      </c>
      <c r="Z120" s="99">
        <v>0</v>
      </c>
      <c r="AA120" s="99">
        <v>1</v>
      </c>
      <c r="AB120" s="99">
        <v>4</v>
      </c>
      <c r="AC120" s="99">
        <v>14</v>
      </c>
      <c r="AD120" s="99">
        <v>11</v>
      </c>
      <c r="AE120" s="99">
        <v>10</v>
      </c>
      <c r="AF120" s="99">
        <v>3</v>
      </c>
      <c r="AG120" s="99">
        <v>11</v>
      </c>
      <c r="AH120" s="99">
        <v>8</v>
      </c>
      <c r="AI120" s="99">
        <v>6</v>
      </c>
      <c r="AJ120" s="99">
        <v>4</v>
      </c>
      <c r="AK120" s="99">
        <v>7</v>
      </c>
      <c r="AL120" s="99">
        <v>3</v>
      </c>
      <c r="AM120" s="99">
        <v>0</v>
      </c>
      <c r="AN120" s="99">
        <v>1</v>
      </c>
      <c r="AO120" s="99">
        <v>1</v>
      </c>
      <c r="AP120" s="99">
        <v>2</v>
      </c>
      <c r="AQ120" s="99">
        <v>0</v>
      </c>
      <c r="AR120" s="99">
        <v>88</v>
      </c>
      <c r="AT120" s="123">
        <v>2013</v>
      </c>
      <c r="AU120" s="99">
        <v>11</v>
      </c>
      <c r="AV120" s="99">
        <v>1</v>
      </c>
      <c r="AW120" s="99">
        <v>2</v>
      </c>
      <c r="AX120" s="99">
        <v>10</v>
      </c>
      <c r="AY120" s="99">
        <v>28</v>
      </c>
      <c r="AZ120" s="99">
        <v>33</v>
      </c>
      <c r="BA120" s="99">
        <v>38</v>
      </c>
      <c r="BB120" s="99">
        <v>19</v>
      </c>
      <c r="BC120" s="99">
        <v>29</v>
      </c>
      <c r="BD120" s="99">
        <v>29</v>
      </c>
      <c r="BE120" s="99">
        <v>9</v>
      </c>
      <c r="BF120" s="99">
        <v>12</v>
      </c>
      <c r="BG120" s="99">
        <v>10</v>
      </c>
      <c r="BH120" s="99">
        <v>8</v>
      </c>
      <c r="BI120" s="99">
        <v>1</v>
      </c>
      <c r="BJ120" s="99">
        <v>2</v>
      </c>
      <c r="BK120" s="99">
        <v>3</v>
      </c>
      <c r="BL120" s="99">
        <v>2</v>
      </c>
      <c r="BM120" s="99">
        <v>1</v>
      </c>
      <c r="BN120" s="99">
        <v>248</v>
      </c>
      <c r="BP120" s="123">
        <v>2013</v>
      </c>
    </row>
    <row r="121" spans="2:68">
      <c r="B121" s="123">
        <v>2014</v>
      </c>
      <c r="C121" s="99">
        <v>6</v>
      </c>
      <c r="D121" s="99">
        <v>0</v>
      </c>
      <c r="E121" s="99">
        <v>3</v>
      </c>
      <c r="F121" s="99">
        <v>6</v>
      </c>
      <c r="G121" s="99">
        <v>17</v>
      </c>
      <c r="H121" s="99">
        <v>12</v>
      </c>
      <c r="I121" s="99">
        <v>13</v>
      </c>
      <c r="J121" s="99">
        <v>17</v>
      </c>
      <c r="K121" s="99">
        <v>19</v>
      </c>
      <c r="L121" s="99">
        <v>16</v>
      </c>
      <c r="M121" s="99">
        <v>20</v>
      </c>
      <c r="N121" s="99">
        <v>4</v>
      </c>
      <c r="O121" s="99">
        <v>5</v>
      </c>
      <c r="P121" s="99">
        <v>12</v>
      </c>
      <c r="Q121" s="99">
        <v>2</v>
      </c>
      <c r="R121" s="99">
        <v>5</v>
      </c>
      <c r="S121" s="99">
        <v>0</v>
      </c>
      <c r="T121" s="99">
        <v>0</v>
      </c>
      <c r="U121" s="99">
        <v>1</v>
      </c>
      <c r="V121" s="99">
        <v>158</v>
      </c>
      <c r="X121" s="123">
        <v>2014</v>
      </c>
      <c r="Y121" s="99">
        <v>5</v>
      </c>
      <c r="Z121" s="99">
        <v>3</v>
      </c>
      <c r="AA121" s="99">
        <v>1</v>
      </c>
      <c r="AB121" s="99">
        <v>0</v>
      </c>
      <c r="AC121" s="99">
        <v>4</v>
      </c>
      <c r="AD121" s="99">
        <v>11</v>
      </c>
      <c r="AE121" s="99">
        <v>14</v>
      </c>
      <c r="AF121" s="99">
        <v>7</v>
      </c>
      <c r="AG121" s="99">
        <v>9</v>
      </c>
      <c r="AH121" s="99">
        <v>10</v>
      </c>
      <c r="AI121" s="99">
        <v>6</v>
      </c>
      <c r="AJ121" s="99">
        <v>3</v>
      </c>
      <c r="AK121" s="99">
        <v>6</v>
      </c>
      <c r="AL121" s="99">
        <v>6</v>
      </c>
      <c r="AM121" s="99">
        <v>2</v>
      </c>
      <c r="AN121" s="99">
        <v>2</v>
      </c>
      <c r="AO121" s="99">
        <v>0</v>
      </c>
      <c r="AP121" s="99">
        <v>1</v>
      </c>
      <c r="AQ121" s="99">
        <v>0</v>
      </c>
      <c r="AR121" s="99">
        <v>90</v>
      </c>
      <c r="AT121" s="123">
        <v>2014</v>
      </c>
      <c r="AU121" s="99">
        <v>11</v>
      </c>
      <c r="AV121" s="99">
        <v>3</v>
      </c>
      <c r="AW121" s="99">
        <v>4</v>
      </c>
      <c r="AX121" s="99">
        <v>6</v>
      </c>
      <c r="AY121" s="99">
        <v>21</v>
      </c>
      <c r="AZ121" s="99">
        <v>23</v>
      </c>
      <c r="BA121" s="99">
        <v>27</v>
      </c>
      <c r="BB121" s="99">
        <v>24</v>
      </c>
      <c r="BC121" s="99">
        <v>28</v>
      </c>
      <c r="BD121" s="99">
        <v>26</v>
      </c>
      <c r="BE121" s="99">
        <v>26</v>
      </c>
      <c r="BF121" s="99">
        <v>7</v>
      </c>
      <c r="BG121" s="99">
        <v>11</v>
      </c>
      <c r="BH121" s="99">
        <v>18</v>
      </c>
      <c r="BI121" s="99">
        <v>4</v>
      </c>
      <c r="BJ121" s="99">
        <v>7</v>
      </c>
      <c r="BK121" s="99">
        <v>0</v>
      </c>
      <c r="BL121" s="99">
        <v>1</v>
      </c>
      <c r="BM121" s="99">
        <v>1</v>
      </c>
      <c r="BN121" s="99">
        <v>248</v>
      </c>
      <c r="BP121" s="123">
        <v>2014</v>
      </c>
    </row>
    <row r="122" spans="2:68">
      <c r="B122" s="123">
        <v>2015</v>
      </c>
      <c r="C122" s="99">
        <v>6</v>
      </c>
      <c r="D122" s="99">
        <v>5</v>
      </c>
      <c r="E122" s="99">
        <v>1</v>
      </c>
      <c r="F122" s="99">
        <v>5</v>
      </c>
      <c r="G122" s="99">
        <v>17</v>
      </c>
      <c r="H122" s="99">
        <v>27</v>
      </c>
      <c r="I122" s="99">
        <v>19</v>
      </c>
      <c r="J122" s="99">
        <v>16</v>
      </c>
      <c r="K122" s="99">
        <v>17</v>
      </c>
      <c r="L122" s="99">
        <v>16</v>
      </c>
      <c r="M122" s="99">
        <v>15</v>
      </c>
      <c r="N122" s="99">
        <v>15</v>
      </c>
      <c r="O122" s="99">
        <v>6</v>
      </c>
      <c r="P122" s="99">
        <v>5</v>
      </c>
      <c r="Q122" s="99">
        <v>2</v>
      </c>
      <c r="R122" s="99">
        <v>2</v>
      </c>
      <c r="S122" s="99">
        <v>3</v>
      </c>
      <c r="T122" s="99">
        <v>2</v>
      </c>
      <c r="U122" s="99">
        <v>0</v>
      </c>
      <c r="V122" s="99">
        <v>179</v>
      </c>
      <c r="X122" s="123">
        <v>2015</v>
      </c>
      <c r="Y122" s="99">
        <v>6</v>
      </c>
      <c r="Z122" s="99">
        <v>1</v>
      </c>
      <c r="AA122" s="99">
        <v>6</v>
      </c>
      <c r="AB122" s="99">
        <v>5</v>
      </c>
      <c r="AC122" s="99">
        <v>8</v>
      </c>
      <c r="AD122" s="99">
        <v>7</v>
      </c>
      <c r="AE122" s="99">
        <v>7</v>
      </c>
      <c r="AF122" s="99">
        <v>14</v>
      </c>
      <c r="AG122" s="99">
        <v>6</v>
      </c>
      <c r="AH122" s="99">
        <v>6</v>
      </c>
      <c r="AI122" s="99">
        <v>6</v>
      </c>
      <c r="AJ122" s="99">
        <v>6</v>
      </c>
      <c r="AK122" s="99">
        <v>3</v>
      </c>
      <c r="AL122" s="99">
        <v>2</v>
      </c>
      <c r="AM122" s="99">
        <v>2</v>
      </c>
      <c r="AN122" s="99">
        <v>1</v>
      </c>
      <c r="AO122" s="99">
        <v>0</v>
      </c>
      <c r="AP122" s="99">
        <v>0</v>
      </c>
      <c r="AQ122" s="99">
        <v>0</v>
      </c>
      <c r="AR122" s="99">
        <v>86</v>
      </c>
      <c r="AT122" s="123">
        <v>2015</v>
      </c>
      <c r="AU122" s="99">
        <v>12</v>
      </c>
      <c r="AV122" s="99">
        <v>6</v>
      </c>
      <c r="AW122" s="99">
        <v>7</v>
      </c>
      <c r="AX122" s="99">
        <v>10</v>
      </c>
      <c r="AY122" s="99">
        <v>25</v>
      </c>
      <c r="AZ122" s="99">
        <v>34</v>
      </c>
      <c r="BA122" s="99">
        <v>26</v>
      </c>
      <c r="BB122" s="99">
        <v>30</v>
      </c>
      <c r="BC122" s="99">
        <v>23</v>
      </c>
      <c r="BD122" s="99">
        <v>22</v>
      </c>
      <c r="BE122" s="99">
        <v>21</v>
      </c>
      <c r="BF122" s="99">
        <v>21</v>
      </c>
      <c r="BG122" s="99">
        <v>9</v>
      </c>
      <c r="BH122" s="99">
        <v>7</v>
      </c>
      <c r="BI122" s="99">
        <v>4</v>
      </c>
      <c r="BJ122" s="99">
        <v>3</v>
      </c>
      <c r="BK122" s="99">
        <v>3</v>
      </c>
      <c r="BL122" s="99">
        <v>2</v>
      </c>
      <c r="BM122" s="99">
        <v>0</v>
      </c>
      <c r="BN122" s="99">
        <v>265</v>
      </c>
      <c r="BP122" s="123">
        <v>2015</v>
      </c>
    </row>
    <row r="123" spans="2:68">
      <c r="B123" s="123">
        <v>2016</v>
      </c>
      <c r="C123" s="99">
        <v>9</v>
      </c>
      <c r="D123" s="99">
        <v>2</v>
      </c>
      <c r="E123" s="99">
        <v>2</v>
      </c>
      <c r="F123" s="99">
        <v>13</v>
      </c>
      <c r="G123" s="99">
        <v>10</v>
      </c>
      <c r="H123" s="99">
        <v>18</v>
      </c>
      <c r="I123" s="99">
        <v>17</v>
      </c>
      <c r="J123" s="99">
        <v>19</v>
      </c>
      <c r="K123" s="99">
        <v>17</v>
      </c>
      <c r="L123" s="99">
        <v>17</v>
      </c>
      <c r="M123" s="99">
        <v>12</v>
      </c>
      <c r="N123" s="99">
        <v>9</v>
      </c>
      <c r="O123" s="99">
        <v>4</v>
      </c>
      <c r="P123" s="99">
        <v>6</v>
      </c>
      <c r="Q123" s="99">
        <v>5</v>
      </c>
      <c r="R123" s="99">
        <v>1</v>
      </c>
      <c r="S123" s="99">
        <v>1</v>
      </c>
      <c r="T123" s="99">
        <v>0</v>
      </c>
      <c r="U123" s="99">
        <v>0</v>
      </c>
      <c r="V123" s="99">
        <v>162</v>
      </c>
      <c r="X123" s="123">
        <v>2016</v>
      </c>
      <c r="Y123" s="99">
        <v>6</v>
      </c>
      <c r="Z123" s="99">
        <v>2</v>
      </c>
      <c r="AA123" s="99">
        <v>3</v>
      </c>
      <c r="AB123" s="99">
        <v>0</v>
      </c>
      <c r="AC123" s="99">
        <v>4</v>
      </c>
      <c r="AD123" s="99">
        <v>10</v>
      </c>
      <c r="AE123" s="99">
        <v>9</v>
      </c>
      <c r="AF123" s="99">
        <v>5</v>
      </c>
      <c r="AG123" s="99">
        <v>9</v>
      </c>
      <c r="AH123" s="99">
        <v>5</v>
      </c>
      <c r="AI123" s="99">
        <v>7</v>
      </c>
      <c r="AJ123" s="99">
        <v>6</v>
      </c>
      <c r="AK123" s="99">
        <v>3</v>
      </c>
      <c r="AL123" s="99">
        <v>4</v>
      </c>
      <c r="AM123" s="99">
        <v>3</v>
      </c>
      <c r="AN123" s="99">
        <v>2</v>
      </c>
      <c r="AO123" s="99">
        <v>3</v>
      </c>
      <c r="AP123" s="99">
        <v>1</v>
      </c>
      <c r="AQ123" s="99">
        <v>0</v>
      </c>
      <c r="AR123" s="99">
        <v>82</v>
      </c>
      <c r="AT123" s="123">
        <v>2016</v>
      </c>
      <c r="AU123" s="99">
        <v>15</v>
      </c>
      <c r="AV123" s="99">
        <v>4</v>
      </c>
      <c r="AW123" s="99">
        <v>5</v>
      </c>
      <c r="AX123" s="99">
        <v>13</v>
      </c>
      <c r="AY123" s="99">
        <v>14</v>
      </c>
      <c r="AZ123" s="99">
        <v>28</v>
      </c>
      <c r="BA123" s="99">
        <v>26</v>
      </c>
      <c r="BB123" s="99">
        <v>24</v>
      </c>
      <c r="BC123" s="99">
        <v>26</v>
      </c>
      <c r="BD123" s="99">
        <v>22</v>
      </c>
      <c r="BE123" s="99">
        <v>19</v>
      </c>
      <c r="BF123" s="99">
        <v>15</v>
      </c>
      <c r="BG123" s="99">
        <v>7</v>
      </c>
      <c r="BH123" s="99">
        <v>10</v>
      </c>
      <c r="BI123" s="99">
        <v>8</v>
      </c>
      <c r="BJ123" s="99">
        <v>3</v>
      </c>
      <c r="BK123" s="99">
        <v>4</v>
      </c>
      <c r="BL123" s="99">
        <v>1</v>
      </c>
      <c r="BM123" s="99">
        <v>0</v>
      </c>
      <c r="BN123" s="99">
        <v>244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topLeftCell="AS1" zoomScaleNormal="100" workbookViewId="0">
      <pane ySplit="6" topLeftCell="A106"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v>3.0385197000000002</v>
      </c>
      <c r="D17" s="100">
        <v>1.7370166</v>
      </c>
      <c r="E17" s="100">
        <v>0</v>
      </c>
      <c r="F17" s="100">
        <v>0.89062379999999997</v>
      </c>
      <c r="G17" s="100">
        <v>2.2293482</v>
      </c>
      <c r="H17" s="100">
        <v>1.5192235000000001</v>
      </c>
      <c r="I17" s="100">
        <v>0.58561280000000004</v>
      </c>
      <c r="J17" s="100">
        <v>3.2701026</v>
      </c>
      <c r="K17" s="100">
        <v>4.8634313999999996</v>
      </c>
      <c r="L17" s="100">
        <v>5.4058437000000001</v>
      </c>
      <c r="M17" s="100">
        <v>2.8645250999999998</v>
      </c>
      <c r="N17" s="100">
        <v>7.0843404999999997</v>
      </c>
      <c r="O17" s="100">
        <v>3.9055787</v>
      </c>
      <c r="P17" s="100">
        <v>0</v>
      </c>
      <c r="Q17" s="100">
        <v>13.826000000000001</v>
      </c>
      <c r="R17" s="100">
        <v>5.4577109000000004</v>
      </c>
      <c r="S17" s="100">
        <v>0</v>
      </c>
      <c r="T17" s="100">
        <v>0</v>
      </c>
      <c r="U17" s="100">
        <v>2.5005217000000002</v>
      </c>
      <c r="V17" s="100">
        <v>3.0139974999999999</v>
      </c>
      <c r="W17" s="125"/>
      <c r="X17" s="113">
        <v>1910</v>
      </c>
      <c r="Y17" s="100">
        <v>6.2879166</v>
      </c>
      <c r="Z17" s="100">
        <v>2.2282891</v>
      </c>
      <c r="AA17" s="100">
        <v>1.4079132999999999</v>
      </c>
      <c r="AB17" s="100">
        <v>0.4551634</v>
      </c>
      <c r="AC17" s="100">
        <v>1.3937438</v>
      </c>
      <c r="AD17" s="100">
        <v>2.145864</v>
      </c>
      <c r="AE17" s="100">
        <v>1.8935854999999999</v>
      </c>
      <c r="AF17" s="100">
        <v>1.4440986</v>
      </c>
      <c r="AG17" s="100">
        <v>0.8166272</v>
      </c>
      <c r="AH17" s="100">
        <v>0</v>
      </c>
      <c r="AI17" s="100">
        <v>1.2184572</v>
      </c>
      <c r="AJ17" s="100">
        <v>0</v>
      </c>
      <c r="AK17" s="100">
        <v>0</v>
      </c>
      <c r="AL17" s="100">
        <v>0</v>
      </c>
      <c r="AM17" s="100">
        <v>0</v>
      </c>
      <c r="AN17" s="100">
        <v>0</v>
      </c>
      <c r="AO17" s="100">
        <v>0</v>
      </c>
      <c r="AP17" s="100">
        <v>0</v>
      </c>
      <c r="AQ17" s="100">
        <v>1.8506564999999999</v>
      </c>
      <c r="AR17" s="100">
        <v>1.3473153</v>
      </c>
      <c r="AS17" s="125"/>
      <c r="AT17" s="113">
        <v>1910</v>
      </c>
      <c r="AU17" s="100">
        <v>4.6355098999999997</v>
      </c>
      <c r="AV17" s="100">
        <v>1.9794693999999999</v>
      </c>
      <c r="AW17" s="100">
        <v>0.69822519999999999</v>
      </c>
      <c r="AX17" s="100">
        <v>0.67527570000000003</v>
      </c>
      <c r="AY17" s="100">
        <v>1.8201327</v>
      </c>
      <c r="AZ17" s="100">
        <v>1.8235131</v>
      </c>
      <c r="BA17" s="100">
        <v>1.2151004000000001</v>
      </c>
      <c r="BB17" s="100">
        <v>2.4022367</v>
      </c>
      <c r="BC17" s="100">
        <v>3.0031585999999999</v>
      </c>
      <c r="BD17" s="100">
        <v>2.9863978000000002</v>
      </c>
      <c r="BE17" s="100">
        <v>2.1413229999999999</v>
      </c>
      <c r="BF17" s="100">
        <v>3.9540445000000002</v>
      </c>
      <c r="BG17" s="100">
        <v>2.1105684999999998</v>
      </c>
      <c r="BH17" s="100">
        <v>0</v>
      </c>
      <c r="BI17" s="100">
        <v>7.3618186999999997</v>
      </c>
      <c r="BJ17" s="100">
        <v>2.9204072000000001</v>
      </c>
      <c r="BK17" s="100">
        <v>0</v>
      </c>
      <c r="BL17" s="100">
        <v>0</v>
      </c>
      <c r="BM17" s="100">
        <v>2.1883411000000002</v>
      </c>
      <c r="BN17" s="100">
        <v>2.2668360000000001</v>
      </c>
      <c r="BO17" s="125"/>
      <c r="BP17" s="113">
        <v>1910</v>
      </c>
    </row>
    <row r="18" spans="1:68" s="91" customFormat="1">
      <c r="A18" s="125"/>
      <c r="B18" s="113">
        <v>1911</v>
      </c>
      <c r="C18" s="100">
        <v>4.1033599000000001</v>
      </c>
      <c r="D18" s="100">
        <v>0.86896450000000003</v>
      </c>
      <c r="E18" s="100">
        <v>0.46222679999999999</v>
      </c>
      <c r="F18" s="100">
        <v>0</v>
      </c>
      <c r="G18" s="100">
        <v>2.1767333</v>
      </c>
      <c r="H18" s="100">
        <v>2.9811738999999999</v>
      </c>
      <c r="I18" s="100">
        <v>0.58046390000000003</v>
      </c>
      <c r="J18" s="100">
        <v>3.9240564</v>
      </c>
      <c r="K18" s="100">
        <v>0.68564530000000001</v>
      </c>
      <c r="L18" s="100">
        <v>5.2248163999999999</v>
      </c>
      <c r="M18" s="100">
        <v>0.91861950000000003</v>
      </c>
      <c r="N18" s="100">
        <v>0</v>
      </c>
      <c r="O18" s="100">
        <v>1.9320310999999999</v>
      </c>
      <c r="P18" s="100">
        <v>0</v>
      </c>
      <c r="Q18" s="100">
        <v>0</v>
      </c>
      <c r="R18" s="100">
        <v>0</v>
      </c>
      <c r="S18" s="100">
        <v>0</v>
      </c>
      <c r="T18" s="100">
        <v>0</v>
      </c>
      <c r="U18" s="100">
        <v>1.8157961</v>
      </c>
      <c r="V18" s="100">
        <v>1.6326129</v>
      </c>
      <c r="W18" s="125"/>
      <c r="X18" s="113">
        <v>1911</v>
      </c>
      <c r="Y18" s="100">
        <v>3.4769171000000001</v>
      </c>
      <c r="Z18" s="100">
        <v>0.44601839999999998</v>
      </c>
      <c r="AA18" s="100">
        <v>0</v>
      </c>
      <c r="AB18" s="100">
        <v>1.7926126</v>
      </c>
      <c r="AC18" s="100">
        <v>2.7335474999999998</v>
      </c>
      <c r="AD18" s="100">
        <v>0.52723430000000004</v>
      </c>
      <c r="AE18" s="100">
        <v>0.62158899999999995</v>
      </c>
      <c r="AF18" s="100">
        <v>2.1357328999999998</v>
      </c>
      <c r="AG18" s="100">
        <v>0.79705409999999999</v>
      </c>
      <c r="AH18" s="100">
        <v>1.8307977</v>
      </c>
      <c r="AI18" s="100">
        <v>1.1718383999999999</v>
      </c>
      <c r="AJ18" s="100">
        <v>0</v>
      </c>
      <c r="AK18" s="100">
        <v>2.2592743</v>
      </c>
      <c r="AL18" s="100">
        <v>0</v>
      </c>
      <c r="AM18" s="100">
        <v>0</v>
      </c>
      <c r="AN18" s="100">
        <v>0</v>
      </c>
      <c r="AO18" s="100">
        <v>0</v>
      </c>
      <c r="AP18" s="100">
        <v>0</v>
      </c>
      <c r="AQ18" s="100">
        <v>1.4005798</v>
      </c>
      <c r="AR18" s="100">
        <v>1.1814074999999999</v>
      </c>
      <c r="AS18" s="125"/>
      <c r="AT18" s="113">
        <v>1911</v>
      </c>
      <c r="AU18" s="100">
        <v>3.7956210000000001</v>
      </c>
      <c r="AV18" s="100">
        <v>0.66026209999999996</v>
      </c>
      <c r="AW18" s="100">
        <v>0.232984</v>
      </c>
      <c r="AX18" s="100">
        <v>0.88600049999999997</v>
      </c>
      <c r="AY18" s="100">
        <v>2.4488142000000002</v>
      </c>
      <c r="AZ18" s="100">
        <v>1.7905926999999999</v>
      </c>
      <c r="BA18" s="100">
        <v>0.60032300000000005</v>
      </c>
      <c r="BB18" s="100">
        <v>3.0677983000000002</v>
      </c>
      <c r="BC18" s="100">
        <v>0.73716409999999999</v>
      </c>
      <c r="BD18" s="100">
        <v>3.7003840000000001</v>
      </c>
      <c r="BE18" s="100">
        <v>1.0298925999999999</v>
      </c>
      <c r="BF18" s="100">
        <v>0</v>
      </c>
      <c r="BG18" s="100">
        <v>2.0828777000000001</v>
      </c>
      <c r="BH18" s="100">
        <v>0</v>
      </c>
      <c r="BI18" s="100">
        <v>0</v>
      </c>
      <c r="BJ18" s="100">
        <v>0</v>
      </c>
      <c r="BK18" s="100">
        <v>0</v>
      </c>
      <c r="BL18" s="100">
        <v>0</v>
      </c>
      <c r="BM18" s="100">
        <v>1.6161597999999999</v>
      </c>
      <c r="BN18" s="100">
        <v>1.4222409</v>
      </c>
      <c r="BO18" s="125"/>
      <c r="BP18" s="113">
        <v>1911</v>
      </c>
    </row>
    <row r="19" spans="1:68" s="91" customFormat="1">
      <c r="A19" s="125"/>
      <c r="B19" s="113">
        <v>1912</v>
      </c>
      <c r="C19" s="100">
        <v>3.3088758</v>
      </c>
      <c r="D19" s="100">
        <v>0</v>
      </c>
      <c r="E19" s="100">
        <v>0.45132549999999999</v>
      </c>
      <c r="F19" s="100">
        <v>0.43615540000000003</v>
      </c>
      <c r="G19" s="100">
        <v>2.6230448000000002</v>
      </c>
      <c r="H19" s="100">
        <v>2.4557148999999998</v>
      </c>
      <c r="I19" s="100">
        <v>4.5004906</v>
      </c>
      <c r="J19" s="100">
        <v>3.8094584999999999</v>
      </c>
      <c r="K19" s="100">
        <v>2.6968133999999999</v>
      </c>
      <c r="L19" s="100">
        <v>3.6979951</v>
      </c>
      <c r="M19" s="100">
        <v>2.6912322</v>
      </c>
      <c r="N19" s="100">
        <v>2.5964955000000001</v>
      </c>
      <c r="O19" s="100">
        <v>3.5917541000000002</v>
      </c>
      <c r="P19" s="100">
        <v>9.4849888</v>
      </c>
      <c r="Q19" s="100">
        <v>3.3681941000000002</v>
      </c>
      <c r="R19" s="100">
        <v>5.2532321</v>
      </c>
      <c r="S19" s="100">
        <v>0</v>
      </c>
      <c r="T19" s="100">
        <v>0</v>
      </c>
      <c r="U19" s="100">
        <v>2.5435352999999998</v>
      </c>
      <c r="V19" s="100">
        <v>2.7835926</v>
      </c>
      <c r="W19" s="125"/>
      <c r="X19" s="113">
        <v>1912</v>
      </c>
      <c r="Y19" s="100">
        <v>3.8081456</v>
      </c>
      <c r="Z19" s="100">
        <v>1.2970427</v>
      </c>
      <c r="AA19" s="100">
        <v>0.4591305</v>
      </c>
      <c r="AB19" s="100">
        <v>0.44622099999999998</v>
      </c>
      <c r="AC19" s="100">
        <v>4.0807906000000003</v>
      </c>
      <c r="AD19" s="100">
        <v>2.0572735</v>
      </c>
      <c r="AE19" s="100">
        <v>2.3966417999999998</v>
      </c>
      <c r="AF19" s="100">
        <v>0.68704770000000004</v>
      </c>
      <c r="AG19" s="100">
        <v>1.5491170999999999</v>
      </c>
      <c r="AH19" s="100">
        <v>1.7849524999999999</v>
      </c>
      <c r="AI19" s="100">
        <v>1.1259688999999999</v>
      </c>
      <c r="AJ19" s="100">
        <v>0</v>
      </c>
      <c r="AK19" s="100">
        <v>0</v>
      </c>
      <c r="AL19" s="100">
        <v>0</v>
      </c>
      <c r="AM19" s="100">
        <v>0</v>
      </c>
      <c r="AN19" s="100">
        <v>0</v>
      </c>
      <c r="AO19" s="100">
        <v>0</v>
      </c>
      <c r="AP19" s="100">
        <v>53.022269000000001</v>
      </c>
      <c r="AQ19" s="100">
        <v>1.8214165</v>
      </c>
      <c r="AR19" s="100">
        <v>2.1045341999999998</v>
      </c>
      <c r="AS19" s="125"/>
      <c r="AT19" s="113">
        <v>1912</v>
      </c>
      <c r="AU19" s="100">
        <v>3.5541209</v>
      </c>
      <c r="AV19" s="100">
        <v>0.64012500000000006</v>
      </c>
      <c r="AW19" s="100">
        <v>0.4551945</v>
      </c>
      <c r="AX19" s="100">
        <v>0.44113079999999999</v>
      </c>
      <c r="AY19" s="100">
        <v>3.3386209999999998</v>
      </c>
      <c r="AZ19" s="100">
        <v>2.2610861</v>
      </c>
      <c r="BA19" s="100">
        <v>3.4817062000000001</v>
      </c>
      <c r="BB19" s="100">
        <v>2.3098269999999999</v>
      </c>
      <c r="BC19" s="100">
        <v>2.1627155</v>
      </c>
      <c r="BD19" s="100">
        <v>2.8310716</v>
      </c>
      <c r="BE19" s="100">
        <v>1.9971490999999999</v>
      </c>
      <c r="BF19" s="100">
        <v>1.442607</v>
      </c>
      <c r="BG19" s="100">
        <v>1.9342566000000001</v>
      </c>
      <c r="BH19" s="100">
        <v>4.9874130000000001</v>
      </c>
      <c r="BI19" s="100">
        <v>1.7715451</v>
      </c>
      <c r="BJ19" s="100">
        <v>2.7736174</v>
      </c>
      <c r="BK19" s="100">
        <v>0</v>
      </c>
      <c r="BL19" s="100">
        <v>27.245358</v>
      </c>
      <c r="BM19" s="100">
        <v>2.1953827000000001</v>
      </c>
      <c r="BN19" s="100">
        <v>2.5039034999999998</v>
      </c>
      <c r="BO19" s="125"/>
      <c r="BP19" s="113">
        <v>1912</v>
      </c>
    </row>
    <row r="20" spans="1:68" s="91" customFormat="1">
      <c r="A20" s="125"/>
      <c r="B20" s="113">
        <v>1913</v>
      </c>
      <c r="C20" s="100">
        <v>3.2618339000000001</v>
      </c>
      <c r="D20" s="100">
        <v>0</v>
      </c>
      <c r="E20" s="100">
        <v>0.88185290000000005</v>
      </c>
      <c r="F20" s="100">
        <v>1.3030832999999999</v>
      </c>
      <c r="G20" s="100">
        <v>2.6341020999999998</v>
      </c>
      <c r="H20" s="100">
        <v>2.9133228</v>
      </c>
      <c r="I20" s="100">
        <v>3.8201098999999998</v>
      </c>
      <c r="J20" s="100">
        <v>1.8506819999999999</v>
      </c>
      <c r="K20" s="100">
        <v>5.9682331</v>
      </c>
      <c r="L20" s="100">
        <v>5.1304302000000002</v>
      </c>
      <c r="M20" s="100">
        <v>1.753045</v>
      </c>
      <c r="N20" s="100">
        <v>1.2268011999999999</v>
      </c>
      <c r="O20" s="100">
        <v>1.6776496999999999</v>
      </c>
      <c r="P20" s="100">
        <v>0</v>
      </c>
      <c r="Q20" s="100">
        <v>3.3196123000000002</v>
      </c>
      <c r="R20" s="100">
        <v>0</v>
      </c>
      <c r="S20" s="100">
        <v>0</v>
      </c>
      <c r="T20" s="100">
        <v>0</v>
      </c>
      <c r="U20" s="100">
        <v>2.411835</v>
      </c>
      <c r="V20" s="100">
        <v>2.3616847000000001</v>
      </c>
      <c r="W20" s="125"/>
      <c r="X20" s="113">
        <v>1913</v>
      </c>
      <c r="Y20" s="100">
        <v>3.7545994</v>
      </c>
      <c r="Z20" s="100">
        <v>0</v>
      </c>
      <c r="AA20" s="100">
        <v>0.89792400000000006</v>
      </c>
      <c r="AB20" s="100">
        <v>1.3329162999999999</v>
      </c>
      <c r="AC20" s="100">
        <v>3.6101735000000001</v>
      </c>
      <c r="AD20" s="100">
        <v>2.0080805000000002</v>
      </c>
      <c r="AE20" s="100">
        <v>1.1565882000000001</v>
      </c>
      <c r="AF20" s="100">
        <v>2.6554500000000001</v>
      </c>
      <c r="AG20" s="100">
        <v>0.75329789999999996</v>
      </c>
      <c r="AH20" s="100">
        <v>0</v>
      </c>
      <c r="AI20" s="100">
        <v>1.0835551000000001</v>
      </c>
      <c r="AJ20" s="100">
        <v>0</v>
      </c>
      <c r="AK20" s="100">
        <v>0</v>
      </c>
      <c r="AL20" s="100">
        <v>0</v>
      </c>
      <c r="AM20" s="100">
        <v>0</v>
      </c>
      <c r="AN20" s="100">
        <v>0</v>
      </c>
      <c r="AO20" s="100">
        <v>0</v>
      </c>
      <c r="AP20" s="100">
        <v>0</v>
      </c>
      <c r="AQ20" s="100">
        <v>1.5554062</v>
      </c>
      <c r="AR20" s="100">
        <v>1.2127226</v>
      </c>
      <c r="AS20" s="125"/>
      <c r="AT20" s="113">
        <v>1913</v>
      </c>
      <c r="AU20" s="100">
        <v>3.5038646</v>
      </c>
      <c r="AV20" s="100">
        <v>0</v>
      </c>
      <c r="AW20" s="100">
        <v>0.88981589999999999</v>
      </c>
      <c r="AX20" s="100">
        <v>1.317831</v>
      </c>
      <c r="AY20" s="100">
        <v>3.1154201000000001</v>
      </c>
      <c r="AZ20" s="100">
        <v>2.4682485000000001</v>
      </c>
      <c r="BA20" s="100">
        <v>2.5269314999999999</v>
      </c>
      <c r="BB20" s="100">
        <v>2.2383096</v>
      </c>
      <c r="BC20" s="100">
        <v>3.5267396999999998</v>
      </c>
      <c r="BD20" s="100">
        <v>2.7855774000000002</v>
      </c>
      <c r="BE20" s="100">
        <v>1.4536574</v>
      </c>
      <c r="BF20" s="100">
        <v>0.67821989999999999</v>
      </c>
      <c r="BG20" s="100">
        <v>0.90271610000000002</v>
      </c>
      <c r="BH20" s="100">
        <v>0</v>
      </c>
      <c r="BI20" s="100">
        <v>1.7401956999999999</v>
      </c>
      <c r="BJ20" s="100">
        <v>0</v>
      </c>
      <c r="BK20" s="100">
        <v>0</v>
      </c>
      <c r="BL20" s="100">
        <v>0</v>
      </c>
      <c r="BM20" s="100">
        <v>1.9978415</v>
      </c>
      <c r="BN20" s="100">
        <v>1.8279311</v>
      </c>
      <c r="BO20" s="125"/>
      <c r="BP20" s="113">
        <v>1913</v>
      </c>
    </row>
    <row r="21" spans="1:68" s="91" customFormat="1">
      <c r="A21" s="125"/>
      <c r="B21" s="113">
        <v>1914</v>
      </c>
      <c r="C21" s="100">
        <v>7.1469129999999996</v>
      </c>
      <c r="D21" s="100">
        <v>0</v>
      </c>
      <c r="E21" s="100">
        <v>0</v>
      </c>
      <c r="F21" s="100">
        <v>0.43258150000000001</v>
      </c>
      <c r="G21" s="100">
        <v>1.7635019999999999</v>
      </c>
      <c r="H21" s="100">
        <v>2.4004520999999999</v>
      </c>
      <c r="I21" s="100">
        <v>3.1792593999999998</v>
      </c>
      <c r="J21" s="100">
        <v>1.1997449</v>
      </c>
      <c r="K21" s="100">
        <v>2.6097123</v>
      </c>
      <c r="L21" s="100">
        <v>4.3581466999999998</v>
      </c>
      <c r="M21" s="100">
        <v>1.7137770000000001</v>
      </c>
      <c r="N21" s="100">
        <v>4.6512330999999998</v>
      </c>
      <c r="O21" s="100">
        <v>4.7220819000000001</v>
      </c>
      <c r="P21" s="100">
        <v>0</v>
      </c>
      <c r="Q21" s="100">
        <v>0</v>
      </c>
      <c r="R21" s="100">
        <v>0</v>
      </c>
      <c r="S21" s="100">
        <v>0</v>
      </c>
      <c r="T21" s="100">
        <v>0</v>
      </c>
      <c r="U21" s="100">
        <v>2.3258713000000002</v>
      </c>
      <c r="V21" s="100">
        <v>2.1872685999999999</v>
      </c>
      <c r="W21" s="125"/>
      <c r="X21" s="113">
        <v>1914</v>
      </c>
      <c r="Y21" s="100">
        <v>1.8512690000000001</v>
      </c>
      <c r="Z21" s="100">
        <v>0.40737479999999998</v>
      </c>
      <c r="AA21" s="100">
        <v>0.43923420000000002</v>
      </c>
      <c r="AB21" s="100">
        <v>3.0968436000000001</v>
      </c>
      <c r="AC21" s="100">
        <v>4.4914246999999996</v>
      </c>
      <c r="AD21" s="100">
        <v>2.4514814999999999</v>
      </c>
      <c r="AE21" s="100">
        <v>2.7941609000000001</v>
      </c>
      <c r="AF21" s="100">
        <v>1.2843821</v>
      </c>
      <c r="AG21" s="100">
        <v>2.1995198999999999</v>
      </c>
      <c r="AH21" s="100">
        <v>0</v>
      </c>
      <c r="AI21" s="100">
        <v>0</v>
      </c>
      <c r="AJ21" s="100">
        <v>1.4234268000000001</v>
      </c>
      <c r="AK21" s="100">
        <v>0</v>
      </c>
      <c r="AL21" s="100">
        <v>0</v>
      </c>
      <c r="AM21" s="100">
        <v>0</v>
      </c>
      <c r="AN21" s="100">
        <v>5.6065440000000004</v>
      </c>
      <c r="AO21" s="100">
        <v>0</v>
      </c>
      <c r="AP21" s="100">
        <v>0</v>
      </c>
      <c r="AQ21" s="100">
        <v>1.7792520999999999</v>
      </c>
      <c r="AR21" s="100">
        <v>1.5774419</v>
      </c>
      <c r="AS21" s="125"/>
      <c r="AT21" s="113">
        <v>1914</v>
      </c>
      <c r="AU21" s="100">
        <v>4.5460653999999998</v>
      </c>
      <c r="AV21" s="100">
        <v>0.20110790000000001</v>
      </c>
      <c r="AW21" s="100">
        <v>0.21753800000000001</v>
      </c>
      <c r="AX21" s="100">
        <v>1.7497548999999999</v>
      </c>
      <c r="AY21" s="100">
        <v>3.1147942</v>
      </c>
      <c r="AZ21" s="100">
        <v>2.4256983999999999</v>
      </c>
      <c r="BA21" s="100">
        <v>2.9918312</v>
      </c>
      <c r="BB21" s="100">
        <v>1.2406216999999999</v>
      </c>
      <c r="BC21" s="100">
        <v>2.4165679999999998</v>
      </c>
      <c r="BD21" s="100">
        <v>2.3498762000000002</v>
      </c>
      <c r="BE21" s="100">
        <v>0.94132490000000002</v>
      </c>
      <c r="BF21" s="100">
        <v>3.1999651999999998</v>
      </c>
      <c r="BG21" s="100">
        <v>2.5390442000000002</v>
      </c>
      <c r="BH21" s="100">
        <v>0</v>
      </c>
      <c r="BI21" s="100">
        <v>0</v>
      </c>
      <c r="BJ21" s="100">
        <v>2.6996381999999999</v>
      </c>
      <c r="BK21" s="100">
        <v>0</v>
      </c>
      <c r="BL21" s="100">
        <v>0</v>
      </c>
      <c r="BM21" s="100">
        <v>2.0609739</v>
      </c>
      <c r="BN21" s="100">
        <v>1.9152357</v>
      </c>
      <c r="BO21" s="125"/>
      <c r="BP21" s="113">
        <v>1914</v>
      </c>
    </row>
    <row r="22" spans="1:68" s="91" customFormat="1">
      <c r="A22" s="125"/>
      <c r="B22" s="113">
        <v>1915</v>
      </c>
      <c r="C22" s="100">
        <v>1.7620288</v>
      </c>
      <c r="D22" s="100">
        <v>1.1584112</v>
      </c>
      <c r="E22" s="100">
        <v>1.2645081</v>
      </c>
      <c r="F22" s="100">
        <v>0</v>
      </c>
      <c r="G22" s="100">
        <v>1.3282494</v>
      </c>
      <c r="H22" s="100">
        <v>1.4242458</v>
      </c>
      <c r="I22" s="100">
        <v>2.5745911000000001</v>
      </c>
      <c r="J22" s="100">
        <v>1.7512951000000001</v>
      </c>
      <c r="K22" s="100">
        <v>2.5682380999999999</v>
      </c>
      <c r="L22" s="100">
        <v>4.3194803000000004</v>
      </c>
      <c r="M22" s="100">
        <v>3.3524590999999999</v>
      </c>
      <c r="N22" s="100">
        <v>6.6309626000000002</v>
      </c>
      <c r="O22" s="100">
        <v>2.9649220000000001</v>
      </c>
      <c r="P22" s="100">
        <v>8.4719557000000005</v>
      </c>
      <c r="Q22" s="100">
        <v>6.4530700000000003</v>
      </c>
      <c r="R22" s="100">
        <v>0</v>
      </c>
      <c r="S22" s="100">
        <v>0</v>
      </c>
      <c r="T22" s="100">
        <v>0</v>
      </c>
      <c r="U22" s="100">
        <v>2.1229032999999999</v>
      </c>
      <c r="V22" s="100">
        <v>2.5094316000000001</v>
      </c>
      <c r="W22" s="125"/>
      <c r="X22" s="113">
        <v>1915</v>
      </c>
      <c r="Y22" s="100">
        <v>1.0955702</v>
      </c>
      <c r="Z22" s="100">
        <v>0</v>
      </c>
      <c r="AA22" s="100">
        <v>1.2897567999999999</v>
      </c>
      <c r="AB22" s="100">
        <v>2.2026159999999999</v>
      </c>
      <c r="AC22" s="100">
        <v>0.89406649999999999</v>
      </c>
      <c r="AD22" s="100">
        <v>2.3955378000000001</v>
      </c>
      <c r="AE22" s="100">
        <v>2.1625502999999999</v>
      </c>
      <c r="AF22" s="100">
        <v>3.1094488999999998</v>
      </c>
      <c r="AG22" s="100">
        <v>4.2845757999999998</v>
      </c>
      <c r="AH22" s="100">
        <v>0</v>
      </c>
      <c r="AI22" s="100">
        <v>2.0152839</v>
      </c>
      <c r="AJ22" s="100">
        <v>2.6818998999999999</v>
      </c>
      <c r="AK22" s="100">
        <v>0</v>
      </c>
      <c r="AL22" s="100">
        <v>0</v>
      </c>
      <c r="AM22" s="100">
        <v>0</v>
      </c>
      <c r="AN22" s="100">
        <v>0</v>
      </c>
      <c r="AO22" s="100">
        <v>0</v>
      </c>
      <c r="AP22" s="100">
        <v>0</v>
      </c>
      <c r="AQ22" s="100">
        <v>1.6112195</v>
      </c>
      <c r="AR22" s="100">
        <v>1.5526207999999999</v>
      </c>
      <c r="AS22" s="125"/>
      <c r="AT22" s="113">
        <v>1915</v>
      </c>
      <c r="AU22" s="100">
        <v>1.4347361999999999</v>
      </c>
      <c r="AV22" s="100">
        <v>0.58646549999999997</v>
      </c>
      <c r="AW22" s="100">
        <v>1.2770075999999999</v>
      </c>
      <c r="AX22" s="100">
        <v>1.0890394000000001</v>
      </c>
      <c r="AY22" s="100">
        <v>1.1122030000000001</v>
      </c>
      <c r="AZ22" s="100">
        <v>1.9076725000000001</v>
      </c>
      <c r="BA22" s="100">
        <v>2.3735905000000002</v>
      </c>
      <c r="BB22" s="100">
        <v>2.4088984999999998</v>
      </c>
      <c r="BC22" s="100">
        <v>3.3808226000000001</v>
      </c>
      <c r="BD22" s="100">
        <v>2.3132904999999999</v>
      </c>
      <c r="BE22" s="100">
        <v>2.7452793</v>
      </c>
      <c r="BF22" s="100">
        <v>4.8467634999999998</v>
      </c>
      <c r="BG22" s="100">
        <v>1.5932116000000001</v>
      </c>
      <c r="BH22" s="100">
        <v>4.4825661999999999</v>
      </c>
      <c r="BI22" s="100">
        <v>3.3614236000000002</v>
      </c>
      <c r="BJ22" s="100">
        <v>0</v>
      </c>
      <c r="BK22" s="100">
        <v>0</v>
      </c>
      <c r="BL22" s="100">
        <v>0</v>
      </c>
      <c r="BM22" s="100">
        <v>1.8743396999999999</v>
      </c>
      <c r="BN22" s="100">
        <v>2.0687703000000002</v>
      </c>
      <c r="BO22" s="125"/>
      <c r="BP22" s="113">
        <v>1915</v>
      </c>
    </row>
    <row r="23" spans="1:68" s="91" customFormat="1">
      <c r="A23" s="125"/>
      <c r="B23" s="113">
        <v>1916</v>
      </c>
      <c r="C23" s="100">
        <v>2.4332042</v>
      </c>
      <c r="D23" s="100">
        <v>0.37568629999999997</v>
      </c>
      <c r="E23" s="100">
        <v>0.8248375</v>
      </c>
      <c r="F23" s="100">
        <v>0.4290658</v>
      </c>
      <c r="G23" s="100">
        <v>3.5571207</v>
      </c>
      <c r="H23" s="100">
        <v>3.7561947999999998</v>
      </c>
      <c r="I23" s="100">
        <v>4.0062496999999997</v>
      </c>
      <c r="J23" s="100">
        <v>3.4109999000000002</v>
      </c>
      <c r="K23" s="100">
        <v>3.1600769</v>
      </c>
      <c r="L23" s="100">
        <v>2.8543292999999998</v>
      </c>
      <c r="M23" s="100">
        <v>4.9208764</v>
      </c>
      <c r="N23" s="100">
        <v>2.1059171000000001</v>
      </c>
      <c r="O23" s="100">
        <v>1.4009625000000001</v>
      </c>
      <c r="P23" s="100">
        <v>2.0451779999999999</v>
      </c>
      <c r="Q23" s="100">
        <v>3.1819267</v>
      </c>
      <c r="R23" s="100">
        <v>0</v>
      </c>
      <c r="S23" s="100">
        <v>0</v>
      </c>
      <c r="T23" s="100">
        <v>0</v>
      </c>
      <c r="U23" s="100">
        <v>2.4385759</v>
      </c>
      <c r="V23" s="100">
        <v>2.4655781999999999</v>
      </c>
      <c r="W23" s="125"/>
      <c r="X23" s="113">
        <v>1916</v>
      </c>
      <c r="Y23" s="100">
        <v>0.720526</v>
      </c>
      <c r="Z23" s="100">
        <v>0.77025880000000002</v>
      </c>
      <c r="AA23" s="100">
        <v>0.42099059999999999</v>
      </c>
      <c r="AB23" s="100">
        <v>0.87731230000000004</v>
      </c>
      <c r="AC23" s="100">
        <v>1.7797750999999999</v>
      </c>
      <c r="AD23" s="100">
        <v>0</v>
      </c>
      <c r="AE23" s="100">
        <v>1.5707711</v>
      </c>
      <c r="AF23" s="100">
        <v>3.0141635999999998</v>
      </c>
      <c r="AG23" s="100">
        <v>2.7839450000000001</v>
      </c>
      <c r="AH23" s="100">
        <v>0.81122079999999996</v>
      </c>
      <c r="AI23" s="100">
        <v>0.97353920000000005</v>
      </c>
      <c r="AJ23" s="100">
        <v>0</v>
      </c>
      <c r="AK23" s="100">
        <v>0</v>
      </c>
      <c r="AL23" s="100">
        <v>4.6136100999999998</v>
      </c>
      <c r="AM23" s="100">
        <v>6.8756876</v>
      </c>
      <c r="AN23" s="100">
        <v>0</v>
      </c>
      <c r="AO23" s="100">
        <v>0</v>
      </c>
      <c r="AP23" s="100">
        <v>0</v>
      </c>
      <c r="AQ23" s="100">
        <v>1.2020302</v>
      </c>
      <c r="AR23" s="100">
        <v>1.3838915000000001</v>
      </c>
      <c r="AS23" s="125"/>
      <c r="AT23" s="113">
        <v>1916</v>
      </c>
      <c r="AU23" s="100">
        <v>1.5921833999999999</v>
      </c>
      <c r="AV23" s="100">
        <v>0.57052389999999997</v>
      </c>
      <c r="AW23" s="100">
        <v>0.62499090000000002</v>
      </c>
      <c r="AX23" s="100">
        <v>0.65071190000000001</v>
      </c>
      <c r="AY23" s="100">
        <v>2.6687512999999998</v>
      </c>
      <c r="AZ23" s="100">
        <v>1.8758823</v>
      </c>
      <c r="BA23" s="100">
        <v>2.8156251999999999</v>
      </c>
      <c r="BB23" s="100">
        <v>3.2183975</v>
      </c>
      <c r="BC23" s="100">
        <v>2.9810702</v>
      </c>
      <c r="BD23" s="100">
        <v>1.8981887</v>
      </c>
      <c r="BE23" s="100">
        <v>3.1159927999999999</v>
      </c>
      <c r="BF23" s="100">
        <v>1.1503144999999999</v>
      </c>
      <c r="BG23" s="100">
        <v>0.752386</v>
      </c>
      <c r="BH23" s="100">
        <v>3.2521911999999999</v>
      </c>
      <c r="BI23" s="100">
        <v>4.9574075999999998</v>
      </c>
      <c r="BJ23" s="100">
        <v>0</v>
      </c>
      <c r="BK23" s="100">
        <v>0</v>
      </c>
      <c r="BL23" s="100">
        <v>0</v>
      </c>
      <c r="BM23" s="100">
        <v>1.8365092999999999</v>
      </c>
      <c r="BN23" s="100">
        <v>1.9466759</v>
      </c>
      <c r="BO23" s="125"/>
      <c r="BP23" s="113">
        <v>1916</v>
      </c>
    </row>
    <row r="24" spans="1:68" s="91" customFormat="1">
      <c r="A24" s="125"/>
      <c r="B24" s="113">
        <v>1917</v>
      </c>
      <c r="C24" s="100">
        <v>2.0575483000000001</v>
      </c>
      <c r="D24" s="100">
        <v>0</v>
      </c>
      <c r="E24" s="100">
        <v>1.2111542</v>
      </c>
      <c r="F24" s="100">
        <v>0</v>
      </c>
      <c r="G24" s="100">
        <v>1.3396398</v>
      </c>
      <c r="H24" s="100">
        <v>1.8576553</v>
      </c>
      <c r="I24" s="100">
        <v>1.9495990000000001</v>
      </c>
      <c r="J24" s="100">
        <v>1.1080258999999999</v>
      </c>
      <c r="K24" s="100">
        <v>3.1114031999999998</v>
      </c>
      <c r="L24" s="100">
        <v>2.8294465999999998</v>
      </c>
      <c r="M24" s="100">
        <v>0.80293170000000003</v>
      </c>
      <c r="N24" s="100">
        <v>5.0273285999999997</v>
      </c>
      <c r="O24" s="100">
        <v>2.6559154999999999</v>
      </c>
      <c r="P24" s="100">
        <v>1.9772068</v>
      </c>
      <c r="Q24" s="100">
        <v>0</v>
      </c>
      <c r="R24" s="100">
        <v>0</v>
      </c>
      <c r="S24" s="100">
        <v>0</v>
      </c>
      <c r="T24" s="100">
        <v>0</v>
      </c>
      <c r="U24" s="100">
        <v>1.5453836999999999</v>
      </c>
      <c r="V24" s="100">
        <v>1.6094218</v>
      </c>
      <c r="W24" s="125"/>
      <c r="X24" s="113">
        <v>1917</v>
      </c>
      <c r="Y24" s="100">
        <v>3.5546707999999998</v>
      </c>
      <c r="Z24" s="100">
        <v>0.37489349999999999</v>
      </c>
      <c r="AA24" s="100">
        <v>0.82485109999999995</v>
      </c>
      <c r="AB24" s="100">
        <v>0</v>
      </c>
      <c r="AC24" s="100">
        <v>1.7714949</v>
      </c>
      <c r="AD24" s="100">
        <v>1.8327807</v>
      </c>
      <c r="AE24" s="100">
        <v>2.0303414000000002</v>
      </c>
      <c r="AF24" s="100">
        <v>1.1698177999999999</v>
      </c>
      <c r="AG24" s="100">
        <v>0.6787723</v>
      </c>
      <c r="AH24" s="100">
        <v>0.79316730000000002</v>
      </c>
      <c r="AI24" s="100">
        <v>0.94166919999999998</v>
      </c>
      <c r="AJ24" s="100">
        <v>1.201692</v>
      </c>
      <c r="AK24" s="100">
        <v>1.5388214</v>
      </c>
      <c r="AL24" s="100">
        <v>0</v>
      </c>
      <c r="AM24" s="100">
        <v>0</v>
      </c>
      <c r="AN24" s="100">
        <v>0</v>
      </c>
      <c r="AO24" s="100">
        <v>0</v>
      </c>
      <c r="AP24" s="100">
        <v>0</v>
      </c>
      <c r="AQ24" s="100">
        <v>1.3378154</v>
      </c>
      <c r="AR24" s="100">
        <v>1.1113274</v>
      </c>
      <c r="AS24" s="125"/>
      <c r="AT24" s="113">
        <v>1917</v>
      </c>
      <c r="AU24" s="100">
        <v>2.7926662000000002</v>
      </c>
      <c r="AV24" s="100">
        <v>0.185142</v>
      </c>
      <c r="AW24" s="100">
        <v>1.0200634</v>
      </c>
      <c r="AX24" s="100">
        <v>0</v>
      </c>
      <c r="AY24" s="100">
        <v>1.556459</v>
      </c>
      <c r="AZ24" s="100">
        <v>1.8451341999999999</v>
      </c>
      <c r="BA24" s="100">
        <v>1.9891512</v>
      </c>
      <c r="BB24" s="100">
        <v>1.1380836999999999</v>
      </c>
      <c r="BC24" s="100">
        <v>1.9479002000000001</v>
      </c>
      <c r="BD24" s="100">
        <v>1.8695279</v>
      </c>
      <c r="BE24" s="100">
        <v>0.866784</v>
      </c>
      <c r="BF24" s="100">
        <v>3.2845683999999999</v>
      </c>
      <c r="BG24" s="100">
        <v>2.1384519000000002</v>
      </c>
      <c r="BH24" s="100">
        <v>1.0497981999999999</v>
      </c>
      <c r="BI24" s="100">
        <v>0</v>
      </c>
      <c r="BJ24" s="100">
        <v>0</v>
      </c>
      <c r="BK24" s="100">
        <v>0</v>
      </c>
      <c r="BL24" s="100">
        <v>0</v>
      </c>
      <c r="BM24" s="100">
        <v>1.444097</v>
      </c>
      <c r="BN24" s="100">
        <v>1.3798543000000001</v>
      </c>
      <c r="BO24" s="125"/>
      <c r="BP24" s="113">
        <v>1917</v>
      </c>
    </row>
    <row r="25" spans="1:68" s="91" customFormat="1">
      <c r="A25" s="125"/>
      <c r="B25" s="114">
        <v>1918</v>
      </c>
      <c r="C25" s="100">
        <v>3.7221023999999998</v>
      </c>
      <c r="D25" s="100">
        <v>0</v>
      </c>
      <c r="E25" s="100">
        <v>0.39537689999999998</v>
      </c>
      <c r="F25" s="100">
        <v>0.85121340000000001</v>
      </c>
      <c r="G25" s="100">
        <v>1.3454085</v>
      </c>
      <c r="H25" s="100">
        <v>4.1347202000000003</v>
      </c>
      <c r="I25" s="100">
        <v>2.3735740000000001</v>
      </c>
      <c r="J25" s="100">
        <v>2.1609835999999998</v>
      </c>
      <c r="K25" s="100">
        <v>3.6770474000000002</v>
      </c>
      <c r="L25" s="100">
        <v>5.6099880000000004</v>
      </c>
      <c r="M25" s="100">
        <v>1.5728500999999999</v>
      </c>
      <c r="N25" s="100">
        <v>5.7724333999999997</v>
      </c>
      <c r="O25" s="100">
        <v>3.7865544999999998</v>
      </c>
      <c r="P25" s="100">
        <v>0</v>
      </c>
      <c r="Q25" s="100">
        <v>3.0963107000000001</v>
      </c>
      <c r="R25" s="100">
        <v>0</v>
      </c>
      <c r="S25" s="100">
        <v>0</v>
      </c>
      <c r="T25" s="100">
        <v>23.132618999999998</v>
      </c>
      <c r="U25" s="100">
        <v>2.3536196</v>
      </c>
      <c r="V25" s="100">
        <v>2.7244525999999998</v>
      </c>
      <c r="W25" s="125"/>
      <c r="X25" s="114">
        <v>1918</v>
      </c>
      <c r="Y25" s="100">
        <v>1.7539859</v>
      </c>
      <c r="Z25" s="100">
        <v>0.3651877</v>
      </c>
      <c r="AA25" s="100">
        <v>0</v>
      </c>
      <c r="AB25" s="100">
        <v>1.3049071999999999</v>
      </c>
      <c r="AC25" s="100">
        <v>2.2041141999999998</v>
      </c>
      <c r="AD25" s="100">
        <v>1.7936358999999999</v>
      </c>
      <c r="AE25" s="100">
        <v>2.9551788000000001</v>
      </c>
      <c r="AF25" s="100">
        <v>0.56802010000000003</v>
      </c>
      <c r="AG25" s="100">
        <v>0.66238940000000002</v>
      </c>
      <c r="AH25" s="100">
        <v>0.77589989999999998</v>
      </c>
      <c r="AI25" s="100">
        <v>0</v>
      </c>
      <c r="AJ25" s="100">
        <v>0</v>
      </c>
      <c r="AK25" s="100">
        <v>1.4611637</v>
      </c>
      <c r="AL25" s="100">
        <v>0</v>
      </c>
      <c r="AM25" s="100">
        <v>0</v>
      </c>
      <c r="AN25" s="100">
        <v>0</v>
      </c>
      <c r="AO25" s="100">
        <v>0</v>
      </c>
      <c r="AP25" s="100">
        <v>0</v>
      </c>
      <c r="AQ25" s="100">
        <v>1.1107448</v>
      </c>
      <c r="AR25" s="100">
        <v>0.94365030000000005</v>
      </c>
      <c r="AS25" s="125"/>
      <c r="AT25" s="114">
        <v>1918</v>
      </c>
      <c r="AU25" s="100">
        <v>2.7557846000000001</v>
      </c>
      <c r="AV25" s="100">
        <v>0.1803688</v>
      </c>
      <c r="AW25" s="100">
        <v>0.1998704</v>
      </c>
      <c r="AX25" s="100">
        <v>1.0755923999999999</v>
      </c>
      <c r="AY25" s="100">
        <v>1.7784532</v>
      </c>
      <c r="AZ25" s="100">
        <v>2.9499890999999998</v>
      </c>
      <c r="BA25" s="100">
        <v>2.6590202999999999</v>
      </c>
      <c r="BB25" s="100">
        <v>1.3844624999999999</v>
      </c>
      <c r="BC25" s="100">
        <v>2.2282845999999998</v>
      </c>
      <c r="BD25" s="100">
        <v>3.3150954000000001</v>
      </c>
      <c r="BE25" s="100">
        <v>0.84449300000000005</v>
      </c>
      <c r="BF25" s="100">
        <v>3.1334979999999999</v>
      </c>
      <c r="BG25" s="100">
        <v>2.7088103000000001</v>
      </c>
      <c r="BH25" s="100">
        <v>0</v>
      </c>
      <c r="BI25" s="100">
        <v>1.5987389000000001</v>
      </c>
      <c r="BJ25" s="100">
        <v>0</v>
      </c>
      <c r="BK25" s="100">
        <v>0</v>
      </c>
      <c r="BL25" s="100">
        <v>10.814435</v>
      </c>
      <c r="BM25" s="100">
        <v>1.7458536</v>
      </c>
      <c r="BN25" s="100">
        <v>1.8601372</v>
      </c>
      <c r="BO25" s="125"/>
      <c r="BP25" s="114">
        <v>1918</v>
      </c>
    </row>
    <row r="26" spans="1:68" s="91" customFormat="1">
      <c r="A26" s="125"/>
      <c r="B26" s="114">
        <v>1919</v>
      </c>
      <c r="C26" s="100">
        <v>4.0072852000000001</v>
      </c>
      <c r="D26" s="100">
        <v>0</v>
      </c>
      <c r="E26" s="100">
        <v>0.38737349999999998</v>
      </c>
      <c r="F26" s="100">
        <v>0.84779599999999999</v>
      </c>
      <c r="G26" s="100">
        <v>1.8016361999999999</v>
      </c>
      <c r="H26" s="100">
        <v>3.1816360000000001</v>
      </c>
      <c r="I26" s="100">
        <v>3.2387134999999998</v>
      </c>
      <c r="J26" s="100">
        <v>5.2714645999999998</v>
      </c>
      <c r="K26" s="100">
        <v>5.4331553000000001</v>
      </c>
      <c r="L26" s="100">
        <v>2.7809604000000001</v>
      </c>
      <c r="M26" s="100">
        <v>1.5411668999999999</v>
      </c>
      <c r="N26" s="100">
        <v>1.8445385999999999</v>
      </c>
      <c r="O26" s="100">
        <v>3.6078594000000002</v>
      </c>
      <c r="P26" s="100">
        <v>0</v>
      </c>
      <c r="Q26" s="100">
        <v>0</v>
      </c>
      <c r="R26" s="100">
        <v>0</v>
      </c>
      <c r="S26" s="100">
        <v>0</v>
      </c>
      <c r="T26" s="100">
        <v>0</v>
      </c>
      <c r="U26" s="100">
        <v>2.4625699000000001</v>
      </c>
      <c r="V26" s="100">
        <v>2.3126281</v>
      </c>
      <c r="W26" s="125"/>
      <c r="X26" s="114">
        <v>1919</v>
      </c>
      <c r="Y26" s="100">
        <v>4.5012292</v>
      </c>
      <c r="Z26" s="100">
        <v>0.7119434</v>
      </c>
      <c r="AA26" s="100">
        <v>0</v>
      </c>
      <c r="AB26" s="100">
        <v>0</v>
      </c>
      <c r="AC26" s="100">
        <v>2.1939543000000001</v>
      </c>
      <c r="AD26" s="100">
        <v>2.6341923</v>
      </c>
      <c r="AE26" s="100">
        <v>1.4350248999999999</v>
      </c>
      <c r="AF26" s="100">
        <v>4.4166344000000004</v>
      </c>
      <c r="AG26" s="100">
        <v>3.8806718999999998</v>
      </c>
      <c r="AH26" s="100">
        <v>0.7593683</v>
      </c>
      <c r="AI26" s="100">
        <v>0</v>
      </c>
      <c r="AJ26" s="100">
        <v>0</v>
      </c>
      <c r="AK26" s="100">
        <v>1.3909676</v>
      </c>
      <c r="AL26" s="100">
        <v>0</v>
      </c>
      <c r="AM26" s="100">
        <v>0</v>
      </c>
      <c r="AN26" s="100">
        <v>0</v>
      </c>
      <c r="AO26" s="100">
        <v>0</v>
      </c>
      <c r="AP26" s="100">
        <v>0</v>
      </c>
      <c r="AQ26" s="100">
        <v>1.7476039999999999</v>
      </c>
      <c r="AR26" s="100">
        <v>1.5406591999999999</v>
      </c>
      <c r="AS26" s="125"/>
      <c r="AT26" s="114">
        <v>1919</v>
      </c>
      <c r="AU26" s="100">
        <v>4.2497882999999996</v>
      </c>
      <c r="AV26" s="100">
        <v>0.35167120000000002</v>
      </c>
      <c r="AW26" s="100">
        <v>0.19589300000000001</v>
      </c>
      <c r="AX26" s="100">
        <v>0.4284734</v>
      </c>
      <c r="AY26" s="100">
        <v>2.0003582999999998</v>
      </c>
      <c r="AZ26" s="100">
        <v>2.9031699</v>
      </c>
      <c r="BA26" s="100">
        <v>2.3518853000000002</v>
      </c>
      <c r="BB26" s="100">
        <v>4.8539238999999998</v>
      </c>
      <c r="BC26" s="100">
        <v>4.6836652000000001</v>
      </c>
      <c r="BD26" s="100">
        <v>1.8147266</v>
      </c>
      <c r="BE26" s="100">
        <v>0.82331969999999999</v>
      </c>
      <c r="BF26" s="100">
        <v>0.99857099999999999</v>
      </c>
      <c r="BG26" s="100">
        <v>2.5799094999999999</v>
      </c>
      <c r="BH26" s="100">
        <v>0</v>
      </c>
      <c r="BI26" s="100">
        <v>0</v>
      </c>
      <c r="BJ26" s="100">
        <v>0</v>
      </c>
      <c r="BK26" s="100">
        <v>0</v>
      </c>
      <c r="BL26" s="100">
        <v>0</v>
      </c>
      <c r="BM26" s="100">
        <v>2.1122415000000001</v>
      </c>
      <c r="BN26" s="100">
        <v>1.9443071999999999</v>
      </c>
      <c r="BO26" s="125"/>
      <c r="BP26" s="114">
        <v>1919</v>
      </c>
    </row>
    <row r="27" spans="1:68" s="91" customFormat="1">
      <c r="A27" s="125"/>
      <c r="B27" s="114">
        <v>1920</v>
      </c>
      <c r="C27" s="100">
        <v>2.6369804000000001</v>
      </c>
      <c r="D27" s="100">
        <v>0.67797549999999995</v>
      </c>
      <c r="E27" s="100">
        <v>0.75937520000000003</v>
      </c>
      <c r="F27" s="100">
        <v>0.42220299999999999</v>
      </c>
      <c r="G27" s="100">
        <v>2.2618273000000002</v>
      </c>
      <c r="H27" s="100">
        <v>5.3967438999999997</v>
      </c>
      <c r="I27" s="100">
        <v>4.9635046999999997</v>
      </c>
      <c r="J27" s="100">
        <v>2.0586690000000001</v>
      </c>
      <c r="K27" s="100">
        <v>4.1635736999999997</v>
      </c>
      <c r="L27" s="100">
        <v>3.446669</v>
      </c>
      <c r="M27" s="100">
        <v>1.5107349000000001</v>
      </c>
      <c r="N27" s="100">
        <v>2.6568870000000002</v>
      </c>
      <c r="O27" s="100">
        <v>5.7421169000000001</v>
      </c>
      <c r="P27" s="100">
        <v>1.7979434999999999</v>
      </c>
      <c r="Q27" s="100">
        <v>0</v>
      </c>
      <c r="R27" s="100">
        <v>10.144508999999999</v>
      </c>
      <c r="S27" s="100">
        <v>0</v>
      </c>
      <c r="T27" s="100">
        <v>0</v>
      </c>
      <c r="U27" s="100">
        <v>2.6045359000000001</v>
      </c>
      <c r="V27" s="100">
        <v>2.7553638999999999</v>
      </c>
      <c r="W27" s="125"/>
      <c r="X27" s="114">
        <v>1920</v>
      </c>
      <c r="Y27" s="100">
        <v>2.7345286</v>
      </c>
      <c r="Z27" s="100">
        <v>0.3472094</v>
      </c>
      <c r="AA27" s="100">
        <v>0</v>
      </c>
      <c r="AB27" s="100">
        <v>2.1567173999999998</v>
      </c>
      <c r="AC27" s="100">
        <v>3.0574428</v>
      </c>
      <c r="AD27" s="100">
        <v>3.0102749000000002</v>
      </c>
      <c r="AE27" s="100">
        <v>1.8597920999999999</v>
      </c>
      <c r="AF27" s="100">
        <v>1.6110263</v>
      </c>
      <c r="AG27" s="100">
        <v>1.2637735999999999</v>
      </c>
      <c r="AH27" s="100">
        <v>0.74352649999999998</v>
      </c>
      <c r="AI27" s="100">
        <v>0</v>
      </c>
      <c r="AJ27" s="100">
        <v>0</v>
      </c>
      <c r="AK27" s="100">
        <v>2.6544139000000002</v>
      </c>
      <c r="AL27" s="100">
        <v>0</v>
      </c>
      <c r="AM27" s="100">
        <v>3.1829293000000001</v>
      </c>
      <c r="AN27" s="100">
        <v>0</v>
      </c>
      <c r="AO27" s="100">
        <v>0</v>
      </c>
      <c r="AP27" s="100">
        <v>0</v>
      </c>
      <c r="AQ27" s="100">
        <v>1.5975188</v>
      </c>
      <c r="AR27" s="100">
        <v>1.4081254999999999</v>
      </c>
      <c r="AS27" s="125"/>
      <c r="AT27" s="114">
        <v>1920</v>
      </c>
      <c r="AU27" s="100">
        <v>2.6848687</v>
      </c>
      <c r="AV27" s="100">
        <v>0.51457399999999998</v>
      </c>
      <c r="AW27" s="100">
        <v>0.38414160000000003</v>
      </c>
      <c r="AX27" s="100">
        <v>1.2801728999999999</v>
      </c>
      <c r="AY27" s="100">
        <v>2.6666091999999999</v>
      </c>
      <c r="AZ27" s="100">
        <v>4.1768045999999996</v>
      </c>
      <c r="BA27" s="100">
        <v>3.4348885</v>
      </c>
      <c r="BB27" s="100">
        <v>1.8396024</v>
      </c>
      <c r="BC27" s="100">
        <v>2.7575135</v>
      </c>
      <c r="BD27" s="100">
        <v>2.1462159999999999</v>
      </c>
      <c r="BE27" s="100">
        <v>0.80318219999999996</v>
      </c>
      <c r="BF27" s="100">
        <v>1.4347676</v>
      </c>
      <c r="BG27" s="100">
        <v>4.3097583000000004</v>
      </c>
      <c r="BH27" s="100">
        <v>0.95887299999999998</v>
      </c>
      <c r="BI27" s="100">
        <v>1.5483927</v>
      </c>
      <c r="BJ27" s="100">
        <v>4.9992501000000003</v>
      </c>
      <c r="BK27" s="100">
        <v>0</v>
      </c>
      <c r="BL27" s="100">
        <v>0</v>
      </c>
      <c r="BM27" s="100">
        <v>2.1101416999999998</v>
      </c>
      <c r="BN27" s="100">
        <v>2.1012453</v>
      </c>
      <c r="BO27" s="125"/>
      <c r="BP27" s="114">
        <v>1920</v>
      </c>
    </row>
    <row r="28" spans="1:68">
      <c r="A28" s="127"/>
      <c r="B28" s="115">
        <v>1921</v>
      </c>
      <c r="C28" s="100">
        <v>0.97624469999999997</v>
      </c>
      <c r="D28" s="100">
        <v>0.3309067</v>
      </c>
      <c r="E28" s="100">
        <v>0</v>
      </c>
      <c r="F28" s="100">
        <v>0.84104290000000004</v>
      </c>
      <c r="G28" s="100">
        <v>0.45433889999999999</v>
      </c>
      <c r="H28" s="100">
        <v>2.2251891000000001</v>
      </c>
      <c r="I28" s="100">
        <v>3.0823426</v>
      </c>
      <c r="J28" s="100">
        <v>1.5082956000000001</v>
      </c>
      <c r="K28" s="100">
        <v>2.9308323999999999</v>
      </c>
      <c r="L28" s="100">
        <v>2.0505810000000002</v>
      </c>
      <c r="M28" s="100">
        <v>4.4444444000000001</v>
      </c>
      <c r="N28" s="100">
        <v>4.2589437999999999</v>
      </c>
      <c r="O28" s="100">
        <v>2.1978021999999999</v>
      </c>
      <c r="P28" s="100">
        <v>0</v>
      </c>
      <c r="Q28" s="100">
        <v>2.9761905</v>
      </c>
      <c r="R28" s="100">
        <v>5.0505050999999996</v>
      </c>
      <c r="S28" s="100">
        <v>0</v>
      </c>
      <c r="T28" s="100">
        <v>0</v>
      </c>
      <c r="U28" s="100">
        <v>1.6234352000000001</v>
      </c>
      <c r="V28" s="100">
        <v>1.8986807999999999</v>
      </c>
      <c r="W28" s="127"/>
      <c r="X28" s="115">
        <v>1921</v>
      </c>
      <c r="Y28" s="100">
        <v>2.3624705000000001</v>
      </c>
      <c r="Z28" s="100">
        <v>0.33886820000000001</v>
      </c>
      <c r="AA28" s="100">
        <v>0.38138830000000001</v>
      </c>
      <c r="AB28" s="100">
        <v>1.2886598</v>
      </c>
      <c r="AC28" s="100">
        <v>1.3043477999999999</v>
      </c>
      <c r="AD28" s="100">
        <v>1.68563</v>
      </c>
      <c r="AE28" s="100">
        <v>1.8091360999999999</v>
      </c>
      <c r="AF28" s="100">
        <v>2.0909566000000002</v>
      </c>
      <c r="AG28" s="100">
        <v>0</v>
      </c>
      <c r="AH28" s="100">
        <v>1.4566642000000001</v>
      </c>
      <c r="AI28" s="100">
        <v>0.83263949999999998</v>
      </c>
      <c r="AJ28" s="100">
        <v>0</v>
      </c>
      <c r="AK28" s="100">
        <v>0</v>
      </c>
      <c r="AL28" s="100">
        <v>0</v>
      </c>
      <c r="AM28" s="100">
        <v>0</v>
      </c>
      <c r="AN28" s="100">
        <v>4.8309179000000002</v>
      </c>
      <c r="AO28" s="100">
        <v>0</v>
      </c>
      <c r="AP28" s="100">
        <v>0</v>
      </c>
      <c r="AQ28" s="100">
        <v>1.1553369</v>
      </c>
      <c r="AR28" s="100">
        <v>1.0900806000000001</v>
      </c>
      <c r="AS28" s="127"/>
      <c r="AT28" s="115">
        <v>1921</v>
      </c>
      <c r="AU28" s="100">
        <v>1.6567263000000001</v>
      </c>
      <c r="AV28" s="100">
        <v>0.33484009999999997</v>
      </c>
      <c r="AW28" s="100">
        <v>0.1883949</v>
      </c>
      <c r="AX28" s="100">
        <v>1.0624734</v>
      </c>
      <c r="AY28" s="100">
        <v>0.88869140000000002</v>
      </c>
      <c r="AZ28" s="100">
        <v>1.9480519000000001</v>
      </c>
      <c r="BA28" s="100">
        <v>2.4542614999999999</v>
      </c>
      <c r="BB28" s="100">
        <v>1.7939518000000001</v>
      </c>
      <c r="BC28" s="100">
        <v>1.5037594000000001</v>
      </c>
      <c r="BD28" s="100">
        <v>1.7630465</v>
      </c>
      <c r="BE28" s="100">
        <v>2.7440220000000002</v>
      </c>
      <c r="BF28" s="100">
        <v>2.2946306000000001</v>
      </c>
      <c r="BG28" s="100">
        <v>1.1778563</v>
      </c>
      <c r="BH28" s="100">
        <v>0</v>
      </c>
      <c r="BI28" s="100">
        <v>1.5243902</v>
      </c>
      <c r="BJ28" s="100">
        <v>4.9382716000000002</v>
      </c>
      <c r="BK28" s="100">
        <v>0</v>
      </c>
      <c r="BL28" s="100">
        <v>0</v>
      </c>
      <c r="BM28" s="100">
        <v>1.3931917</v>
      </c>
      <c r="BN28" s="100">
        <v>1.5172213000000001</v>
      </c>
      <c r="BO28" s="127"/>
      <c r="BP28" s="115">
        <v>1921</v>
      </c>
    </row>
    <row r="29" spans="1:68">
      <c r="A29" s="127"/>
      <c r="B29" s="116">
        <v>1922</v>
      </c>
      <c r="C29" s="100">
        <v>1.9236934999999999</v>
      </c>
      <c r="D29" s="100">
        <v>0.655308</v>
      </c>
      <c r="E29" s="100">
        <v>0.3620565</v>
      </c>
      <c r="F29" s="100">
        <v>1.6359918</v>
      </c>
      <c r="G29" s="100">
        <v>0.88573959999999996</v>
      </c>
      <c r="H29" s="100">
        <v>1.8026138</v>
      </c>
      <c r="I29" s="100">
        <v>4.3233895000000002</v>
      </c>
      <c r="J29" s="100">
        <v>3.892944</v>
      </c>
      <c r="K29" s="100">
        <v>0.56625139999999996</v>
      </c>
      <c r="L29" s="100">
        <v>4.0567951000000004</v>
      </c>
      <c r="M29" s="100">
        <v>1.4534883999999999</v>
      </c>
      <c r="N29" s="100">
        <v>0.83612039999999999</v>
      </c>
      <c r="O29" s="100">
        <v>2.1052632</v>
      </c>
      <c r="P29" s="100">
        <v>4.7923323</v>
      </c>
      <c r="Q29" s="100">
        <v>0</v>
      </c>
      <c r="R29" s="100">
        <v>0</v>
      </c>
      <c r="S29" s="100">
        <v>0</v>
      </c>
      <c r="T29" s="100">
        <v>0</v>
      </c>
      <c r="U29" s="100">
        <v>1.8364824</v>
      </c>
      <c r="V29" s="100">
        <v>1.8533834</v>
      </c>
      <c r="W29" s="127"/>
      <c r="X29" s="116">
        <v>1922</v>
      </c>
      <c r="Y29" s="100">
        <v>2.6666666999999999</v>
      </c>
      <c r="Z29" s="100">
        <v>0</v>
      </c>
      <c r="AA29" s="100">
        <v>0.37050759999999999</v>
      </c>
      <c r="AB29" s="100">
        <v>0.8413967</v>
      </c>
      <c r="AC29" s="100">
        <v>1.3032146</v>
      </c>
      <c r="AD29" s="100">
        <v>1.2711863999999999</v>
      </c>
      <c r="AE29" s="100">
        <v>1.759015</v>
      </c>
      <c r="AF29" s="100">
        <v>0.50709939999999998</v>
      </c>
      <c r="AG29" s="100">
        <v>0</v>
      </c>
      <c r="AH29" s="100">
        <v>2.1443888000000002</v>
      </c>
      <c r="AI29" s="100">
        <v>0</v>
      </c>
      <c r="AJ29" s="100">
        <v>0</v>
      </c>
      <c r="AK29" s="100">
        <v>2.4213075000000002</v>
      </c>
      <c r="AL29" s="100">
        <v>1.8248175</v>
      </c>
      <c r="AM29" s="100">
        <v>0</v>
      </c>
      <c r="AN29" s="100">
        <v>0</v>
      </c>
      <c r="AO29" s="100">
        <v>0</v>
      </c>
      <c r="AP29" s="100">
        <v>0</v>
      </c>
      <c r="AQ29" s="100">
        <v>1.0224949000000001</v>
      </c>
      <c r="AR29" s="100">
        <v>0.92879100000000003</v>
      </c>
      <c r="AS29" s="127"/>
      <c r="AT29" s="116">
        <v>1922</v>
      </c>
      <c r="AU29" s="100">
        <v>2.2879554999999998</v>
      </c>
      <c r="AV29" s="100">
        <v>0.33195019999999997</v>
      </c>
      <c r="AW29" s="100">
        <v>0.36623329999999998</v>
      </c>
      <c r="AX29" s="100">
        <v>1.244297</v>
      </c>
      <c r="AY29" s="100">
        <v>1.0964912</v>
      </c>
      <c r="AZ29" s="100">
        <v>1.5287181000000001</v>
      </c>
      <c r="BA29" s="100">
        <v>3.0521037999999998</v>
      </c>
      <c r="BB29" s="100">
        <v>2.2349142999999998</v>
      </c>
      <c r="BC29" s="100">
        <v>0.29036000000000001</v>
      </c>
      <c r="BD29" s="100">
        <v>3.1271716000000001</v>
      </c>
      <c r="BE29" s="100">
        <v>0.76423390000000002</v>
      </c>
      <c r="BF29" s="100">
        <v>0.44943820000000001</v>
      </c>
      <c r="BG29" s="100">
        <v>2.2522522999999999</v>
      </c>
      <c r="BH29" s="100">
        <v>3.4071549999999999</v>
      </c>
      <c r="BI29" s="100">
        <v>0</v>
      </c>
      <c r="BJ29" s="100">
        <v>0</v>
      </c>
      <c r="BK29" s="100">
        <v>0</v>
      </c>
      <c r="BL29" s="100">
        <v>0</v>
      </c>
      <c r="BM29" s="100">
        <v>1.4362915000000001</v>
      </c>
      <c r="BN29" s="100">
        <v>1.4038963</v>
      </c>
      <c r="BO29" s="127"/>
      <c r="BP29" s="116">
        <v>1922</v>
      </c>
    </row>
    <row r="30" spans="1:68">
      <c r="A30" s="127"/>
      <c r="B30" s="116">
        <v>1923</v>
      </c>
      <c r="C30" s="100">
        <v>0.94398990000000005</v>
      </c>
      <c r="D30" s="100">
        <v>0.655308</v>
      </c>
      <c r="E30" s="100">
        <v>0</v>
      </c>
      <c r="F30" s="100">
        <v>0.39588279999999998</v>
      </c>
      <c r="G30" s="100">
        <v>1.3009539999999999</v>
      </c>
      <c r="H30" s="100">
        <v>3.6036036</v>
      </c>
      <c r="I30" s="100">
        <v>2.5684931999999998</v>
      </c>
      <c r="J30" s="100">
        <v>1.3966479999999999</v>
      </c>
      <c r="K30" s="100">
        <v>2.1917808000000001</v>
      </c>
      <c r="L30" s="100">
        <v>1.9646364999999999</v>
      </c>
      <c r="M30" s="100">
        <v>1.4285714</v>
      </c>
      <c r="N30" s="100">
        <v>1.6353230000000001</v>
      </c>
      <c r="O30" s="100">
        <v>3.992016</v>
      </c>
      <c r="P30" s="100">
        <v>1.4771049000000001</v>
      </c>
      <c r="Q30" s="100">
        <v>2.6737967999999999</v>
      </c>
      <c r="R30" s="100">
        <v>4.7846890000000002</v>
      </c>
      <c r="S30" s="100">
        <v>0</v>
      </c>
      <c r="T30" s="100">
        <v>0</v>
      </c>
      <c r="U30" s="100">
        <v>1.5523665</v>
      </c>
      <c r="V30" s="100">
        <v>1.7075294000000001</v>
      </c>
      <c r="W30" s="127"/>
      <c r="X30" s="116">
        <v>1923</v>
      </c>
      <c r="Y30" s="100">
        <v>5.2390308000000001</v>
      </c>
      <c r="Z30" s="100">
        <v>0.33715440000000002</v>
      </c>
      <c r="AA30" s="100">
        <v>0.36140220000000001</v>
      </c>
      <c r="AB30" s="100">
        <v>1.6346547</v>
      </c>
      <c r="AC30" s="100">
        <v>1.2992638000000001</v>
      </c>
      <c r="AD30" s="100">
        <v>3.4071549999999999</v>
      </c>
      <c r="AE30" s="100">
        <v>2.5906736000000001</v>
      </c>
      <c r="AF30" s="100">
        <v>2.4390244000000001</v>
      </c>
      <c r="AG30" s="100">
        <v>1.1554015</v>
      </c>
      <c r="AH30" s="100">
        <v>0</v>
      </c>
      <c r="AI30" s="100">
        <v>0</v>
      </c>
      <c r="AJ30" s="100">
        <v>0</v>
      </c>
      <c r="AK30" s="100">
        <v>1.1547343999999999</v>
      </c>
      <c r="AL30" s="100">
        <v>0</v>
      </c>
      <c r="AM30" s="100">
        <v>0</v>
      </c>
      <c r="AN30" s="100">
        <v>0</v>
      </c>
      <c r="AO30" s="100">
        <v>0</v>
      </c>
      <c r="AP30" s="100">
        <v>0</v>
      </c>
      <c r="AQ30" s="100">
        <v>1.6818149</v>
      </c>
      <c r="AR30" s="100">
        <v>1.3628872000000001</v>
      </c>
      <c r="AS30" s="127"/>
      <c r="AT30" s="116">
        <v>1923</v>
      </c>
      <c r="AU30" s="100">
        <v>3.0487804999999999</v>
      </c>
      <c r="AV30" s="100">
        <v>0.49850450000000002</v>
      </c>
      <c r="AW30" s="100">
        <v>0.17838029999999999</v>
      </c>
      <c r="AX30" s="100">
        <v>1.0054293000000001</v>
      </c>
      <c r="AY30" s="100">
        <v>1.3001083</v>
      </c>
      <c r="AZ30" s="100">
        <v>3.5026269999999999</v>
      </c>
      <c r="BA30" s="100">
        <v>2.5795357000000001</v>
      </c>
      <c r="BB30" s="100">
        <v>1.9056694000000001</v>
      </c>
      <c r="BC30" s="100">
        <v>1.6872891000000001</v>
      </c>
      <c r="BD30" s="100">
        <v>1.0124873000000001</v>
      </c>
      <c r="BE30" s="100">
        <v>0.74962519999999999</v>
      </c>
      <c r="BF30" s="100">
        <v>0.87489059999999996</v>
      </c>
      <c r="BG30" s="100">
        <v>2.6766595</v>
      </c>
      <c r="BH30" s="100">
        <v>0.78554599999999997</v>
      </c>
      <c r="BI30" s="100">
        <v>1.3908206000000001</v>
      </c>
      <c r="BJ30" s="100">
        <v>2.3364486000000002</v>
      </c>
      <c r="BK30" s="100">
        <v>0</v>
      </c>
      <c r="BL30" s="100">
        <v>0</v>
      </c>
      <c r="BM30" s="100">
        <v>1.6159060999999999</v>
      </c>
      <c r="BN30" s="100">
        <v>1.5453585999999999</v>
      </c>
      <c r="BO30" s="127"/>
      <c r="BP30" s="116">
        <v>1923</v>
      </c>
    </row>
    <row r="31" spans="1:68">
      <c r="A31" s="127"/>
      <c r="B31" s="116">
        <v>1924</v>
      </c>
      <c r="C31" s="100">
        <v>3.0978933999999998</v>
      </c>
      <c r="D31" s="100">
        <v>0.3314551</v>
      </c>
      <c r="E31" s="100">
        <v>0.68259389999999998</v>
      </c>
      <c r="F31" s="100">
        <v>1.1498657999999999</v>
      </c>
      <c r="G31" s="100">
        <v>2.5456088000000001</v>
      </c>
      <c r="H31" s="100">
        <v>3.1432419999999999</v>
      </c>
      <c r="I31" s="100">
        <v>3.4173429999999998</v>
      </c>
      <c r="J31" s="100">
        <v>2.2451729</v>
      </c>
      <c r="K31" s="100">
        <v>2.1108178999999998</v>
      </c>
      <c r="L31" s="100">
        <v>1.8987342</v>
      </c>
      <c r="M31" s="100">
        <v>3.5186487999999998</v>
      </c>
      <c r="N31" s="100">
        <v>4.7961631000000002</v>
      </c>
      <c r="O31" s="100">
        <v>0</v>
      </c>
      <c r="P31" s="100">
        <v>0</v>
      </c>
      <c r="Q31" s="100">
        <v>2.5</v>
      </c>
      <c r="R31" s="100">
        <v>4.6082948999999997</v>
      </c>
      <c r="S31" s="100">
        <v>0</v>
      </c>
      <c r="T31" s="100">
        <v>0</v>
      </c>
      <c r="U31" s="100">
        <v>2.1273004000000002</v>
      </c>
      <c r="V31" s="100">
        <v>2.1689767</v>
      </c>
      <c r="W31" s="127"/>
      <c r="X31" s="116">
        <v>1924</v>
      </c>
      <c r="Y31" s="100">
        <v>3.5449565000000001</v>
      </c>
      <c r="Z31" s="100">
        <v>1.0270455000000001</v>
      </c>
      <c r="AA31" s="100">
        <v>0.34928399999999998</v>
      </c>
      <c r="AB31" s="100">
        <v>1.5898251000000001</v>
      </c>
      <c r="AC31" s="100">
        <v>3.0107526999999998</v>
      </c>
      <c r="AD31" s="100">
        <v>0</v>
      </c>
      <c r="AE31" s="100">
        <v>1.6977929</v>
      </c>
      <c r="AF31" s="100">
        <v>1.4144272</v>
      </c>
      <c r="AG31" s="100">
        <v>1.6769145000000001</v>
      </c>
      <c r="AH31" s="100">
        <v>1.3522650000000001</v>
      </c>
      <c r="AI31" s="100">
        <v>1.540832</v>
      </c>
      <c r="AJ31" s="100">
        <v>1.8198361999999999</v>
      </c>
      <c r="AK31" s="100">
        <v>0</v>
      </c>
      <c r="AL31" s="100">
        <v>3.1298905000000001</v>
      </c>
      <c r="AM31" s="100">
        <v>2.7472527000000002</v>
      </c>
      <c r="AN31" s="100">
        <v>0</v>
      </c>
      <c r="AO31" s="100">
        <v>0</v>
      </c>
      <c r="AP31" s="100">
        <v>0</v>
      </c>
      <c r="AQ31" s="100">
        <v>1.5791135999999999</v>
      </c>
      <c r="AR31" s="100">
        <v>1.5003744999999999</v>
      </c>
      <c r="AS31" s="127"/>
      <c r="AT31" s="116">
        <v>1924</v>
      </c>
      <c r="AU31" s="100">
        <v>3.3170115</v>
      </c>
      <c r="AV31" s="100">
        <v>0.67362750000000005</v>
      </c>
      <c r="AW31" s="100">
        <v>0.51786639999999995</v>
      </c>
      <c r="AX31" s="100">
        <v>1.3658536999999999</v>
      </c>
      <c r="AY31" s="100">
        <v>2.7765911999999999</v>
      </c>
      <c r="AZ31" s="100">
        <v>1.5364355000000001</v>
      </c>
      <c r="BA31" s="100">
        <v>2.5548221999999998</v>
      </c>
      <c r="BB31" s="100">
        <v>1.8399264</v>
      </c>
      <c r="BC31" s="100">
        <v>1.9001086</v>
      </c>
      <c r="BD31" s="100">
        <v>1.6345210999999999</v>
      </c>
      <c r="BE31" s="100">
        <v>2.5744758999999999</v>
      </c>
      <c r="BF31" s="100">
        <v>3.4042553</v>
      </c>
      <c r="BG31" s="100">
        <v>0</v>
      </c>
      <c r="BH31" s="100">
        <v>1.4684288000000001</v>
      </c>
      <c r="BI31" s="100">
        <v>2.617801</v>
      </c>
      <c r="BJ31" s="100">
        <v>2.2779042999999999</v>
      </c>
      <c r="BK31" s="100">
        <v>0</v>
      </c>
      <c r="BL31" s="100">
        <v>0</v>
      </c>
      <c r="BM31" s="100">
        <v>1.8584802</v>
      </c>
      <c r="BN31" s="100">
        <v>1.8365822999999999</v>
      </c>
      <c r="BO31" s="127"/>
      <c r="BP31" s="116">
        <v>1924</v>
      </c>
    </row>
    <row r="32" spans="1:68">
      <c r="A32" s="127"/>
      <c r="B32" s="116">
        <v>1925</v>
      </c>
      <c r="C32" s="100">
        <v>2.1419828999999999</v>
      </c>
      <c r="D32" s="100">
        <v>0.33277869999999998</v>
      </c>
      <c r="E32" s="100">
        <v>0.3320053</v>
      </c>
      <c r="F32" s="100">
        <v>0.73719129999999999</v>
      </c>
      <c r="G32" s="100">
        <v>0.81599350000000004</v>
      </c>
      <c r="H32" s="100">
        <v>2.6052974</v>
      </c>
      <c r="I32" s="100">
        <v>2.1321962000000001</v>
      </c>
      <c r="J32" s="100">
        <v>1.7490162</v>
      </c>
      <c r="K32" s="100">
        <v>3.5805627000000002</v>
      </c>
      <c r="L32" s="100">
        <v>2.4375380999999998</v>
      </c>
      <c r="M32" s="100">
        <v>2.1111892999999999</v>
      </c>
      <c r="N32" s="100">
        <v>0.78802209999999995</v>
      </c>
      <c r="O32" s="100">
        <v>3.7243947999999998</v>
      </c>
      <c r="P32" s="100">
        <v>1.3089005</v>
      </c>
      <c r="Q32" s="100">
        <v>0</v>
      </c>
      <c r="R32" s="100">
        <v>0</v>
      </c>
      <c r="S32" s="100">
        <v>0</v>
      </c>
      <c r="T32" s="100">
        <v>0</v>
      </c>
      <c r="U32" s="100">
        <v>1.5835835</v>
      </c>
      <c r="V32" s="100">
        <v>1.6078167000000001</v>
      </c>
      <c r="W32" s="127"/>
      <c r="X32" s="116">
        <v>1925</v>
      </c>
      <c r="Y32" s="100">
        <v>2.5332488999999998</v>
      </c>
      <c r="Z32" s="100">
        <v>0.3453039</v>
      </c>
      <c r="AA32" s="100">
        <v>0.33875339999999998</v>
      </c>
      <c r="AB32" s="100">
        <v>1.1605416</v>
      </c>
      <c r="AC32" s="100">
        <v>2.5531915000000001</v>
      </c>
      <c r="AD32" s="100">
        <v>2.1294719</v>
      </c>
      <c r="AE32" s="100">
        <v>1.2599748</v>
      </c>
      <c r="AF32" s="100">
        <v>0.91996319999999998</v>
      </c>
      <c r="AG32" s="100">
        <v>0</v>
      </c>
      <c r="AH32" s="100">
        <v>1.3012362</v>
      </c>
      <c r="AI32" s="100">
        <v>1.5163002000000001</v>
      </c>
      <c r="AJ32" s="100">
        <v>0</v>
      </c>
      <c r="AK32" s="100">
        <v>0</v>
      </c>
      <c r="AL32" s="100">
        <v>2.9368576000000002</v>
      </c>
      <c r="AM32" s="100">
        <v>0</v>
      </c>
      <c r="AN32" s="100">
        <v>0</v>
      </c>
      <c r="AO32" s="100">
        <v>0</v>
      </c>
      <c r="AP32" s="100">
        <v>0</v>
      </c>
      <c r="AQ32" s="100">
        <v>1.203535</v>
      </c>
      <c r="AR32" s="100">
        <v>1.0833098999999999</v>
      </c>
      <c r="AS32" s="127"/>
      <c r="AT32" s="116">
        <v>1925</v>
      </c>
      <c r="AU32" s="100">
        <v>2.3342670000000001</v>
      </c>
      <c r="AV32" s="100">
        <v>0.33892559999999999</v>
      </c>
      <c r="AW32" s="100">
        <v>0.33534540000000002</v>
      </c>
      <c r="AX32" s="100">
        <v>0.94375240000000005</v>
      </c>
      <c r="AY32" s="100">
        <v>1.6663195</v>
      </c>
      <c r="AZ32" s="100">
        <v>2.3650828000000002</v>
      </c>
      <c r="BA32" s="100">
        <v>1.6927634</v>
      </c>
      <c r="BB32" s="100">
        <v>1.3449899000000001</v>
      </c>
      <c r="BC32" s="100">
        <v>1.8425902000000001</v>
      </c>
      <c r="BD32" s="100">
        <v>1.8879798999999999</v>
      </c>
      <c r="BE32" s="100">
        <v>1.8248175</v>
      </c>
      <c r="BF32" s="100">
        <v>0.41631970000000001</v>
      </c>
      <c r="BG32" s="100">
        <v>1.996008</v>
      </c>
      <c r="BH32" s="100">
        <v>2.0761246</v>
      </c>
      <c r="BI32" s="100">
        <v>0</v>
      </c>
      <c r="BJ32" s="100">
        <v>0</v>
      </c>
      <c r="BK32" s="100">
        <v>0</v>
      </c>
      <c r="BL32" s="100">
        <v>0</v>
      </c>
      <c r="BM32" s="100">
        <v>1.3974945999999999</v>
      </c>
      <c r="BN32" s="100">
        <v>1.3553492</v>
      </c>
      <c r="BO32" s="127"/>
      <c r="BP32" s="116">
        <v>1925</v>
      </c>
    </row>
    <row r="33" spans="1:68">
      <c r="A33" s="127"/>
      <c r="B33" s="116">
        <v>1926</v>
      </c>
      <c r="C33" s="100">
        <v>2.7624309</v>
      </c>
      <c r="D33" s="100">
        <v>1.3046314000000001</v>
      </c>
      <c r="E33" s="100">
        <v>0.32647730000000003</v>
      </c>
      <c r="F33" s="100">
        <v>0.35842289999999999</v>
      </c>
      <c r="G33" s="100">
        <v>1.5704750999999999</v>
      </c>
      <c r="H33" s="100">
        <v>1.6891891999999999</v>
      </c>
      <c r="I33" s="100">
        <v>0.85215169999999996</v>
      </c>
      <c r="J33" s="100">
        <v>3.0042917999999998</v>
      </c>
      <c r="K33" s="100">
        <v>1.4888337</v>
      </c>
      <c r="L33" s="100">
        <v>4.7142014999999997</v>
      </c>
      <c r="M33" s="100">
        <v>1.4064698</v>
      </c>
      <c r="N33" s="100">
        <v>3.1152647999999998</v>
      </c>
      <c r="O33" s="100">
        <v>4.5998159999999997</v>
      </c>
      <c r="P33" s="100">
        <v>1.2562814</v>
      </c>
      <c r="Q33" s="100">
        <v>2.1645021999999998</v>
      </c>
      <c r="R33" s="100">
        <v>0</v>
      </c>
      <c r="S33" s="100">
        <v>0</v>
      </c>
      <c r="T33" s="100">
        <v>0</v>
      </c>
      <c r="U33" s="100">
        <v>1.8114184</v>
      </c>
      <c r="V33" s="100">
        <v>1.8537402999999999</v>
      </c>
      <c r="W33" s="127"/>
      <c r="X33" s="116">
        <v>1926</v>
      </c>
      <c r="Y33" s="100">
        <v>3.1746032</v>
      </c>
      <c r="Z33" s="100">
        <v>1.35318</v>
      </c>
      <c r="AA33" s="100">
        <v>0</v>
      </c>
      <c r="AB33" s="100">
        <v>1.1248594000000001</v>
      </c>
      <c r="AC33" s="100">
        <v>2.5136153999999999</v>
      </c>
      <c r="AD33" s="100">
        <v>1.6970725</v>
      </c>
      <c r="AE33" s="100">
        <v>3.3291719</v>
      </c>
      <c r="AF33" s="100">
        <v>1.7945267</v>
      </c>
      <c r="AG33" s="100">
        <v>1.0520779</v>
      </c>
      <c r="AH33" s="100">
        <v>0.62774640000000004</v>
      </c>
      <c r="AI33" s="100">
        <v>0</v>
      </c>
      <c r="AJ33" s="100">
        <v>1.7137960999999999</v>
      </c>
      <c r="AK33" s="100">
        <v>2.1008403000000002</v>
      </c>
      <c r="AL33" s="100">
        <v>0</v>
      </c>
      <c r="AM33" s="100">
        <v>2.3752968999999999</v>
      </c>
      <c r="AN33" s="100">
        <v>0</v>
      </c>
      <c r="AO33" s="100">
        <v>0</v>
      </c>
      <c r="AP33" s="100">
        <v>0</v>
      </c>
      <c r="AQ33" s="100">
        <v>1.5852671</v>
      </c>
      <c r="AR33" s="100">
        <v>1.4436059000000001</v>
      </c>
      <c r="AS33" s="127"/>
      <c r="AT33" s="116">
        <v>1926</v>
      </c>
      <c r="AU33" s="100">
        <v>2.9650436999999998</v>
      </c>
      <c r="AV33" s="100">
        <v>1.3284623</v>
      </c>
      <c r="AW33" s="100">
        <v>0.16498930000000001</v>
      </c>
      <c r="AX33" s="100">
        <v>0.73300350000000003</v>
      </c>
      <c r="AY33" s="100">
        <v>2.0267531000000001</v>
      </c>
      <c r="AZ33" s="100">
        <v>1.6931217000000001</v>
      </c>
      <c r="BA33" s="100">
        <v>2.1052632</v>
      </c>
      <c r="BB33" s="100">
        <v>2.4128097999999998</v>
      </c>
      <c r="BC33" s="100">
        <v>1.2768131</v>
      </c>
      <c r="BD33" s="100">
        <v>2.7355622999999998</v>
      </c>
      <c r="BE33" s="100">
        <v>0.7243752</v>
      </c>
      <c r="BF33" s="100">
        <v>2.4479804000000001</v>
      </c>
      <c r="BG33" s="100">
        <v>3.4330554000000002</v>
      </c>
      <c r="BH33" s="100">
        <v>0.6622517</v>
      </c>
      <c r="BI33" s="100">
        <v>2.2650057000000001</v>
      </c>
      <c r="BJ33" s="100">
        <v>0</v>
      </c>
      <c r="BK33" s="100">
        <v>0</v>
      </c>
      <c r="BL33" s="100">
        <v>0</v>
      </c>
      <c r="BM33" s="100">
        <v>1.7007083999999999</v>
      </c>
      <c r="BN33" s="100">
        <v>1.6617398999999999</v>
      </c>
      <c r="BO33" s="127"/>
      <c r="BP33" s="116">
        <v>1926</v>
      </c>
    </row>
    <row r="34" spans="1:68">
      <c r="A34" s="127"/>
      <c r="B34" s="116">
        <v>1927</v>
      </c>
      <c r="C34" s="100">
        <v>4.0173053000000003</v>
      </c>
      <c r="D34" s="100">
        <v>0.3198976</v>
      </c>
      <c r="E34" s="100">
        <v>0.3224766</v>
      </c>
      <c r="F34" s="100">
        <v>0.34686090000000003</v>
      </c>
      <c r="G34" s="100">
        <v>0.75301200000000001</v>
      </c>
      <c r="H34" s="100">
        <v>2.4311183000000001</v>
      </c>
      <c r="I34" s="100">
        <v>2.9888984000000001</v>
      </c>
      <c r="J34" s="100">
        <v>2.0990764</v>
      </c>
      <c r="K34" s="100">
        <v>4.7961631000000002</v>
      </c>
      <c r="L34" s="100">
        <v>2.8441410999999999</v>
      </c>
      <c r="M34" s="100">
        <v>1.3917884</v>
      </c>
      <c r="N34" s="100">
        <v>3.0816640999999998</v>
      </c>
      <c r="O34" s="100">
        <v>4.5537340999999998</v>
      </c>
      <c r="P34" s="100">
        <v>1.2106538</v>
      </c>
      <c r="Q34" s="100">
        <v>0</v>
      </c>
      <c r="R34" s="100">
        <v>0</v>
      </c>
      <c r="S34" s="100">
        <v>9.0090090000000007</v>
      </c>
      <c r="T34" s="100">
        <v>0</v>
      </c>
      <c r="U34" s="100">
        <v>2.0260859</v>
      </c>
      <c r="V34" s="100">
        <v>2.1546061999999999</v>
      </c>
      <c r="W34" s="127"/>
      <c r="X34" s="116">
        <v>1927</v>
      </c>
      <c r="Y34" s="100">
        <v>3.1908105</v>
      </c>
      <c r="Z34" s="100">
        <v>0.998004</v>
      </c>
      <c r="AA34" s="100">
        <v>0</v>
      </c>
      <c r="AB34" s="100">
        <v>1.4519055999999999</v>
      </c>
      <c r="AC34" s="100">
        <v>2.0416496999999998</v>
      </c>
      <c r="AD34" s="100">
        <v>2.0990764</v>
      </c>
      <c r="AE34" s="100">
        <v>1.6652788999999999</v>
      </c>
      <c r="AF34" s="100">
        <v>2.1748585999999999</v>
      </c>
      <c r="AG34" s="100">
        <v>2.0325202999999998</v>
      </c>
      <c r="AH34" s="100">
        <v>0.6053269</v>
      </c>
      <c r="AI34" s="100">
        <v>0</v>
      </c>
      <c r="AJ34" s="100">
        <v>0.83612039999999999</v>
      </c>
      <c r="AK34" s="100">
        <v>2.0512820999999999</v>
      </c>
      <c r="AL34" s="100">
        <v>2.6954178</v>
      </c>
      <c r="AM34" s="100">
        <v>0</v>
      </c>
      <c r="AN34" s="100">
        <v>0</v>
      </c>
      <c r="AO34" s="100">
        <v>0</v>
      </c>
      <c r="AP34" s="100">
        <v>0</v>
      </c>
      <c r="AQ34" s="100">
        <v>1.5213148999999999</v>
      </c>
      <c r="AR34" s="100">
        <v>1.3858288999999999</v>
      </c>
      <c r="AS34" s="127"/>
      <c r="AT34" s="116">
        <v>1927</v>
      </c>
      <c r="AU34" s="100">
        <v>3.6106750000000001</v>
      </c>
      <c r="AV34" s="100">
        <v>0.65231570000000005</v>
      </c>
      <c r="AW34" s="100">
        <v>0.1631321</v>
      </c>
      <c r="AX34" s="100">
        <v>0.8868393</v>
      </c>
      <c r="AY34" s="100">
        <v>1.3712047000000001</v>
      </c>
      <c r="AZ34" s="100">
        <v>2.2680411999999999</v>
      </c>
      <c r="BA34" s="100">
        <v>2.3187183999999998</v>
      </c>
      <c r="BB34" s="100">
        <v>2.1362956999999998</v>
      </c>
      <c r="BC34" s="100">
        <v>3.4542313999999998</v>
      </c>
      <c r="BD34" s="100">
        <v>1.7595308000000001</v>
      </c>
      <c r="BE34" s="100">
        <v>0.71454090000000003</v>
      </c>
      <c r="BF34" s="100">
        <v>2.0048115000000002</v>
      </c>
      <c r="BG34" s="100">
        <v>3.3767486999999998</v>
      </c>
      <c r="BH34" s="100">
        <v>1.9132652999999999</v>
      </c>
      <c r="BI34" s="100">
        <v>0</v>
      </c>
      <c r="BJ34" s="100">
        <v>0</v>
      </c>
      <c r="BK34" s="100">
        <v>4.1666667000000004</v>
      </c>
      <c r="BL34" s="100">
        <v>0</v>
      </c>
      <c r="BM34" s="100">
        <v>1.7792155000000001</v>
      </c>
      <c r="BN34" s="100">
        <v>1.7723392</v>
      </c>
      <c r="BO34" s="127"/>
      <c r="BP34" s="116">
        <v>1927</v>
      </c>
    </row>
    <row r="35" spans="1:68">
      <c r="A35" s="127"/>
      <c r="B35" s="116">
        <v>1928</v>
      </c>
      <c r="C35" s="100">
        <v>2.7889681</v>
      </c>
      <c r="D35" s="100">
        <v>0.62617409999999996</v>
      </c>
      <c r="E35" s="100">
        <v>0.32216489999999998</v>
      </c>
      <c r="F35" s="100">
        <v>0.33681369999999999</v>
      </c>
      <c r="G35" s="100">
        <v>1.084991</v>
      </c>
      <c r="H35" s="100">
        <v>2.7472527000000002</v>
      </c>
      <c r="I35" s="100">
        <v>1.6992353</v>
      </c>
      <c r="J35" s="100">
        <v>4.1649313000000001</v>
      </c>
      <c r="K35" s="100">
        <v>1.8467221</v>
      </c>
      <c r="L35" s="100">
        <v>0.55218109999999998</v>
      </c>
      <c r="M35" s="100">
        <v>5.4421768999999998</v>
      </c>
      <c r="N35" s="100">
        <v>3.0769231000000001</v>
      </c>
      <c r="O35" s="100">
        <v>2.7075811999999999</v>
      </c>
      <c r="P35" s="100">
        <v>1.1655012</v>
      </c>
      <c r="Q35" s="100">
        <v>0</v>
      </c>
      <c r="R35" s="100">
        <v>11.857708000000001</v>
      </c>
      <c r="S35" s="100">
        <v>8.7719298000000006</v>
      </c>
      <c r="T35" s="100">
        <v>0</v>
      </c>
      <c r="U35" s="100">
        <v>1.9246289999999999</v>
      </c>
      <c r="V35" s="100">
        <v>2.3200607999999998</v>
      </c>
      <c r="W35" s="127"/>
      <c r="X35" s="116">
        <v>1928</v>
      </c>
      <c r="Y35" s="100">
        <v>2.5641026</v>
      </c>
      <c r="Z35" s="100">
        <v>1.3016596</v>
      </c>
      <c r="AA35" s="100">
        <v>0.66050200000000003</v>
      </c>
      <c r="AB35" s="100">
        <v>1.0596962000000001</v>
      </c>
      <c r="AC35" s="100">
        <v>1.5779093</v>
      </c>
      <c r="AD35" s="100">
        <v>3.3222591000000001</v>
      </c>
      <c r="AE35" s="100">
        <v>0.83298629999999996</v>
      </c>
      <c r="AF35" s="100">
        <v>1.7079419</v>
      </c>
      <c r="AG35" s="100">
        <v>1.4648437999999999</v>
      </c>
      <c r="AH35" s="100">
        <v>0.58788949999999995</v>
      </c>
      <c r="AI35" s="100">
        <v>2.1520803000000002</v>
      </c>
      <c r="AJ35" s="100">
        <v>3.3003300000000002</v>
      </c>
      <c r="AK35" s="100">
        <v>1.9900498</v>
      </c>
      <c r="AL35" s="100">
        <v>1.2953368000000001</v>
      </c>
      <c r="AM35" s="100">
        <v>0</v>
      </c>
      <c r="AN35" s="100">
        <v>0</v>
      </c>
      <c r="AO35" s="100">
        <v>0</v>
      </c>
      <c r="AP35" s="100">
        <v>0</v>
      </c>
      <c r="AQ35" s="100">
        <v>1.5904959999999999</v>
      </c>
      <c r="AR35" s="100">
        <v>1.5190201000000001</v>
      </c>
      <c r="AS35" s="127"/>
      <c r="AT35" s="116">
        <v>1928</v>
      </c>
      <c r="AU35" s="100">
        <v>2.6784308000000001</v>
      </c>
      <c r="AV35" s="100">
        <v>0.95739589999999997</v>
      </c>
      <c r="AW35" s="100">
        <v>0.48923680000000003</v>
      </c>
      <c r="AX35" s="100">
        <v>0.68965520000000002</v>
      </c>
      <c r="AY35" s="100">
        <v>1.3207546999999999</v>
      </c>
      <c r="AZ35" s="100">
        <v>3.0266343999999998</v>
      </c>
      <c r="BA35" s="100">
        <v>1.2618297000000001</v>
      </c>
      <c r="BB35" s="100">
        <v>2.9517183</v>
      </c>
      <c r="BC35" s="100">
        <v>1.6611296</v>
      </c>
      <c r="BD35" s="100">
        <v>0.56947610000000004</v>
      </c>
      <c r="BE35" s="100">
        <v>3.8407821000000002</v>
      </c>
      <c r="BF35" s="100">
        <v>3.1847134000000001</v>
      </c>
      <c r="BG35" s="100">
        <v>2.3663037999999998</v>
      </c>
      <c r="BH35" s="100">
        <v>1.2269939000000001</v>
      </c>
      <c r="BI35" s="100">
        <v>0</v>
      </c>
      <c r="BJ35" s="100">
        <v>5.9405941000000002</v>
      </c>
      <c r="BK35" s="100">
        <v>4.0485829999999998</v>
      </c>
      <c r="BL35" s="100">
        <v>0</v>
      </c>
      <c r="BM35" s="100">
        <v>1.7612897000000001</v>
      </c>
      <c r="BN35" s="100">
        <v>1.9162994</v>
      </c>
      <c r="BO35" s="127"/>
      <c r="BP35" s="116">
        <v>1928</v>
      </c>
    </row>
    <row r="36" spans="1:68">
      <c r="A36" s="127"/>
      <c r="B36" s="116">
        <v>1929</v>
      </c>
      <c r="C36" s="100">
        <v>3.1084862000000002</v>
      </c>
      <c r="D36" s="100">
        <v>0.92421439999999999</v>
      </c>
      <c r="E36" s="100">
        <v>0.97783569999999997</v>
      </c>
      <c r="F36" s="100">
        <v>0.6563833</v>
      </c>
      <c r="G36" s="100">
        <v>1.7587056000000001</v>
      </c>
      <c r="H36" s="100">
        <v>1.5372790000000001</v>
      </c>
      <c r="I36" s="100">
        <v>2.5434505999999999</v>
      </c>
      <c r="J36" s="100">
        <v>3.7625418000000002</v>
      </c>
      <c r="K36" s="100">
        <v>2.7002700000000002</v>
      </c>
      <c r="L36" s="100">
        <v>3.2119914000000001</v>
      </c>
      <c r="M36" s="100">
        <v>2.6595745000000002</v>
      </c>
      <c r="N36" s="100">
        <v>3.0745580000000001</v>
      </c>
      <c r="O36" s="100">
        <v>0.89686100000000002</v>
      </c>
      <c r="P36" s="100">
        <v>2.2675736999999998</v>
      </c>
      <c r="Q36" s="100">
        <v>0</v>
      </c>
      <c r="R36" s="100">
        <v>0</v>
      </c>
      <c r="S36" s="100">
        <v>0</v>
      </c>
      <c r="T36" s="100">
        <v>0</v>
      </c>
      <c r="U36" s="100">
        <v>1.9906287</v>
      </c>
      <c r="V36" s="100">
        <v>1.9805606</v>
      </c>
      <c r="W36" s="127"/>
      <c r="X36" s="116">
        <v>1929</v>
      </c>
      <c r="Y36" s="100">
        <v>2.5814778999999999</v>
      </c>
      <c r="Z36" s="100">
        <v>0.95877279999999998</v>
      </c>
      <c r="AA36" s="100">
        <v>0.67046600000000001</v>
      </c>
      <c r="AB36" s="100">
        <v>2.7275827000000001</v>
      </c>
      <c r="AC36" s="100">
        <v>1.532567</v>
      </c>
      <c r="AD36" s="100">
        <v>2.8830312999999999</v>
      </c>
      <c r="AE36" s="100">
        <v>2.0973153999999998</v>
      </c>
      <c r="AF36" s="100">
        <v>3.7926674999999999</v>
      </c>
      <c r="AG36" s="100">
        <v>1.4191107000000001</v>
      </c>
      <c r="AH36" s="100">
        <v>1.1422045000000001</v>
      </c>
      <c r="AI36" s="100">
        <v>0</v>
      </c>
      <c r="AJ36" s="100">
        <v>0.81234770000000001</v>
      </c>
      <c r="AK36" s="100">
        <v>0</v>
      </c>
      <c r="AL36" s="100">
        <v>0</v>
      </c>
      <c r="AM36" s="100">
        <v>1.8832392</v>
      </c>
      <c r="AN36" s="100">
        <v>0</v>
      </c>
      <c r="AO36" s="100">
        <v>0</v>
      </c>
      <c r="AP36" s="100">
        <v>0</v>
      </c>
      <c r="AQ36" s="100">
        <v>1.6940485000000001</v>
      </c>
      <c r="AR36" s="100">
        <v>1.5280354</v>
      </c>
      <c r="AS36" s="127"/>
      <c r="AT36" s="116">
        <v>1929</v>
      </c>
      <c r="AU36" s="100">
        <v>2.8499050000000001</v>
      </c>
      <c r="AV36" s="100">
        <v>0.94117649999999997</v>
      </c>
      <c r="AW36" s="100">
        <v>0.82630970000000004</v>
      </c>
      <c r="AX36" s="100">
        <v>1.6722408</v>
      </c>
      <c r="AY36" s="100">
        <v>1.6504676</v>
      </c>
      <c r="AZ36" s="100">
        <v>2.1868786999999998</v>
      </c>
      <c r="BA36" s="100">
        <v>2.3192073</v>
      </c>
      <c r="BB36" s="100">
        <v>3.7775446000000001</v>
      </c>
      <c r="BC36" s="100">
        <v>2.0756458000000002</v>
      </c>
      <c r="BD36" s="100">
        <v>2.2105554000000001</v>
      </c>
      <c r="BE36" s="100">
        <v>1.3642565</v>
      </c>
      <c r="BF36" s="100">
        <v>1.9747235000000001</v>
      </c>
      <c r="BG36" s="100">
        <v>0.4655493</v>
      </c>
      <c r="BH36" s="100">
        <v>1.1890605999999999</v>
      </c>
      <c r="BI36" s="100">
        <v>0.9174312</v>
      </c>
      <c r="BJ36" s="100">
        <v>0</v>
      </c>
      <c r="BK36" s="100">
        <v>0</v>
      </c>
      <c r="BL36" s="100">
        <v>0</v>
      </c>
      <c r="BM36" s="100">
        <v>1.8455090000000001</v>
      </c>
      <c r="BN36" s="100">
        <v>1.7612840000000001</v>
      </c>
      <c r="BO36" s="127"/>
      <c r="BP36" s="116">
        <v>1929</v>
      </c>
    </row>
    <row r="37" spans="1:68">
      <c r="A37" s="127"/>
      <c r="B37" s="116">
        <v>1930</v>
      </c>
      <c r="C37" s="100">
        <v>2.5212732</v>
      </c>
      <c r="D37" s="100">
        <v>0.61199510000000001</v>
      </c>
      <c r="E37" s="100">
        <v>0.98425200000000002</v>
      </c>
      <c r="F37" s="100">
        <v>0.96774190000000004</v>
      </c>
      <c r="G37" s="100">
        <v>2.4246623</v>
      </c>
      <c r="H37" s="100">
        <v>3.7993920999999999</v>
      </c>
      <c r="I37" s="100">
        <v>1.6666666999999999</v>
      </c>
      <c r="J37" s="100">
        <v>3.8038883999999999</v>
      </c>
      <c r="K37" s="100">
        <v>0.44286979999999998</v>
      </c>
      <c r="L37" s="100">
        <v>1.0471204000000001</v>
      </c>
      <c r="M37" s="100">
        <v>3.8585208999999998</v>
      </c>
      <c r="N37" s="100">
        <v>2.3166023</v>
      </c>
      <c r="O37" s="100">
        <v>1.7857143</v>
      </c>
      <c r="P37" s="100">
        <v>1.1135857</v>
      </c>
      <c r="Q37" s="100">
        <v>1.6977929</v>
      </c>
      <c r="R37" s="100">
        <v>7.0422535000000002</v>
      </c>
      <c r="S37" s="100">
        <v>0</v>
      </c>
      <c r="T37" s="100">
        <v>0</v>
      </c>
      <c r="U37" s="100">
        <v>1.9421600000000001</v>
      </c>
      <c r="V37" s="100">
        <v>2.0464826</v>
      </c>
      <c r="W37" s="127"/>
      <c r="X37" s="116">
        <v>1930</v>
      </c>
      <c r="Y37" s="100">
        <v>2.3018744</v>
      </c>
      <c r="Z37" s="100">
        <v>0.63051699999999999</v>
      </c>
      <c r="AA37" s="100">
        <v>0.33955859999999999</v>
      </c>
      <c r="AB37" s="100">
        <v>0.66313</v>
      </c>
      <c r="AC37" s="100">
        <v>2.6227051000000001</v>
      </c>
      <c r="AD37" s="100">
        <v>2.4610335999999999</v>
      </c>
      <c r="AE37" s="100">
        <v>0.83507310000000001</v>
      </c>
      <c r="AF37" s="100">
        <v>0.83822300000000005</v>
      </c>
      <c r="AG37" s="100">
        <v>0.92549749999999997</v>
      </c>
      <c r="AH37" s="100">
        <v>2.7808676000000001</v>
      </c>
      <c r="AI37" s="100">
        <v>0</v>
      </c>
      <c r="AJ37" s="100">
        <v>2.4077047</v>
      </c>
      <c r="AK37" s="100">
        <v>0</v>
      </c>
      <c r="AL37" s="100">
        <v>0</v>
      </c>
      <c r="AM37" s="100">
        <v>0</v>
      </c>
      <c r="AN37" s="100">
        <v>0</v>
      </c>
      <c r="AO37" s="100">
        <v>0</v>
      </c>
      <c r="AP37" s="100">
        <v>0</v>
      </c>
      <c r="AQ37" s="100">
        <v>1.2312938</v>
      </c>
      <c r="AR37" s="100">
        <v>1.1379273000000001</v>
      </c>
      <c r="AS37" s="127"/>
      <c r="AT37" s="116">
        <v>1930</v>
      </c>
      <c r="AU37" s="100">
        <v>2.4139040999999999</v>
      </c>
      <c r="AV37" s="100">
        <v>0.62111799999999995</v>
      </c>
      <c r="AW37" s="100">
        <v>0.66744539999999997</v>
      </c>
      <c r="AX37" s="100">
        <v>0.81752780000000003</v>
      </c>
      <c r="AY37" s="100">
        <v>2.5197984</v>
      </c>
      <c r="AZ37" s="100">
        <v>3.1558185000000001</v>
      </c>
      <c r="BA37" s="100">
        <v>1.2513034000000001</v>
      </c>
      <c r="BB37" s="100">
        <v>2.3148148000000002</v>
      </c>
      <c r="BC37" s="100">
        <v>0.67888660000000001</v>
      </c>
      <c r="BD37" s="100">
        <v>1.8878101</v>
      </c>
      <c r="BE37" s="100">
        <v>1.9788918</v>
      </c>
      <c r="BF37" s="100">
        <v>2.3612750999999998</v>
      </c>
      <c r="BG37" s="100">
        <v>0.91785220000000001</v>
      </c>
      <c r="BH37" s="100">
        <v>0.58173359999999996</v>
      </c>
      <c r="BI37" s="100">
        <v>0.86580089999999998</v>
      </c>
      <c r="BJ37" s="100">
        <v>3.5460992999999998</v>
      </c>
      <c r="BK37" s="100">
        <v>0</v>
      </c>
      <c r="BL37" s="100">
        <v>0</v>
      </c>
      <c r="BM37" s="100">
        <v>1.5937611</v>
      </c>
      <c r="BN37" s="100">
        <v>1.5982324999999999</v>
      </c>
      <c r="BO37" s="127"/>
      <c r="BP37" s="116">
        <v>1930</v>
      </c>
    </row>
    <row r="38" spans="1:68">
      <c r="A38" s="127"/>
      <c r="B38" s="117">
        <v>1931</v>
      </c>
      <c r="C38" s="100">
        <v>3.5233824</v>
      </c>
      <c r="D38" s="100">
        <v>0.92764380000000002</v>
      </c>
      <c r="E38" s="100">
        <v>1.6144655999999999</v>
      </c>
      <c r="F38" s="100">
        <v>2.2457490999999998</v>
      </c>
      <c r="G38" s="100">
        <v>2.4096386000000001</v>
      </c>
      <c r="H38" s="100">
        <v>1.8768769000000001</v>
      </c>
      <c r="I38" s="100">
        <v>4.1152262999999998</v>
      </c>
      <c r="J38" s="100">
        <v>3.4158838999999999</v>
      </c>
      <c r="K38" s="100">
        <v>3.5010941</v>
      </c>
      <c r="L38" s="100">
        <v>1.0214505</v>
      </c>
      <c r="M38" s="100">
        <v>1.863354</v>
      </c>
      <c r="N38" s="100">
        <v>5.3887606000000003</v>
      </c>
      <c r="O38" s="100">
        <v>2.6525199000000002</v>
      </c>
      <c r="P38" s="100">
        <v>2.1978021999999999</v>
      </c>
      <c r="Q38" s="100">
        <v>3.2310178000000001</v>
      </c>
      <c r="R38" s="100">
        <v>0</v>
      </c>
      <c r="S38" s="100">
        <v>0</v>
      </c>
      <c r="T38" s="100">
        <v>18.867925</v>
      </c>
      <c r="U38" s="100">
        <v>2.5292062999999998</v>
      </c>
      <c r="V38" s="100">
        <v>2.7342597999999998</v>
      </c>
      <c r="W38" s="127"/>
      <c r="X38" s="117">
        <v>1931</v>
      </c>
      <c r="Y38" s="100">
        <v>2.6729034</v>
      </c>
      <c r="Z38" s="100">
        <v>1.2722646</v>
      </c>
      <c r="AA38" s="100">
        <v>0.6691201</v>
      </c>
      <c r="AB38" s="100">
        <v>0.6563833</v>
      </c>
      <c r="AC38" s="100">
        <v>1.0980966000000001</v>
      </c>
      <c r="AD38" s="100">
        <v>3.2626426999999998</v>
      </c>
      <c r="AE38" s="100">
        <v>1.6722408</v>
      </c>
      <c r="AF38" s="100">
        <v>0.41788550000000002</v>
      </c>
      <c r="AG38" s="100">
        <v>0.45289859999999998</v>
      </c>
      <c r="AH38" s="100">
        <v>1.0781670999999999</v>
      </c>
      <c r="AI38" s="100">
        <v>2.6160888999999998</v>
      </c>
      <c r="AJ38" s="100">
        <v>0.78926600000000002</v>
      </c>
      <c r="AK38" s="100">
        <v>0.91911759999999998</v>
      </c>
      <c r="AL38" s="100">
        <v>2.3640661999999999</v>
      </c>
      <c r="AM38" s="100">
        <v>0</v>
      </c>
      <c r="AN38" s="100">
        <v>0</v>
      </c>
      <c r="AO38" s="100">
        <v>0</v>
      </c>
      <c r="AP38" s="100">
        <v>14.285714</v>
      </c>
      <c r="AQ38" s="100">
        <v>1.3727263999999999</v>
      </c>
      <c r="AR38" s="100">
        <v>1.4696024999999999</v>
      </c>
      <c r="AS38" s="127"/>
      <c r="AT38" s="117">
        <v>1931</v>
      </c>
      <c r="AU38" s="100">
        <v>3.1071137000000002</v>
      </c>
      <c r="AV38" s="100">
        <v>1.0975227000000001</v>
      </c>
      <c r="AW38" s="100">
        <v>1.1501806999999999</v>
      </c>
      <c r="AX38" s="100">
        <v>1.4600909</v>
      </c>
      <c r="AY38" s="100">
        <v>1.7739933000000001</v>
      </c>
      <c r="AZ38" s="100">
        <v>2.5410477</v>
      </c>
      <c r="BA38" s="100">
        <v>2.9033595999999999</v>
      </c>
      <c r="BB38" s="100">
        <v>1.9007392000000001</v>
      </c>
      <c r="BC38" s="100">
        <v>2.0031159999999999</v>
      </c>
      <c r="BD38" s="100">
        <v>1.0490427</v>
      </c>
      <c r="BE38" s="100">
        <v>2.2300095999999998</v>
      </c>
      <c r="BF38" s="100">
        <v>3.1176929000000002</v>
      </c>
      <c r="BG38" s="100">
        <v>1.8026138</v>
      </c>
      <c r="BH38" s="100">
        <v>2.2779042999999999</v>
      </c>
      <c r="BI38" s="100">
        <v>1.6460904999999999</v>
      </c>
      <c r="BJ38" s="100">
        <v>0</v>
      </c>
      <c r="BK38" s="100">
        <v>0</v>
      </c>
      <c r="BL38" s="100">
        <v>16.260162999999999</v>
      </c>
      <c r="BM38" s="100">
        <v>1.9612350000000001</v>
      </c>
      <c r="BN38" s="100">
        <v>2.1023835000000002</v>
      </c>
      <c r="BO38" s="127"/>
      <c r="BP38" s="117">
        <v>1931</v>
      </c>
    </row>
    <row r="39" spans="1:68">
      <c r="A39" s="127"/>
      <c r="B39" s="117">
        <v>1932</v>
      </c>
      <c r="C39" s="100">
        <v>2.3041475</v>
      </c>
      <c r="D39" s="100">
        <v>0.62735260000000004</v>
      </c>
      <c r="E39" s="100">
        <v>0.31857279999999999</v>
      </c>
      <c r="F39" s="100">
        <v>1.6015375000000001</v>
      </c>
      <c r="G39" s="100">
        <v>1.7024174000000001</v>
      </c>
      <c r="H39" s="100">
        <v>2.2205773999999998</v>
      </c>
      <c r="I39" s="100">
        <v>2.8237192000000002</v>
      </c>
      <c r="J39" s="100">
        <v>3.0355593999999999</v>
      </c>
      <c r="K39" s="100">
        <v>2.1607606000000001</v>
      </c>
      <c r="L39" s="100">
        <v>2.9835902999999999</v>
      </c>
      <c r="M39" s="100">
        <v>2.4038461999999998</v>
      </c>
      <c r="N39" s="100">
        <v>2.2831049999999999</v>
      </c>
      <c r="O39" s="100">
        <v>1.754386</v>
      </c>
      <c r="P39" s="100">
        <v>0</v>
      </c>
      <c r="Q39" s="100">
        <v>3.1152647999999998</v>
      </c>
      <c r="R39" s="100">
        <v>0</v>
      </c>
      <c r="S39" s="100">
        <v>0</v>
      </c>
      <c r="T39" s="100">
        <v>17.543859999999999</v>
      </c>
      <c r="U39" s="100">
        <v>1.8844784999999999</v>
      </c>
      <c r="V39" s="100">
        <v>2.1210789999999999</v>
      </c>
      <c r="W39" s="127"/>
      <c r="X39" s="117">
        <v>1932</v>
      </c>
      <c r="Y39" s="100">
        <v>1.7229497</v>
      </c>
      <c r="Z39" s="100">
        <v>0</v>
      </c>
      <c r="AA39" s="100">
        <v>0.33112580000000003</v>
      </c>
      <c r="AB39" s="100">
        <v>0.65359480000000003</v>
      </c>
      <c r="AC39" s="100">
        <v>1.431127</v>
      </c>
      <c r="AD39" s="100">
        <v>0.4025765</v>
      </c>
      <c r="AE39" s="100">
        <v>1.2510425000000001</v>
      </c>
      <c r="AF39" s="100">
        <v>0.84423809999999999</v>
      </c>
      <c r="AG39" s="100">
        <v>0.88417330000000005</v>
      </c>
      <c r="AH39" s="100">
        <v>1.5665796000000001</v>
      </c>
      <c r="AI39" s="100">
        <v>1.8987342</v>
      </c>
      <c r="AJ39" s="100">
        <v>0.77760499999999999</v>
      </c>
      <c r="AK39" s="100">
        <v>0</v>
      </c>
      <c r="AL39" s="100">
        <v>0</v>
      </c>
      <c r="AM39" s="100">
        <v>1.6207455</v>
      </c>
      <c r="AN39" s="100">
        <v>0</v>
      </c>
      <c r="AO39" s="100">
        <v>0</v>
      </c>
      <c r="AP39" s="100">
        <v>0</v>
      </c>
      <c r="AQ39" s="100">
        <v>0.86588120000000002</v>
      </c>
      <c r="AR39" s="100">
        <v>0.86496620000000002</v>
      </c>
      <c r="AS39" s="127"/>
      <c r="AT39" s="117">
        <v>1932</v>
      </c>
      <c r="AU39" s="100">
        <v>2.0202019999999998</v>
      </c>
      <c r="AV39" s="100">
        <v>0.31771250000000001</v>
      </c>
      <c r="AW39" s="100">
        <v>0.32472800000000002</v>
      </c>
      <c r="AX39" s="100">
        <v>1.1323196</v>
      </c>
      <c r="AY39" s="100">
        <v>1.5701326</v>
      </c>
      <c r="AZ39" s="100">
        <v>1.3497878999999999</v>
      </c>
      <c r="BA39" s="100">
        <v>2.0504408000000001</v>
      </c>
      <c r="BB39" s="100">
        <v>1.9251336999999999</v>
      </c>
      <c r="BC39" s="100">
        <v>1.5297202999999999</v>
      </c>
      <c r="BD39" s="100">
        <v>2.2924096</v>
      </c>
      <c r="BE39" s="100">
        <v>2.1578298</v>
      </c>
      <c r="BF39" s="100">
        <v>1.5384614999999999</v>
      </c>
      <c r="BG39" s="100">
        <v>0.88888889999999998</v>
      </c>
      <c r="BH39" s="100">
        <v>0</v>
      </c>
      <c r="BI39" s="100">
        <v>2.3828434999999999</v>
      </c>
      <c r="BJ39" s="100">
        <v>0</v>
      </c>
      <c r="BK39" s="100">
        <v>0</v>
      </c>
      <c r="BL39" s="100">
        <v>7.5187970000000002</v>
      </c>
      <c r="BM39" s="100">
        <v>1.3836516000000001</v>
      </c>
      <c r="BN39" s="100">
        <v>1.4833993999999999</v>
      </c>
      <c r="BO39" s="127"/>
      <c r="BP39" s="117">
        <v>1932</v>
      </c>
    </row>
    <row r="40" spans="1:68">
      <c r="A40" s="127"/>
      <c r="B40" s="117">
        <v>1933</v>
      </c>
      <c r="C40" s="100">
        <v>1.701838</v>
      </c>
      <c r="D40" s="100">
        <v>0</v>
      </c>
      <c r="E40" s="100">
        <v>0.93955529999999998</v>
      </c>
      <c r="F40" s="100">
        <v>0.64516130000000005</v>
      </c>
      <c r="G40" s="100">
        <v>2.0168067000000001</v>
      </c>
      <c r="H40" s="100">
        <v>1.8148820000000001</v>
      </c>
      <c r="I40" s="100">
        <v>1.9872814000000001</v>
      </c>
      <c r="J40" s="100">
        <v>2.1729683</v>
      </c>
      <c r="K40" s="100">
        <v>3.0172414000000001</v>
      </c>
      <c r="L40" s="100">
        <v>2.4073182000000002</v>
      </c>
      <c r="M40" s="100">
        <v>2.3405499999999999</v>
      </c>
      <c r="N40" s="100">
        <v>3.7147103000000001</v>
      </c>
      <c r="O40" s="100">
        <v>2.6315789000000001</v>
      </c>
      <c r="P40" s="100">
        <v>2.1645021999999998</v>
      </c>
      <c r="Q40" s="100">
        <v>3.0030030000000001</v>
      </c>
      <c r="R40" s="100">
        <v>0</v>
      </c>
      <c r="S40" s="100">
        <v>0</v>
      </c>
      <c r="T40" s="100">
        <v>0</v>
      </c>
      <c r="U40" s="100">
        <v>1.7819488999999999</v>
      </c>
      <c r="V40" s="100">
        <v>1.8413889999999999</v>
      </c>
      <c r="W40" s="127"/>
      <c r="X40" s="117">
        <v>1933</v>
      </c>
      <c r="Y40" s="100">
        <v>2.8551034999999998</v>
      </c>
      <c r="Z40" s="100">
        <v>0</v>
      </c>
      <c r="AA40" s="100">
        <v>0.32541490000000001</v>
      </c>
      <c r="AB40" s="100">
        <v>1.6447368</v>
      </c>
      <c r="AC40" s="100">
        <v>0.35075410000000001</v>
      </c>
      <c r="AD40" s="100">
        <v>1.9661816999999999</v>
      </c>
      <c r="AE40" s="100">
        <v>1.6645859000000001</v>
      </c>
      <c r="AF40" s="100">
        <v>1.6985138</v>
      </c>
      <c r="AG40" s="100">
        <v>0.43649060000000001</v>
      </c>
      <c r="AH40" s="100">
        <v>0.50276520000000002</v>
      </c>
      <c r="AI40" s="100">
        <v>1.2330456000000001</v>
      </c>
      <c r="AJ40" s="100">
        <v>0.76045629999999997</v>
      </c>
      <c r="AK40" s="100">
        <v>0.89365499999999998</v>
      </c>
      <c r="AL40" s="100">
        <v>0</v>
      </c>
      <c r="AM40" s="100">
        <v>3.125</v>
      </c>
      <c r="AN40" s="100">
        <v>0</v>
      </c>
      <c r="AO40" s="100">
        <v>6.4102563999999997</v>
      </c>
      <c r="AP40" s="100">
        <v>0</v>
      </c>
      <c r="AQ40" s="100">
        <v>1.1340300999999999</v>
      </c>
      <c r="AR40" s="100">
        <v>1.1884056000000001</v>
      </c>
      <c r="AS40" s="127"/>
      <c r="AT40" s="117">
        <v>1933</v>
      </c>
      <c r="AU40" s="100">
        <v>2.2648084000000002</v>
      </c>
      <c r="AV40" s="100">
        <v>0</v>
      </c>
      <c r="AW40" s="100">
        <v>0.63836579999999998</v>
      </c>
      <c r="AX40" s="100">
        <v>1.1400650999999999</v>
      </c>
      <c r="AY40" s="100">
        <v>1.2015104999999999</v>
      </c>
      <c r="AZ40" s="100">
        <v>1.8875047</v>
      </c>
      <c r="BA40" s="100">
        <v>1.8296402</v>
      </c>
      <c r="BB40" s="100">
        <v>1.9329897</v>
      </c>
      <c r="BC40" s="100">
        <v>1.7349816</v>
      </c>
      <c r="BD40" s="100">
        <v>1.4756517</v>
      </c>
      <c r="BE40" s="100">
        <v>1.8012608999999999</v>
      </c>
      <c r="BF40" s="100">
        <v>2.2547913999999998</v>
      </c>
      <c r="BG40" s="100">
        <v>1.7706949999999999</v>
      </c>
      <c r="BH40" s="100">
        <v>1.0952903</v>
      </c>
      <c r="BI40" s="100">
        <v>3.0627871</v>
      </c>
      <c r="BJ40" s="100">
        <v>0</v>
      </c>
      <c r="BK40" s="100">
        <v>3.3898305</v>
      </c>
      <c r="BL40" s="100">
        <v>0</v>
      </c>
      <c r="BM40" s="100">
        <v>1.4630909000000001</v>
      </c>
      <c r="BN40" s="100">
        <v>1.5229277999999999</v>
      </c>
      <c r="BO40" s="127"/>
      <c r="BP40" s="117">
        <v>1933</v>
      </c>
    </row>
    <row r="41" spans="1:68">
      <c r="A41" s="127"/>
      <c r="B41" s="117">
        <v>1934</v>
      </c>
      <c r="C41" s="100">
        <v>4.2298201999999998</v>
      </c>
      <c r="D41" s="100">
        <v>1.2710518</v>
      </c>
      <c r="E41" s="100">
        <v>0</v>
      </c>
      <c r="F41" s="100">
        <v>1.309329</v>
      </c>
      <c r="G41" s="100">
        <v>0.99042589999999997</v>
      </c>
      <c r="H41" s="100">
        <v>2.8520498999999999</v>
      </c>
      <c r="I41" s="100">
        <v>2.3501763000000002</v>
      </c>
      <c r="J41" s="100">
        <v>3.4782609</v>
      </c>
      <c r="K41" s="100">
        <v>1.2987013000000001</v>
      </c>
      <c r="L41" s="100">
        <v>3.7558685000000001</v>
      </c>
      <c r="M41" s="100">
        <v>2.266289</v>
      </c>
      <c r="N41" s="100">
        <v>3.6179450000000002</v>
      </c>
      <c r="O41" s="100">
        <v>2.617801</v>
      </c>
      <c r="P41" s="100">
        <v>2.1436226999999999</v>
      </c>
      <c r="Q41" s="100">
        <v>0</v>
      </c>
      <c r="R41" s="100">
        <v>5.3763440999999998</v>
      </c>
      <c r="S41" s="100">
        <v>0</v>
      </c>
      <c r="T41" s="100">
        <v>0</v>
      </c>
      <c r="U41" s="100">
        <v>2.1248966999999999</v>
      </c>
      <c r="V41" s="100">
        <v>2.2089131000000002</v>
      </c>
      <c r="W41" s="127"/>
      <c r="X41" s="117">
        <v>1934</v>
      </c>
      <c r="Y41" s="100">
        <v>4.7899779000000002</v>
      </c>
      <c r="Z41" s="100">
        <v>0.98231829999999998</v>
      </c>
      <c r="AA41" s="100">
        <v>0.96092250000000001</v>
      </c>
      <c r="AB41" s="100">
        <v>1.0063736999999999</v>
      </c>
      <c r="AC41" s="100">
        <v>1.3633265000000001</v>
      </c>
      <c r="AD41" s="100">
        <v>0.38476339999999998</v>
      </c>
      <c r="AE41" s="100">
        <v>0.41580040000000001</v>
      </c>
      <c r="AF41" s="100">
        <v>0.85726530000000001</v>
      </c>
      <c r="AG41" s="100">
        <v>0.43252600000000002</v>
      </c>
      <c r="AH41" s="100">
        <v>0.9751341</v>
      </c>
      <c r="AI41" s="100">
        <v>0.59844399999999998</v>
      </c>
      <c r="AJ41" s="100">
        <v>0.7412898</v>
      </c>
      <c r="AK41" s="100">
        <v>0</v>
      </c>
      <c r="AL41" s="100">
        <v>1.0799136</v>
      </c>
      <c r="AM41" s="100">
        <v>0</v>
      </c>
      <c r="AN41" s="100">
        <v>0</v>
      </c>
      <c r="AO41" s="100">
        <v>0</v>
      </c>
      <c r="AP41" s="100">
        <v>0</v>
      </c>
      <c r="AQ41" s="100">
        <v>1.0945575999999999</v>
      </c>
      <c r="AR41" s="100">
        <v>0.9563509</v>
      </c>
      <c r="AS41" s="127"/>
      <c r="AT41" s="117">
        <v>1934</v>
      </c>
      <c r="AU41" s="100">
        <v>4.5036930000000002</v>
      </c>
      <c r="AV41" s="100">
        <v>1.1288502</v>
      </c>
      <c r="AW41" s="100">
        <v>0.47221780000000002</v>
      </c>
      <c r="AX41" s="100">
        <v>1.1597084</v>
      </c>
      <c r="AY41" s="100">
        <v>1.1739058</v>
      </c>
      <c r="AZ41" s="100">
        <v>1.6654329999999999</v>
      </c>
      <c r="BA41" s="100">
        <v>1.4118596000000001</v>
      </c>
      <c r="BB41" s="100">
        <v>2.1584287</v>
      </c>
      <c r="BC41" s="100">
        <v>0.86542620000000003</v>
      </c>
      <c r="BD41" s="100">
        <v>2.3917723</v>
      </c>
      <c r="BE41" s="100">
        <v>1.4551803999999999</v>
      </c>
      <c r="BF41" s="100">
        <v>2.1969973999999999</v>
      </c>
      <c r="BG41" s="100">
        <v>1.3140604</v>
      </c>
      <c r="BH41" s="100">
        <v>1.6137707999999999</v>
      </c>
      <c r="BI41" s="100">
        <v>0</v>
      </c>
      <c r="BJ41" s="100">
        <v>2.621232</v>
      </c>
      <c r="BK41" s="100">
        <v>0</v>
      </c>
      <c r="BL41" s="100">
        <v>0</v>
      </c>
      <c r="BM41" s="100">
        <v>1.6173960000000001</v>
      </c>
      <c r="BN41" s="100">
        <v>1.5893546000000001</v>
      </c>
      <c r="BO41" s="127"/>
      <c r="BP41" s="117">
        <v>1934</v>
      </c>
    </row>
    <row r="42" spans="1:68">
      <c r="A42" s="127"/>
      <c r="B42" s="117">
        <v>1935</v>
      </c>
      <c r="C42" s="100">
        <v>4.7221213000000004</v>
      </c>
      <c r="D42" s="100">
        <v>1.6066838000000001</v>
      </c>
      <c r="E42" s="100">
        <v>0.61595319999999998</v>
      </c>
      <c r="F42" s="100">
        <v>0.65941309999999997</v>
      </c>
      <c r="G42" s="100">
        <v>1.3016596</v>
      </c>
      <c r="H42" s="100">
        <v>2.1104466999999998</v>
      </c>
      <c r="I42" s="100">
        <v>1.5491866999999999</v>
      </c>
      <c r="J42" s="100">
        <v>4.2643922999999999</v>
      </c>
      <c r="K42" s="100">
        <v>2.1815009000000001</v>
      </c>
      <c r="L42" s="100">
        <v>1.8407731000000001</v>
      </c>
      <c r="M42" s="100">
        <v>2.7593819000000002</v>
      </c>
      <c r="N42" s="100">
        <v>2.7855153000000001</v>
      </c>
      <c r="O42" s="100">
        <v>1.7376195000000001</v>
      </c>
      <c r="P42" s="100">
        <v>3.1847134000000001</v>
      </c>
      <c r="Q42" s="100">
        <v>0</v>
      </c>
      <c r="R42" s="100">
        <v>2.5252525000000001</v>
      </c>
      <c r="S42" s="100">
        <v>0</v>
      </c>
      <c r="T42" s="100">
        <v>0</v>
      </c>
      <c r="U42" s="100">
        <v>2.0526053000000002</v>
      </c>
      <c r="V42" s="100">
        <v>2.0755748000000001</v>
      </c>
      <c r="W42" s="127"/>
      <c r="X42" s="117">
        <v>1935</v>
      </c>
      <c r="Y42" s="100">
        <v>3.4039334000000001</v>
      </c>
      <c r="Z42" s="100">
        <v>1</v>
      </c>
      <c r="AA42" s="100">
        <v>0.63191149999999996</v>
      </c>
      <c r="AB42" s="100">
        <v>0.68050359999999999</v>
      </c>
      <c r="AC42" s="100">
        <v>0.99734040000000002</v>
      </c>
      <c r="AD42" s="100">
        <v>0.75528700000000004</v>
      </c>
      <c r="AE42" s="100">
        <v>2.0798668999999999</v>
      </c>
      <c r="AF42" s="100">
        <v>1.2787724</v>
      </c>
      <c r="AG42" s="100">
        <v>0.43066320000000002</v>
      </c>
      <c r="AH42" s="100">
        <v>0.95192770000000004</v>
      </c>
      <c r="AI42" s="100">
        <v>0</v>
      </c>
      <c r="AJ42" s="100">
        <v>1.4295926000000001</v>
      </c>
      <c r="AK42" s="100">
        <v>0.86805560000000004</v>
      </c>
      <c r="AL42" s="100">
        <v>1.0570824999999999</v>
      </c>
      <c r="AM42" s="100">
        <v>0</v>
      </c>
      <c r="AN42" s="100">
        <v>0</v>
      </c>
      <c r="AO42" s="100">
        <v>0</v>
      </c>
      <c r="AP42" s="100">
        <v>0</v>
      </c>
      <c r="AQ42" s="100">
        <v>1.0856781</v>
      </c>
      <c r="AR42" s="100">
        <v>1.0106587</v>
      </c>
      <c r="AS42" s="127"/>
      <c r="AT42" s="117">
        <v>1935</v>
      </c>
      <c r="AU42" s="100">
        <v>4.0763387</v>
      </c>
      <c r="AV42" s="100">
        <v>1.3089005</v>
      </c>
      <c r="AW42" s="100">
        <v>0.62383029999999995</v>
      </c>
      <c r="AX42" s="100">
        <v>0.66979239999999995</v>
      </c>
      <c r="AY42" s="100">
        <v>1.1511264999999999</v>
      </c>
      <c r="AZ42" s="100">
        <v>1.4569295</v>
      </c>
      <c r="BA42" s="100">
        <v>1.8050542000000001</v>
      </c>
      <c r="BB42" s="100">
        <v>2.7712640999999998</v>
      </c>
      <c r="BC42" s="100">
        <v>1.3003901</v>
      </c>
      <c r="BD42" s="100">
        <v>1.4038371999999999</v>
      </c>
      <c r="BE42" s="100">
        <v>1.4144272</v>
      </c>
      <c r="BF42" s="100">
        <v>2.1164021000000002</v>
      </c>
      <c r="BG42" s="100">
        <v>1.3026487</v>
      </c>
      <c r="BH42" s="100">
        <v>2.1186441</v>
      </c>
      <c r="BI42" s="100">
        <v>0</v>
      </c>
      <c r="BJ42" s="100">
        <v>1.2254902000000001</v>
      </c>
      <c r="BK42" s="100">
        <v>0</v>
      </c>
      <c r="BL42" s="100">
        <v>0</v>
      </c>
      <c r="BM42" s="100">
        <v>1.5759270000000001</v>
      </c>
      <c r="BN42" s="100">
        <v>1.5472743</v>
      </c>
      <c r="BO42" s="127"/>
      <c r="BP42" s="117">
        <v>1935</v>
      </c>
    </row>
    <row r="43" spans="1:68">
      <c r="A43" s="127"/>
      <c r="B43" s="117">
        <v>1936</v>
      </c>
      <c r="C43" s="100">
        <v>1.8504811000000001</v>
      </c>
      <c r="D43" s="100">
        <v>0.32583899999999999</v>
      </c>
      <c r="E43" s="100">
        <v>0.93399750000000004</v>
      </c>
      <c r="F43" s="100">
        <v>0.32383420000000002</v>
      </c>
      <c r="G43" s="100">
        <v>1.6186468000000001</v>
      </c>
      <c r="H43" s="100">
        <v>3.1358885000000001</v>
      </c>
      <c r="I43" s="100">
        <v>3.429878</v>
      </c>
      <c r="J43" s="100">
        <v>1.6750419000000001</v>
      </c>
      <c r="K43" s="100">
        <v>3.5149385</v>
      </c>
      <c r="L43" s="100">
        <v>1.8132366</v>
      </c>
      <c r="M43" s="100">
        <v>1.6137707999999999</v>
      </c>
      <c r="N43" s="100">
        <v>3.3534541</v>
      </c>
      <c r="O43" s="100">
        <v>2.5862069000000001</v>
      </c>
      <c r="P43" s="100">
        <v>1.0515247000000001</v>
      </c>
      <c r="Q43" s="100">
        <v>2.8328612</v>
      </c>
      <c r="R43" s="100">
        <v>0</v>
      </c>
      <c r="S43" s="100">
        <v>0</v>
      </c>
      <c r="T43" s="100">
        <v>15.384615</v>
      </c>
      <c r="U43" s="100">
        <v>1.8638243000000001</v>
      </c>
      <c r="V43" s="100">
        <v>2.0832891</v>
      </c>
      <c r="W43" s="127"/>
      <c r="X43" s="117">
        <v>1936</v>
      </c>
      <c r="Y43" s="100">
        <v>1.1560694</v>
      </c>
      <c r="Z43" s="100">
        <v>0.33829500000000001</v>
      </c>
      <c r="AA43" s="100">
        <v>0.31816739999999999</v>
      </c>
      <c r="AB43" s="100">
        <v>1.0056989999999999</v>
      </c>
      <c r="AC43" s="100">
        <v>0</v>
      </c>
      <c r="AD43" s="100">
        <v>0</v>
      </c>
      <c r="AE43" s="100">
        <v>3.3112583</v>
      </c>
      <c r="AF43" s="100">
        <v>0.85215169999999996</v>
      </c>
      <c r="AG43" s="100">
        <v>2.1468441</v>
      </c>
      <c r="AH43" s="100">
        <v>1.3979497000000001</v>
      </c>
      <c r="AI43" s="100">
        <v>1.6844469</v>
      </c>
      <c r="AJ43" s="100">
        <v>0</v>
      </c>
      <c r="AK43" s="100">
        <v>0.85470089999999999</v>
      </c>
      <c r="AL43" s="100">
        <v>1.0330579</v>
      </c>
      <c r="AM43" s="100">
        <v>1.4204545</v>
      </c>
      <c r="AN43" s="100">
        <v>0</v>
      </c>
      <c r="AO43" s="100">
        <v>0</v>
      </c>
      <c r="AP43" s="100">
        <v>0</v>
      </c>
      <c r="AQ43" s="100">
        <v>0.98666509999999996</v>
      </c>
      <c r="AR43" s="100">
        <v>1.0013368</v>
      </c>
      <c r="AS43" s="127"/>
      <c r="AT43" s="117">
        <v>1936</v>
      </c>
      <c r="AU43" s="100">
        <v>1.5102888000000001</v>
      </c>
      <c r="AV43" s="100">
        <v>0.33195019999999997</v>
      </c>
      <c r="AW43" s="100">
        <v>0.62942560000000003</v>
      </c>
      <c r="AX43" s="100">
        <v>0.65886999999999996</v>
      </c>
      <c r="AY43" s="100">
        <v>0.81619330000000001</v>
      </c>
      <c r="AZ43" s="100">
        <v>1.6140603</v>
      </c>
      <c r="BA43" s="100">
        <v>3.3730159</v>
      </c>
      <c r="BB43" s="100">
        <v>1.2671595</v>
      </c>
      <c r="BC43" s="100">
        <v>2.8230184999999999</v>
      </c>
      <c r="BD43" s="100">
        <v>1.6084559</v>
      </c>
      <c r="BE43" s="100">
        <v>1.6483516</v>
      </c>
      <c r="BF43" s="100">
        <v>1.700102</v>
      </c>
      <c r="BG43" s="100">
        <v>1.7167382</v>
      </c>
      <c r="BH43" s="100">
        <v>1.0422095</v>
      </c>
      <c r="BI43" s="100">
        <v>2.1276595999999999</v>
      </c>
      <c r="BJ43" s="100">
        <v>0</v>
      </c>
      <c r="BK43" s="100">
        <v>0</v>
      </c>
      <c r="BL43" s="100">
        <v>6.5789473999999997</v>
      </c>
      <c r="BM43" s="100">
        <v>1.4310162</v>
      </c>
      <c r="BN43" s="100">
        <v>1.5322781000000001</v>
      </c>
      <c r="BO43" s="127"/>
      <c r="BP43" s="117">
        <v>1936</v>
      </c>
    </row>
    <row r="44" spans="1:68">
      <c r="A44" s="127"/>
      <c r="B44" s="117">
        <v>1937</v>
      </c>
      <c r="C44" s="100">
        <v>4.7601611000000004</v>
      </c>
      <c r="D44" s="100">
        <v>1.3355592999999999</v>
      </c>
      <c r="E44" s="100">
        <v>0.63171189999999999</v>
      </c>
      <c r="F44" s="100">
        <v>0.95785439999999999</v>
      </c>
      <c r="G44" s="100">
        <v>1.6139444999999999</v>
      </c>
      <c r="H44" s="100">
        <v>2.7500859000000002</v>
      </c>
      <c r="I44" s="100">
        <v>1.5003751000000001</v>
      </c>
      <c r="J44" s="100">
        <v>2.8688525</v>
      </c>
      <c r="K44" s="100">
        <v>1.3363029</v>
      </c>
      <c r="L44" s="100">
        <v>0.89405449999999997</v>
      </c>
      <c r="M44" s="100">
        <v>5.7561486000000004</v>
      </c>
      <c r="N44" s="100">
        <v>4.5307443000000003</v>
      </c>
      <c r="O44" s="100">
        <v>1.7006802999999999</v>
      </c>
      <c r="P44" s="100">
        <v>3.1185030999999999</v>
      </c>
      <c r="Q44" s="100">
        <v>2.8129395000000001</v>
      </c>
      <c r="R44" s="100">
        <v>0</v>
      </c>
      <c r="S44" s="100">
        <v>0</v>
      </c>
      <c r="T44" s="100">
        <v>0</v>
      </c>
      <c r="U44" s="100">
        <v>2.1965952999999998</v>
      </c>
      <c r="V44" s="100">
        <v>2.2193418999999999</v>
      </c>
      <c r="W44" s="127"/>
      <c r="X44" s="117">
        <v>1937</v>
      </c>
      <c r="Y44" s="100">
        <v>0.76074549999999996</v>
      </c>
      <c r="Z44" s="100">
        <v>2.4356298000000001</v>
      </c>
      <c r="AA44" s="100">
        <v>0</v>
      </c>
      <c r="AB44" s="100">
        <v>1.6556291000000001</v>
      </c>
      <c r="AC44" s="100">
        <v>1.3119054999999999</v>
      </c>
      <c r="AD44" s="100">
        <v>0</v>
      </c>
      <c r="AE44" s="100">
        <v>1.6346547</v>
      </c>
      <c r="AF44" s="100">
        <v>0.84961770000000003</v>
      </c>
      <c r="AG44" s="100">
        <v>0</v>
      </c>
      <c r="AH44" s="100">
        <v>0.45495910000000001</v>
      </c>
      <c r="AI44" s="100">
        <v>2.1727322</v>
      </c>
      <c r="AJ44" s="100">
        <v>0</v>
      </c>
      <c r="AK44" s="100">
        <v>0.83892619999999996</v>
      </c>
      <c r="AL44" s="100">
        <v>0</v>
      </c>
      <c r="AM44" s="100">
        <v>0</v>
      </c>
      <c r="AN44" s="100">
        <v>0</v>
      </c>
      <c r="AO44" s="100">
        <v>4.8309179000000002</v>
      </c>
      <c r="AP44" s="100">
        <v>0</v>
      </c>
      <c r="AQ44" s="100">
        <v>0.91832809999999998</v>
      </c>
      <c r="AR44" s="100">
        <v>0.90709249999999997</v>
      </c>
      <c r="AS44" s="127"/>
      <c r="AT44" s="117">
        <v>1937</v>
      </c>
      <c r="AU44" s="100">
        <v>2.7985074999999999</v>
      </c>
      <c r="AV44" s="100">
        <v>1.8742546</v>
      </c>
      <c r="AW44" s="100">
        <v>0.3187759</v>
      </c>
      <c r="AX44" s="100">
        <v>1.3003901</v>
      </c>
      <c r="AY44" s="100">
        <v>1.4641287999999999</v>
      </c>
      <c r="AZ44" s="100">
        <v>1.409195</v>
      </c>
      <c r="BA44" s="100">
        <v>1.5646392</v>
      </c>
      <c r="BB44" s="100">
        <v>1.8773466999999999</v>
      </c>
      <c r="BC44" s="100">
        <v>0.6587615</v>
      </c>
      <c r="BD44" s="100">
        <v>0.67643739999999997</v>
      </c>
      <c r="BE44" s="100">
        <v>3.9978677999999999</v>
      </c>
      <c r="BF44" s="100">
        <v>2.2980958999999999</v>
      </c>
      <c r="BG44" s="100">
        <v>1.2668919000000001</v>
      </c>
      <c r="BH44" s="100">
        <v>1.5376730000000001</v>
      </c>
      <c r="BI44" s="100">
        <v>1.3927577</v>
      </c>
      <c r="BJ44" s="100">
        <v>0</v>
      </c>
      <c r="BK44" s="100">
        <v>2.5974026000000001</v>
      </c>
      <c r="BL44" s="100">
        <v>0</v>
      </c>
      <c r="BM44" s="100">
        <v>1.5653344</v>
      </c>
      <c r="BN44" s="100">
        <v>1.5735536000000001</v>
      </c>
      <c r="BO44" s="127"/>
      <c r="BP44" s="117">
        <v>1937</v>
      </c>
    </row>
    <row r="45" spans="1:68">
      <c r="A45" s="127"/>
      <c r="B45" s="117">
        <v>1938</v>
      </c>
      <c r="C45" s="100">
        <v>2.5197984</v>
      </c>
      <c r="D45" s="100">
        <v>0.34470869999999998</v>
      </c>
      <c r="E45" s="100">
        <v>0.31847130000000001</v>
      </c>
      <c r="F45" s="100">
        <v>1.5678896</v>
      </c>
      <c r="G45" s="100">
        <v>2.2727273000000001</v>
      </c>
      <c r="H45" s="100">
        <v>2.0283975999999999</v>
      </c>
      <c r="I45" s="100">
        <v>0.73367570000000004</v>
      </c>
      <c r="J45" s="100">
        <v>1.2111425</v>
      </c>
      <c r="K45" s="100">
        <v>2.2271714999999999</v>
      </c>
      <c r="L45" s="100">
        <v>1.7825312</v>
      </c>
      <c r="M45" s="100">
        <v>2.0253165000000002</v>
      </c>
      <c r="N45" s="100">
        <v>0.62932659999999996</v>
      </c>
      <c r="O45" s="100">
        <v>3.3140016999999999</v>
      </c>
      <c r="P45" s="100">
        <v>0</v>
      </c>
      <c r="Q45" s="100">
        <v>2.7739251</v>
      </c>
      <c r="R45" s="100">
        <v>0</v>
      </c>
      <c r="S45" s="100">
        <v>0</v>
      </c>
      <c r="T45" s="100">
        <v>0</v>
      </c>
      <c r="U45" s="100">
        <v>1.489886</v>
      </c>
      <c r="V45" s="100">
        <v>1.4643204999999999</v>
      </c>
      <c r="W45" s="127"/>
      <c r="X45" s="117">
        <v>1938</v>
      </c>
      <c r="Y45" s="100">
        <v>1.8698579</v>
      </c>
      <c r="Z45" s="100">
        <v>0.71994239999999998</v>
      </c>
      <c r="AA45" s="100">
        <v>0.64850839999999998</v>
      </c>
      <c r="AB45" s="100">
        <v>0.65019510000000003</v>
      </c>
      <c r="AC45" s="100">
        <v>1.6496206</v>
      </c>
      <c r="AD45" s="100">
        <v>0.70846620000000005</v>
      </c>
      <c r="AE45" s="100">
        <v>0.79808460000000003</v>
      </c>
      <c r="AF45" s="100">
        <v>0.42372880000000002</v>
      </c>
      <c r="AG45" s="100">
        <v>0.87032200000000004</v>
      </c>
      <c r="AH45" s="100">
        <v>1.3483145999999999</v>
      </c>
      <c r="AI45" s="100">
        <v>1.0443864</v>
      </c>
      <c r="AJ45" s="100">
        <v>0</v>
      </c>
      <c r="AK45" s="100">
        <v>0.81766150000000004</v>
      </c>
      <c r="AL45" s="100">
        <v>0</v>
      </c>
      <c r="AM45" s="100">
        <v>0</v>
      </c>
      <c r="AN45" s="100">
        <v>0</v>
      </c>
      <c r="AO45" s="100">
        <v>0</v>
      </c>
      <c r="AP45" s="100">
        <v>0</v>
      </c>
      <c r="AQ45" s="100">
        <v>0.85083909999999996</v>
      </c>
      <c r="AR45" s="100">
        <v>0.78431320000000004</v>
      </c>
      <c r="AS45" s="127"/>
      <c r="AT45" s="117">
        <v>1938</v>
      </c>
      <c r="AU45" s="100">
        <v>2.2010271000000001</v>
      </c>
      <c r="AV45" s="100">
        <v>0.52826200000000001</v>
      </c>
      <c r="AW45" s="100">
        <v>0.48200510000000002</v>
      </c>
      <c r="AX45" s="100">
        <v>1.1173184</v>
      </c>
      <c r="AY45" s="100">
        <v>1.9636720999999999</v>
      </c>
      <c r="AZ45" s="100">
        <v>1.3838436000000001</v>
      </c>
      <c r="BA45" s="100">
        <v>0.76452600000000004</v>
      </c>
      <c r="BB45" s="100">
        <v>0.82695890000000005</v>
      </c>
      <c r="BC45" s="100">
        <v>1.540832</v>
      </c>
      <c r="BD45" s="100">
        <v>1.5663459</v>
      </c>
      <c r="BE45" s="100">
        <v>1.5424165000000001</v>
      </c>
      <c r="BF45" s="100">
        <v>0.3187759</v>
      </c>
      <c r="BG45" s="100">
        <v>2.0576132</v>
      </c>
      <c r="BH45" s="100">
        <v>0</v>
      </c>
      <c r="BI45" s="100">
        <v>1.3568521</v>
      </c>
      <c r="BJ45" s="100">
        <v>0</v>
      </c>
      <c r="BK45" s="100">
        <v>0</v>
      </c>
      <c r="BL45" s="100">
        <v>0</v>
      </c>
      <c r="BM45" s="100">
        <v>1.1741512999999999</v>
      </c>
      <c r="BN45" s="100">
        <v>1.1256748999999999</v>
      </c>
      <c r="BO45" s="127"/>
      <c r="BP45" s="117">
        <v>1938</v>
      </c>
    </row>
    <row r="46" spans="1:68">
      <c r="A46" s="127"/>
      <c r="B46" s="117">
        <v>1939</v>
      </c>
      <c r="C46" s="100">
        <v>2.4595924</v>
      </c>
      <c r="D46" s="100">
        <v>0</v>
      </c>
      <c r="E46" s="100">
        <v>0.31938680000000003</v>
      </c>
      <c r="F46" s="100">
        <v>0.30911899999999998</v>
      </c>
      <c r="G46" s="100">
        <v>1.6463615</v>
      </c>
      <c r="H46" s="100">
        <v>0.99403580000000002</v>
      </c>
      <c r="I46" s="100">
        <v>2.1536252999999999</v>
      </c>
      <c r="J46" s="100">
        <v>1.5854142</v>
      </c>
      <c r="K46" s="100">
        <v>1.7754106000000001</v>
      </c>
      <c r="L46" s="100">
        <v>4.0214477000000004</v>
      </c>
      <c r="M46" s="100">
        <v>1.9704432999999999</v>
      </c>
      <c r="N46" s="100">
        <v>1.216545</v>
      </c>
      <c r="O46" s="100">
        <v>0.80580180000000001</v>
      </c>
      <c r="P46" s="100">
        <v>2.0554985000000001</v>
      </c>
      <c r="Q46" s="100">
        <v>2.7548208999999999</v>
      </c>
      <c r="R46" s="100">
        <v>4.3196544000000001</v>
      </c>
      <c r="S46" s="100">
        <v>0</v>
      </c>
      <c r="T46" s="100">
        <v>0</v>
      </c>
      <c r="U46" s="100">
        <v>1.5047413999999999</v>
      </c>
      <c r="V46" s="100">
        <v>1.5978356</v>
      </c>
      <c r="W46" s="127"/>
      <c r="X46" s="117">
        <v>1939</v>
      </c>
      <c r="Y46" s="100">
        <v>1.8221574</v>
      </c>
      <c r="Z46" s="100">
        <v>0</v>
      </c>
      <c r="AA46" s="100">
        <v>0</v>
      </c>
      <c r="AB46" s="100">
        <v>0.95816029999999996</v>
      </c>
      <c r="AC46" s="100">
        <v>1.0077259000000001</v>
      </c>
      <c r="AD46" s="100">
        <v>0.68587109999999996</v>
      </c>
      <c r="AE46" s="100">
        <v>0</v>
      </c>
      <c r="AF46" s="100">
        <v>1.2658228</v>
      </c>
      <c r="AG46" s="100">
        <v>0.87489059999999996</v>
      </c>
      <c r="AH46" s="100">
        <v>0.44444440000000002</v>
      </c>
      <c r="AI46" s="100">
        <v>0</v>
      </c>
      <c r="AJ46" s="100">
        <v>0</v>
      </c>
      <c r="AK46" s="100">
        <v>1.5885624</v>
      </c>
      <c r="AL46" s="100">
        <v>0</v>
      </c>
      <c r="AM46" s="100">
        <v>1.2919897</v>
      </c>
      <c r="AN46" s="100">
        <v>0</v>
      </c>
      <c r="AO46" s="100">
        <v>0</v>
      </c>
      <c r="AP46" s="100">
        <v>0</v>
      </c>
      <c r="AQ46" s="100">
        <v>0.63849549999999999</v>
      </c>
      <c r="AR46" s="100">
        <v>0.60926689999999994</v>
      </c>
      <c r="AS46" s="127"/>
      <c r="AT46" s="117">
        <v>1939</v>
      </c>
      <c r="AU46" s="100">
        <v>2.1466905000000001</v>
      </c>
      <c r="AV46" s="100">
        <v>0</v>
      </c>
      <c r="AW46" s="100">
        <v>0.16147259999999999</v>
      </c>
      <c r="AX46" s="100">
        <v>0.62833799999999995</v>
      </c>
      <c r="AY46" s="100">
        <v>1.3302295</v>
      </c>
      <c r="AZ46" s="100">
        <v>0.84260199999999996</v>
      </c>
      <c r="BA46" s="100">
        <v>1.1200299</v>
      </c>
      <c r="BB46" s="100">
        <v>1.4306152000000001</v>
      </c>
      <c r="BC46" s="100">
        <v>1.3218771</v>
      </c>
      <c r="BD46" s="100">
        <v>2.228164</v>
      </c>
      <c r="BE46" s="100">
        <v>0.99750620000000001</v>
      </c>
      <c r="BF46" s="100">
        <v>0.61671290000000001</v>
      </c>
      <c r="BG46" s="100">
        <v>1.2</v>
      </c>
      <c r="BH46" s="100">
        <v>1.0065424999999999</v>
      </c>
      <c r="BI46" s="100">
        <v>2</v>
      </c>
      <c r="BJ46" s="100">
        <v>2.0898642000000001</v>
      </c>
      <c r="BK46" s="100">
        <v>0</v>
      </c>
      <c r="BL46" s="100">
        <v>0</v>
      </c>
      <c r="BM46" s="100">
        <v>1.0763799000000001</v>
      </c>
      <c r="BN46" s="100">
        <v>1.1051546999999999</v>
      </c>
      <c r="BO46" s="127"/>
      <c r="BP46" s="117">
        <v>1939</v>
      </c>
    </row>
    <row r="47" spans="1:68">
      <c r="A47" s="127"/>
      <c r="B47" s="118">
        <v>1940</v>
      </c>
      <c r="C47" s="100">
        <v>3.0843042999999999</v>
      </c>
      <c r="D47" s="100">
        <v>0.73179660000000002</v>
      </c>
      <c r="E47" s="100">
        <v>0.64557779999999998</v>
      </c>
      <c r="F47" s="100">
        <v>1.2319064</v>
      </c>
      <c r="G47" s="100">
        <v>1.6545334</v>
      </c>
      <c r="H47" s="100">
        <v>1.9563090999999999</v>
      </c>
      <c r="I47" s="100">
        <v>1.0585745</v>
      </c>
      <c r="J47" s="100">
        <v>3.5128805999999999</v>
      </c>
      <c r="K47" s="100">
        <v>2.1663777999999998</v>
      </c>
      <c r="L47" s="100">
        <v>3.1474820000000001</v>
      </c>
      <c r="M47" s="100">
        <v>1.9230769000000001</v>
      </c>
      <c r="N47" s="100">
        <v>2.9585799000000002</v>
      </c>
      <c r="O47" s="100">
        <v>2.3219813999999999</v>
      </c>
      <c r="P47" s="100">
        <v>0</v>
      </c>
      <c r="Q47" s="100">
        <v>1.3586957</v>
      </c>
      <c r="R47" s="100">
        <v>0</v>
      </c>
      <c r="S47" s="100">
        <v>0</v>
      </c>
      <c r="T47" s="100">
        <v>0</v>
      </c>
      <c r="U47" s="100">
        <v>1.8286164</v>
      </c>
      <c r="V47" s="100">
        <v>1.7992545</v>
      </c>
      <c r="W47" s="127"/>
      <c r="X47" s="118">
        <v>1940</v>
      </c>
      <c r="Y47" s="100">
        <v>1.0691375999999999</v>
      </c>
      <c r="Z47" s="100">
        <v>0.38008360000000002</v>
      </c>
      <c r="AA47" s="100">
        <v>0.33211560000000001</v>
      </c>
      <c r="AB47" s="100">
        <v>1.2590494000000001</v>
      </c>
      <c r="AC47" s="100">
        <v>1.3591572999999999</v>
      </c>
      <c r="AD47" s="100">
        <v>0.66666669999999995</v>
      </c>
      <c r="AE47" s="100">
        <v>1.9018638000000001</v>
      </c>
      <c r="AF47" s="100">
        <v>0.84068940000000003</v>
      </c>
      <c r="AG47" s="100">
        <v>1.2975779000000001</v>
      </c>
      <c r="AH47" s="100">
        <v>1.7636684</v>
      </c>
      <c r="AI47" s="100">
        <v>0.98280100000000004</v>
      </c>
      <c r="AJ47" s="100">
        <v>0</v>
      </c>
      <c r="AK47" s="100">
        <v>1.5209124999999999</v>
      </c>
      <c r="AL47" s="100">
        <v>0.9718173</v>
      </c>
      <c r="AM47" s="100">
        <v>0</v>
      </c>
      <c r="AN47" s="100">
        <v>0</v>
      </c>
      <c r="AO47" s="100">
        <v>0</v>
      </c>
      <c r="AP47" s="100">
        <v>0</v>
      </c>
      <c r="AQ47" s="100">
        <v>0.9756378</v>
      </c>
      <c r="AR47" s="100">
        <v>0.94249260000000001</v>
      </c>
      <c r="AS47" s="127"/>
      <c r="AT47" s="118">
        <v>1940</v>
      </c>
      <c r="AU47" s="100">
        <v>2.0964361</v>
      </c>
      <c r="AV47" s="100">
        <v>0.55928409999999995</v>
      </c>
      <c r="AW47" s="100">
        <v>0.49107869999999998</v>
      </c>
      <c r="AX47" s="100">
        <v>1.24533</v>
      </c>
      <c r="AY47" s="100">
        <v>1.5088013</v>
      </c>
      <c r="AZ47" s="100">
        <v>1.3186089000000001</v>
      </c>
      <c r="BA47" s="100">
        <v>1.4643968999999999</v>
      </c>
      <c r="BB47" s="100">
        <v>2.22627</v>
      </c>
      <c r="BC47" s="100">
        <v>1.7316016999999999</v>
      </c>
      <c r="BD47" s="100">
        <v>2.4487979000000002</v>
      </c>
      <c r="BE47" s="100">
        <v>1.4580801999999999</v>
      </c>
      <c r="BF47" s="100">
        <v>1.4947683</v>
      </c>
      <c r="BG47" s="100">
        <v>1.9179132999999999</v>
      </c>
      <c r="BH47" s="100">
        <v>0.49825609999999998</v>
      </c>
      <c r="BI47" s="100">
        <v>0.65274149999999997</v>
      </c>
      <c r="BJ47" s="100">
        <v>0</v>
      </c>
      <c r="BK47" s="100">
        <v>0</v>
      </c>
      <c r="BL47" s="100">
        <v>0</v>
      </c>
      <c r="BM47" s="100">
        <v>1.4063498999999999</v>
      </c>
      <c r="BN47" s="100">
        <v>1.3758649999999999</v>
      </c>
      <c r="BO47" s="127"/>
      <c r="BP47" s="118">
        <v>1940</v>
      </c>
    </row>
    <row r="48" spans="1:68">
      <c r="A48" s="127"/>
      <c r="B48" s="118">
        <v>1941</v>
      </c>
      <c r="C48" s="100">
        <v>0</v>
      </c>
      <c r="D48" s="100">
        <v>0</v>
      </c>
      <c r="E48" s="100">
        <v>0</v>
      </c>
      <c r="F48" s="100">
        <v>0</v>
      </c>
      <c r="G48" s="100">
        <v>0.32541490000000001</v>
      </c>
      <c r="H48" s="100">
        <v>0.97560979999999997</v>
      </c>
      <c r="I48" s="100">
        <v>0.69832399999999994</v>
      </c>
      <c r="J48" s="100">
        <v>2.3041475</v>
      </c>
      <c r="K48" s="100">
        <v>0.4244482</v>
      </c>
      <c r="L48" s="100">
        <v>0.9053871</v>
      </c>
      <c r="M48" s="100">
        <v>1.8912530000000001</v>
      </c>
      <c r="N48" s="100">
        <v>1.7291065999999999</v>
      </c>
      <c r="O48" s="100">
        <v>0.74571220000000005</v>
      </c>
      <c r="P48" s="100">
        <v>4.0650407</v>
      </c>
      <c r="Q48" s="100">
        <v>0</v>
      </c>
      <c r="R48" s="100">
        <v>4.1841004000000002</v>
      </c>
      <c r="S48" s="100">
        <v>0</v>
      </c>
      <c r="T48" s="100">
        <v>13.333333</v>
      </c>
      <c r="U48" s="100">
        <v>0.83693680000000004</v>
      </c>
      <c r="V48" s="100">
        <v>1.103283</v>
      </c>
      <c r="W48" s="127"/>
      <c r="X48" s="118">
        <v>1941</v>
      </c>
      <c r="Y48" s="100">
        <v>2.7710425999999999</v>
      </c>
      <c r="Z48" s="100">
        <v>1.5455951000000001</v>
      </c>
      <c r="AA48" s="100">
        <v>0</v>
      </c>
      <c r="AB48" s="100">
        <v>1.5832805999999999</v>
      </c>
      <c r="AC48" s="100">
        <v>0.66867270000000001</v>
      </c>
      <c r="AD48" s="100">
        <v>0</v>
      </c>
      <c r="AE48" s="100">
        <v>0.37091990000000002</v>
      </c>
      <c r="AF48" s="100">
        <v>0.83437629999999996</v>
      </c>
      <c r="AG48" s="100">
        <v>1.2919897</v>
      </c>
      <c r="AH48" s="100">
        <v>0.43821209999999999</v>
      </c>
      <c r="AI48" s="100">
        <v>0</v>
      </c>
      <c r="AJ48" s="100">
        <v>0.58479530000000002</v>
      </c>
      <c r="AK48" s="100">
        <v>1.4641287999999999</v>
      </c>
      <c r="AL48" s="100">
        <v>0</v>
      </c>
      <c r="AM48" s="100">
        <v>1.2239902</v>
      </c>
      <c r="AN48" s="100">
        <v>0</v>
      </c>
      <c r="AO48" s="100">
        <v>0</v>
      </c>
      <c r="AP48" s="100">
        <v>0</v>
      </c>
      <c r="AQ48" s="100">
        <v>0.85096729999999998</v>
      </c>
      <c r="AR48" s="100">
        <v>0.79974840000000003</v>
      </c>
      <c r="AS48" s="127"/>
      <c r="AT48" s="118">
        <v>1941</v>
      </c>
      <c r="AU48" s="100">
        <v>1.3591572999999999</v>
      </c>
      <c r="AV48" s="100">
        <v>0.75757580000000002</v>
      </c>
      <c r="AW48" s="100">
        <v>0</v>
      </c>
      <c r="AX48" s="100">
        <v>0.78566939999999996</v>
      </c>
      <c r="AY48" s="100">
        <v>0.49472300000000002</v>
      </c>
      <c r="AZ48" s="100">
        <v>0.49083769999999999</v>
      </c>
      <c r="BA48" s="100">
        <v>0.5395683</v>
      </c>
      <c r="BB48" s="100">
        <v>1.5996801</v>
      </c>
      <c r="BC48" s="100">
        <v>0.85506629999999995</v>
      </c>
      <c r="BD48" s="100">
        <v>0.66800269999999995</v>
      </c>
      <c r="BE48" s="100">
        <v>0.95306170000000001</v>
      </c>
      <c r="BF48" s="100">
        <v>1.161103</v>
      </c>
      <c r="BG48" s="100">
        <v>1.1082379</v>
      </c>
      <c r="BH48" s="100">
        <v>1.9694731999999999</v>
      </c>
      <c r="BI48" s="100">
        <v>0.63938620000000002</v>
      </c>
      <c r="BJ48" s="100">
        <v>1.9980020000000001</v>
      </c>
      <c r="BK48" s="100">
        <v>0</v>
      </c>
      <c r="BL48" s="100">
        <v>5.5555555999999999</v>
      </c>
      <c r="BM48" s="100">
        <v>0.84389369999999997</v>
      </c>
      <c r="BN48" s="100">
        <v>0.93241019999999997</v>
      </c>
      <c r="BO48" s="127"/>
      <c r="BP48" s="118">
        <v>1941</v>
      </c>
    </row>
    <row r="49" spans="1:68">
      <c r="A49" s="127"/>
      <c r="B49" s="118">
        <v>1942</v>
      </c>
      <c r="C49" s="100">
        <v>1.9286403000000001</v>
      </c>
      <c r="D49" s="100">
        <v>0.36683789999999999</v>
      </c>
      <c r="E49" s="100">
        <v>0</v>
      </c>
      <c r="F49" s="100">
        <v>0</v>
      </c>
      <c r="G49" s="100">
        <v>0.96899219999999997</v>
      </c>
      <c r="H49" s="100">
        <v>1.3067625</v>
      </c>
      <c r="I49" s="100">
        <v>1.0348396</v>
      </c>
      <c r="J49" s="100">
        <v>2.6475038</v>
      </c>
      <c r="K49" s="100">
        <v>4.5624222000000003</v>
      </c>
      <c r="L49" s="100">
        <v>3.6613272000000001</v>
      </c>
      <c r="M49" s="100">
        <v>3.2588453999999998</v>
      </c>
      <c r="N49" s="100">
        <v>3.9237668000000001</v>
      </c>
      <c r="O49" s="100">
        <v>2.8839220999999999</v>
      </c>
      <c r="P49" s="100">
        <v>0</v>
      </c>
      <c r="Q49" s="100">
        <v>0</v>
      </c>
      <c r="R49" s="100">
        <v>0</v>
      </c>
      <c r="S49" s="100">
        <v>0</v>
      </c>
      <c r="T49" s="100">
        <v>0</v>
      </c>
      <c r="U49" s="100">
        <v>1.6880206</v>
      </c>
      <c r="V49" s="100">
        <v>1.7425917</v>
      </c>
      <c r="W49" s="127"/>
      <c r="X49" s="118">
        <v>1942</v>
      </c>
      <c r="Y49" s="100">
        <v>3.3433633999999999</v>
      </c>
      <c r="Z49" s="100">
        <v>0.76103500000000002</v>
      </c>
      <c r="AA49" s="100">
        <v>0.69204149999999998</v>
      </c>
      <c r="AB49" s="100">
        <v>0.32010240000000001</v>
      </c>
      <c r="AC49" s="100">
        <v>0.6598482</v>
      </c>
      <c r="AD49" s="100">
        <v>1.3084724000000001</v>
      </c>
      <c r="AE49" s="100">
        <v>1.0842067</v>
      </c>
      <c r="AF49" s="100">
        <v>2.0533880999999998</v>
      </c>
      <c r="AG49" s="100">
        <v>0.85689800000000005</v>
      </c>
      <c r="AH49" s="100">
        <v>0.44091710000000001</v>
      </c>
      <c r="AI49" s="100">
        <v>0</v>
      </c>
      <c r="AJ49" s="100">
        <v>0</v>
      </c>
      <c r="AK49" s="100">
        <v>0.70671379999999995</v>
      </c>
      <c r="AL49" s="100">
        <v>0.93720709999999996</v>
      </c>
      <c r="AM49" s="100">
        <v>0</v>
      </c>
      <c r="AN49" s="100">
        <v>0</v>
      </c>
      <c r="AO49" s="100">
        <v>0</v>
      </c>
      <c r="AP49" s="100">
        <v>0</v>
      </c>
      <c r="AQ49" s="100">
        <v>0.95318190000000003</v>
      </c>
      <c r="AR49" s="100">
        <v>0.8822546</v>
      </c>
      <c r="AS49" s="127"/>
      <c r="AT49" s="118">
        <v>1942</v>
      </c>
      <c r="AU49" s="100">
        <v>2.6220911</v>
      </c>
      <c r="AV49" s="100">
        <v>0.56032870000000001</v>
      </c>
      <c r="AW49" s="100">
        <v>0.33990480000000001</v>
      </c>
      <c r="AX49" s="100">
        <v>0.15941340000000001</v>
      </c>
      <c r="AY49" s="100">
        <v>0.81606009999999995</v>
      </c>
      <c r="AZ49" s="100">
        <v>1.3076169</v>
      </c>
      <c r="BA49" s="100">
        <v>1.0589481000000001</v>
      </c>
      <c r="BB49" s="100">
        <v>2.3626697999999999</v>
      </c>
      <c r="BC49" s="100">
        <v>2.7397260000000001</v>
      </c>
      <c r="BD49" s="100">
        <v>2.0211093999999998</v>
      </c>
      <c r="BE49" s="100">
        <v>1.6343684000000001</v>
      </c>
      <c r="BF49" s="100">
        <v>1.9718309999999999</v>
      </c>
      <c r="BG49" s="100">
        <v>1.7844397000000001</v>
      </c>
      <c r="BH49" s="100">
        <v>0.48496610000000001</v>
      </c>
      <c r="BI49" s="100">
        <v>0</v>
      </c>
      <c r="BJ49" s="100">
        <v>0</v>
      </c>
      <c r="BK49" s="100">
        <v>0</v>
      </c>
      <c r="BL49" s="100">
        <v>0</v>
      </c>
      <c r="BM49" s="100">
        <v>1.3229907999999999</v>
      </c>
      <c r="BN49" s="100">
        <v>1.3129420000000001</v>
      </c>
      <c r="BO49" s="127"/>
      <c r="BP49" s="118">
        <v>1942</v>
      </c>
    </row>
    <row r="50" spans="1:68">
      <c r="A50" s="127"/>
      <c r="B50" s="118">
        <v>1943</v>
      </c>
      <c r="C50" s="100">
        <v>0.94221109999999997</v>
      </c>
      <c r="D50" s="100">
        <v>0</v>
      </c>
      <c r="E50" s="100">
        <v>0.68870520000000002</v>
      </c>
      <c r="F50" s="100">
        <v>0.32041009999999998</v>
      </c>
      <c r="G50" s="100">
        <v>0.32</v>
      </c>
      <c r="H50" s="100">
        <v>1.6638934999999999</v>
      </c>
      <c r="I50" s="100">
        <v>1.7099863</v>
      </c>
      <c r="J50" s="100">
        <v>2.6012635</v>
      </c>
      <c r="K50" s="100">
        <v>1.6380015999999999</v>
      </c>
      <c r="L50" s="100">
        <v>2.7447392000000002</v>
      </c>
      <c r="M50" s="100">
        <v>1.8587361</v>
      </c>
      <c r="N50" s="100">
        <v>2.7070926000000002</v>
      </c>
      <c r="O50" s="100">
        <v>1.4054814</v>
      </c>
      <c r="P50" s="100">
        <v>1.9665683</v>
      </c>
      <c r="Q50" s="100">
        <v>1.3333333000000001</v>
      </c>
      <c r="R50" s="100">
        <v>2.0833333000000001</v>
      </c>
      <c r="S50" s="100">
        <v>0</v>
      </c>
      <c r="T50" s="100">
        <v>12.345679000000001</v>
      </c>
      <c r="U50" s="100">
        <v>1.3757429000000001</v>
      </c>
      <c r="V50" s="100">
        <v>1.5827899000000001</v>
      </c>
      <c r="W50" s="127"/>
      <c r="X50" s="118">
        <v>1943</v>
      </c>
      <c r="Y50" s="100">
        <v>1.3059092000000001</v>
      </c>
      <c r="Z50" s="100">
        <v>0.37439159999999999</v>
      </c>
      <c r="AA50" s="100">
        <v>0.35816619999999999</v>
      </c>
      <c r="AB50" s="100">
        <v>0.96836670000000002</v>
      </c>
      <c r="AC50" s="100">
        <v>0.3240441</v>
      </c>
      <c r="AD50" s="100">
        <v>1.6463615</v>
      </c>
      <c r="AE50" s="100">
        <v>1.0630758</v>
      </c>
      <c r="AF50" s="100">
        <v>0.40112310000000001</v>
      </c>
      <c r="AG50" s="100">
        <v>0.85543199999999997</v>
      </c>
      <c r="AH50" s="100">
        <v>0</v>
      </c>
      <c r="AI50" s="100">
        <v>0.92635480000000003</v>
      </c>
      <c r="AJ50" s="100">
        <v>0.54436580000000001</v>
      </c>
      <c r="AK50" s="100">
        <v>0.6863418</v>
      </c>
      <c r="AL50" s="100">
        <v>0</v>
      </c>
      <c r="AM50" s="100">
        <v>0</v>
      </c>
      <c r="AN50" s="100">
        <v>0</v>
      </c>
      <c r="AO50" s="100">
        <v>0</v>
      </c>
      <c r="AP50" s="100">
        <v>0</v>
      </c>
      <c r="AQ50" s="100">
        <v>0.69434799999999997</v>
      </c>
      <c r="AR50" s="100">
        <v>0.64158910000000002</v>
      </c>
      <c r="AS50" s="127"/>
      <c r="AT50" s="118">
        <v>1943</v>
      </c>
      <c r="AU50" s="100">
        <v>1.1205379</v>
      </c>
      <c r="AV50" s="100">
        <v>0.1838235</v>
      </c>
      <c r="AW50" s="100">
        <v>0.52668539999999997</v>
      </c>
      <c r="AX50" s="100">
        <v>0.64319020000000005</v>
      </c>
      <c r="AY50" s="100">
        <v>0.3220093</v>
      </c>
      <c r="AZ50" s="100">
        <v>1.6550811000000001</v>
      </c>
      <c r="BA50" s="100">
        <v>1.3922729</v>
      </c>
      <c r="BB50" s="100">
        <v>1.5432098999999999</v>
      </c>
      <c r="BC50" s="100">
        <v>1.2552300999999999</v>
      </c>
      <c r="BD50" s="100">
        <v>1.3501350000000001</v>
      </c>
      <c r="BE50" s="100">
        <v>1.3917884</v>
      </c>
      <c r="BF50" s="100">
        <v>1.6286645</v>
      </c>
      <c r="BG50" s="100">
        <v>1.0416666999999999</v>
      </c>
      <c r="BH50" s="100">
        <v>0.94786729999999997</v>
      </c>
      <c r="BI50" s="100">
        <v>0.63171189999999999</v>
      </c>
      <c r="BJ50" s="100">
        <v>0.96711800000000003</v>
      </c>
      <c r="BK50" s="100">
        <v>0</v>
      </c>
      <c r="BL50" s="100">
        <v>4.9751244000000003</v>
      </c>
      <c r="BM50" s="100">
        <v>1.0366417999999999</v>
      </c>
      <c r="BN50" s="100">
        <v>1.0937861</v>
      </c>
      <c r="BO50" s="127"/>
      <c r="BP50" s="118">
        <v>1943</v>
      </c>
    </row>
    <row r="51" spans="1:68">
      <c r="A51" s="127"/>
      <c r="B51" s="118">
        <v>1944</v>
      </c>
      <c r="C51" s="100">
        <v>2.3930601</v>
      </c>
      <c r="D51" s="100">
        <v>1.0585745</v>
      </c>
      <c r="E51" s="100">
        <v>0.71149059999999997</v>
      </c>
      <c r="F51" s="100">
        <v>0.32206119999999999</v>
      </c>
      <c r="G51" s="100">
        <v>0.95238100000000003</v>
      </c>
      <c r="H51" s="100">
        <v>0.34164670000000003</v>
      </c>
      <c r="I51" s="100">
        <v>3.0374620000000001</v>
      </c>
      <c r="J51" s="100">
        <v>3.2870708999999998</v>
      </c>
      <c r="K51" s="100">
        <v>2.0193861000000002</v>
      </c>
      <c r="L51" s="100">
        <v>2.7347310999999999</v>
      </c>
      <c r="M51" s="100">
        <v>2.8063611000000002</v>
      </c>
      <c r="N51" s="100">
        <v>0.52687039999999996</v>
      </c>
      <c r="O51" s="100">
        <v>2.7173913000000001</v>
      </c>
      <c r="P51" s="100">
        <v>3.8387715999999998</v>
      </c>
      <c r="Q51" s="100">
        <v>1.3262598999999999</v>
      </c>
      <c r="R51" s="100">
        <v>2.0746888000000001</v>
      </c>
      <c r="S51" s="100">
        <v>0</v>
      </c>
      <c r="T51" s="100">
        <v>0</v>
      </c>
      <c r="U51" s="100">
        <v>1.7456290999999999</v>
      </c>
      <c r="V51" s="100">
        <v>1.7844207000000001</v>
      </c>
      <c r="W51" s="127"/>
      <c r="X51" s="118">
        <v>1944</v>
      </c>
      <c r="Y51" s="100">
        <v>2.4875622000000002</v>
      </c>
      <c r="Z51" s="100">
        <v>1.4603870000000001</v>
      </c>
      <c r="AA51" s="100">
        <v>1.1082379</v>
      </c>
      <c r="AB51" s="100">
        <v>0.32541490000000001</v>
      </c>
      <c r="AC51" s="100">
        <v>1.9150974000000001</v>
      </c>
      <c r="AD51" s="100">
        <v>2.0140986999999999</v>
      </c>
      <c r="AE51" s="100">
        <v>1.0312821999999999</v>
      </c>
      <c r="AF51" s="100">
        <v>0</v>
      </c>
      <c r="AG51" s="100">
        <v>0</v>
      </c>
      <c r="AH51" s="100">
        <v>2.2301517</v>
      </c>
      <c r="AI51" s="100">
        <v>0.91827360000000002</v>
      </c>
      <c r="AJ51" s="100">
        <v>0.52826200000000001</v>
      </c>
      <c r="AK51" s="100">
        <v>0.66622250000000005</v>
      </c>
      <c r="AL51" s="100">
        <v>0.88731139999999997</v>
      </c>
      <c r="AM51" s="100">
        <v>0</v>
      </c>
      <c r="AN51" s="100">
        <v>0</v>
      </c>
      <c r="AO51" s="100">
        <v>3.236246</v>
      </c>
      <c r="AP51" s="100">
        <v>0</v>
      </c>
      <c r="AQ51" s="100">
        <v>1.1527693999999999</v>
      </c>
      <c r="AR51" s="100">
        <v>1.0777751</v>
      </c>
      <c r="AS51" s="127"/>
      <c r="AT51" s="118">
        <v>1944</v>
      </c>
      <c r="AU51" s="100">
        <v>2.4393962</v>
      </c>
      <c r="AV51" s="100">
        <v>1.2560560000000001</v>
      </c>
      <c r="AW51" s="100">
        <v>0.90612539999999997</v>
      </c>
      <c r="AX51" s="100">
        <v>0.3237294</v>
      </c>
      <c r="AY51" s="100">
        <v>1.4324367</v>
      </c>
      <c r="AZ51" s="100">
        <v>1.1852354000000001</v>
      </c>
      <c r="BA51" s="100">
        <v>2.0435967000000002</v>
      </c>
      <c r="BB51" s="100">
        <v>1.7019667000000001</v>
      </c>
      <c r="BC51" s="100">
        <v>1.0386373</v>
      </c>
      <c r="BD51" s="100">
        <v>2.4797115000000001</v>
      </c>
      <c r="BE51" s="100">
        <v>1.8535680999999999</v>
      </c>
      <c r="BF51" s="100">
        <v>0.52756530000000001</v>
      </c>
      <c r="BG51" s="100">
        <v>1.6818029000000001</v>
      </c>
      <c r="BH51" s="100">
        <v>2.3052098000000001</v>
      </c>
      <c r="BI51" s="100">
        <v>0.62656639999999997</v>
      </c>
      <c r="BJ51" s="100">
        <v>0.95057029999999998</v>
      </c>
      <c r="BK51" s="100">
        <v>1.7857143</v>
      </c>
      <c r="BL51" s="100">
        <v>0</v>
      </c>
      <c r="BM51" s="100">
        <v>1.4501279</v>
      </c>
      <c r="BN51" s="100">
        <v>1.4344691000000001</v>
      </c>
      <c r="BO51" s="127"/>
      <c r="BP51" s="118">
        <v>1944</v>
      </c>
    </row>
    <row r="52" spans="1:68">
      <c r="A52" s="127"/>
      <c r="B52" s="118">
        <v>1945</v>
      </c>
      <c r="C52" s="100">
        <v>1.4200511</v>
      </c>
      <c r="D52" s="100">
        <v>0</v>
      </c>
      <c r="E52" s="100">
        <v>0.36589830000000001</v>
      </c>
      <c r="F52" s="100">
        <v>0.32605149999999999</v>
      </c>
      <c r="G52" s="100">
        <v>1.2686329999999999</v>
      </c>
      <c r="H52" s="100">
        <v>2.4246623</v>
      </c>
      <c r="I52" s="100">
        <v>1.6733601</v>
      </c>
      <c r="J52" s="100">
        <v>2.1645021999999998</v>
      </c>
      <c r="K52" s="100">
        <v>1.9992003</v>
      </c>
      <c r="L52" s="100">
        <v>1.7809439</v>
      </c>
      <c r="M52" s="100">
        <v>1.8885741</v>
      </c>
      <c r="N52" s="100">
        <v>2.5759918000000002</v>
      </c>
      <c r="O52" s="100">
        <v>0.66093849999999998</v>
      </c>
      <c r="P52" s="100">
        <v>1.8450184999999999</v>
      </c>
      <c r="Q52" s="100">
        <v>2.6385223999999998</v>
      </c>
      <c r="R52" s="100">
        <v>0</v>
      </c>
      <c r="S52" s="100">
        <v>3.8610039</v>
      </c>
      <c r="T52" s="100">
        <v>0</v>
      </c>
      <c r="U52" s="100">
        <v>1.4311946</v>
      </c>
      <c r="V52" s="100">
        <v>1.4783044000000001</v>
      </c>
      <c r="W52" s="127"/>
      <c r="X52" s="118">
        <v>1945</v>
      </c>
      <c r="Y52" s="100">
        <v>1.1802892</v>
      </c>
      <c r="Z52" s="100">
        <v>0.71505180000000002</v>
      </c>
      <c r="AA52" s="100">
        <v>0.37921880000000002</v>
      </c>
      <c r="AB52" s="100">
        <v>0.66203239999999997</v>
      </c>
      <c r="AC52" s="100">
        <v>0.3154574</v>
      </c>
      <c r="AD52" s="100">
        <v>1.3600816</v>
      </c>
      <c r="AE52" s="100">
        <v>0.33467200000000003</v>
      </c>
      <c r="AF52" s="100">
        <v>0.76982289999999998</v>
      </c>
      <c r="AG52" s="100">
        <v>0.42826550000000002</v>
      </c>
      <c r="AH52" s="100">
        <v>0</v>
      </c>
      <c r="AI52" s="100">
        <v>0</v>
      </c>
      <c r="AJ52" s="100">
        <v>1.5479875999999999</v>
      </c>
      <c r="AK52" s="100">
        <v>0.64683049999999997</v>
      </c>
      <c r="AL52" s="100">
        <v>0.84817640000000005</v>
      </c>
      <c r="AM52" s="100">
        <v>0</v>
      </c>
      <c r="AN52" s="100">
        <v>0</v>
      </c>
      <c r="AO52" s="100">
        <v>0</v>
      </c>
      <c r="AP52" s="100">
        <v>7.0422535000000002</v>
      </c>
      <c r="AQ52" s="100">
        <v>0.650671</v>
      </c>
      <c r="AR52" s="100">
        <v>0.6710121</v>
      </c>
      <c r="AS52" s="127"/>
      <c r="AT52" s="118">
        <v>1945</v>
      </c>
      <c r="AU52" s="100">
        <v>1.3024602000000001</v>
      </c>
      <c r="AV52" s="100">
        <v>0.35112359999999998</v>
      </c>
      <c r="AW52" s="100">
        <v>0.37243949999999998</v>
      </c>
      <c r="AX52" s="100">
        <v>0.49277270000000001</v>
      </c>
      <c r="AY52" s="100">
        <v>0.79076389999999996</v>
      </c>
      <c r="AZ52" s="100">
        <v>1.8874398999999999</v>
      </c>
      <c r="BA52" s="100">
        <v>1.0040161000000001</v>
      </c>
      <c r="BB52" s="100">
        <v>1.4897579000000001</v>
      </c>
      <c r="BC52" s="100">
        <v>1.2406948</v>
      </c>
      <c r="BD52" s="100">
        <v>0.88790230000000003</v>
      </c>
      <c r="BE52" s="100">
        <v>0.92958399999999997</v>
      </c>
      <c r="BF52" s="100">
        <v>2.0623871999999999</v>
      </c>
      <c r="BG52" s="100">
        <v>0.65380839999999996</v>
      </c>
      <c r="BH52" s="100">
        <v>1.3256739</v>
      </c>
      <c r="BI52" s="100">
        <v>1.2430080999999999</v>
      </c>
      <c r="BJ52" s="100">
        <v>0</v>
      </c>
      <c r="BK52" s="100">
        <v>1.7301038</v>
      </c>
      <c r="BL52" s="100">
        <v>4.1841004000000002</v>
      </c>
      <c r="BM52" s="100">
        <v>1.0417088999999999</v>
      </c>
      <c r="BN52" s="100">
        <v>1.0788751000000001</v>
      </c>
      <c r="BO52" s="127"/>
      <c r="BP52" s="118">
        <v>1945</v>
      </c>
    </row>
    <row r="53" spans="1:68">
      <c r="A53" s="127"/>
      <c r="B53" s="118">
        <v>1946</v>
      </c>
      <c r="C53" s="100">
        <v>1.6411378999999999</v>
      </c>
      <c r="D53" s="100">
        <v>0.33692719999999998</v>
      </c>
      <c r="E53" s="100">
        <v>0.7451565</v>
      </c>
      <c r="F53" s="100">
        <v>0</v>
      </c>
      <c r="G53" s="100">
        <v>0.64020489999999997</v>
      </c>
      <c r="H53" s="100">
        <v>1.362862</v>
      </c>
      <c r="I53" s="100">
        <v>3.6850920999999999</v>
      </c>
      <c r="J53" s="100">
        <v>0.71454090000000003</v>
      </c>
      <c r="K53" s="100">
        <v>0.78802209999999995</v>
      </c>
      <c r="L53" s="100">
        <v>3.4934498</v>
      </c>
      <c r="M53" s="100">
        <v>1.9020447</v>
      </c>
      <c r="N53" s="100">
        <v>2.5342118999999999</v>
      </c>
      <c r="O53" s="100">
        <v>0.64350059999999998</v>
      </c>
      <c r="P53" s="100">
        <v>1.7761989</v>
      </c>
      <c r="Q53" s="100">
        <v>1.3140604</v>
      </c>
      <c r="R53" s="100">
        <v>1.984127</v>
      </c>
      <c r="S53" s="100">
        <v>3.8167939</v>
      </c>
      <c r="T53" s="100">
        <v>0</v>
      </c>
      <c r="U53" s="100">
        <v>1.4173017999999999</v>
      </c>
      <c r="V53" s="100">
        <v>1.4733976</v>
      </c>
      <c r="W53" s="127"/>
      <c r="X53" s="118">
        <v>1946</v>
      </c>
      <c r="Y53" s="100">
        <v>2.2831049999999999</v>
      </c>
      <c r="Z53" s="100">
        <v>0</v>
      </c>
      <c r="AA53" s="100">
        <v>0.3868472</v>
      </c>
      <c r="AB53" s="100">
        <v>0</v>
      </c>
      <c r="AC53" s="100">
        <v>0.95785439999999999</v>
      </c>
      <c r="AD53" s="100">
        <v>0.67181729999999995</v>
      </c>
      <c r="AE53" s="100">
        <v>1.6561775000000001</v>
      </c>
      <c r="AF53" s="100">
        <v>0.75357949999999996</v>
      </c>
      <c r="AG53" s="100">
        <v>0.85433579999999998</v>
      </c>
      <c r="AH53" s="100">
        <v>1.3274336</v>
      </c>
      <c r="AI53" s="100">
        <v>1.8248175</v>
      </c>
      <c r="AJ53" s="100">
        <v>1.5166835000000001</v>
      </c>
      <c r="AK53" s="100">
        <v>0.62774640000000004</v>
      </c>
      <c r="AL53" s="100">
        <v>1.6260163000000001</v>
      </c>
      <c r="AM53" s="100">
        <v>0</v>
      </c>
      <c r="AN53" s="100">
        <v>1.6501650000000001</v>
      </c>
      <c r="AO53" s="100">
        <v>0</v>
      </c>
      <c r="AP53" s="100">
        <v>0</v>
      </c>
      <c r="AQ53" s="100">
        <v>0.99312860000000003</v>
      </c>
      <c r="AR53" s="100">
        <v>0.9607504</v>
      </c>
      <c r="AS53" s="127"/>
      <c r="AT53" s="118">
        <v>1946</v>
      </c>
      <c r="AU53" s="100">
        <v>1.9553073000000001</v>
      </c>
      <c r="AV53" s="100">
        <v>0.17135020000000001</v>
      </c>
      <c r="AW53" s="100">
        <v>0.56936799999999999</v>
      </c>
      <c r="AX53" s="100">
        <v>0</v>
      </c>
      <c r="AY53" s="100">
        <v>0.79923270000000002</v>
      </c>
      <c r="AZ53" s="100">
        <v>1.014885</v>
      </c>
      <c r="BA53" s="100">
        <v>2.6648901</v>
      </c>
      <c r="BB53" s="100">
        <v>0.7335412</v>
      </c>
      <c r="BC53" s="100">
        <v>0.81984009999999996</v>
      </c>
      <c r="BD53" s="100">
        <v>2.4175824000000001</v>
      </c>
      <c r="BE53" s="100">
        <v>1.8626309999999999</v>
      </c>
      <c r="BF53" s="100">
        <v>2.0248037999999999</v>
      </c>
      <c r="BG53" s="100">
        <v>0.63552589999999998</v>
      </c>
      <c r="BH53" s="100">
        <v>1.6977929</v>
      </c>
      <c r="BI53" s="100">
        <v>0.61500619999999995</v>
      </c>
      <c r="BJ53" s="100">
        <v>1.8018018</v>
      </c>
      <c r="BK53" s="100">
        <v>1.6977929</v>
      </c>
      <c r="BL53" s="100">
        <v>0</v>
      </c>
      <c r="BM53" s="100">
        <v>1.2056100999999999</v>
      </c>
      <c r="BN53" s="100">
        <v>1.2112384</v>
      </c>
      <c r="BO53" s="127"/>
      <c r="BP53" s="118">
        <v>1946</v>
      </c>
    </row>
    <row r="54" spans="1:68">
      <c r="A54" s="127"/>
      <c r="B54" s="118">
        <v>1947</v>
      </c>
      <c r="C54" s="100">
        <v>1.5286624</v>
      </c>
      <c r="D54" s="100">
        <v>0.97783569999999997</v>
      </c>
      <c r="E54" s="100">
        <v>0.73719129999999999</v>
      </c>
      <c r="F54" s="100">
        <v>0</v>
      </c>
      <c r="G54" s="100">
        <v>1.9499512999999999</v>
      </c>
      <c r="H54" s="100">
        <v>0.33489619999999998</v>
      </c>
      <c r="I54" s="100">
        <v>1.3445377999999999</v>
      </c>
      <c r="J54" s="100">
        <v>2.1126760999999998</v>
      </c>
      <c r="K54" s="100">
        <v>1.5485869000000001</v>
      </c>
      <c r="L54" s="100">
        <v>1.2815036</v>
      </c>
      <c r="M54" s="100">
        <v>1.9230769000000001</v>
      </c>
      <c r="N54" s="100">
        <v>1.9990005</v>
      </c>
      <c r="O54" s="100">
        <v>1.8785221999999999</v>
      </c>
      <c r="P54" s="100">
        <v>1.7167382</v>
      </c>
      <c r="Q54" s="100">
        <v>1.3003901</v>
      </c>
      <c r="R54" s="100">
        <v>1.9646364999999999</v>
      </c>
      <c r="S54" s="100">
        <v>3.8167939</v>
      </c>
      <c r="T54" s="100">
        <v>0</v>
      </c>
      <c r="U54" s="100">
        <v>1.3430241999999999</v>
      </c>
      <c r="V54" s="100">
        <v>1.3800307999999999</v>
      </c>
      <c r="W54" s="127"/>
      <c r="X54" s="118">
        <v>1947</v>
      </c>
      <c r="Y54" s="100">
        <v>2.3961660999999999</v>
      </c>
      <c r="Z54" s="100">
        <v>0.67567569999999999</v>
      </c>
      <c r="AA54" s="100">
        <v>0.3816794</v>
      </c>
      <c r="AB54" s="100">
        <v>0.34698129999999999</v>
      </c>
      <c r="AC54" s="100">
        <v>1.2965964000000001</v>
      </c>
      <c r="AD54" s="100">
        <v>0.99833609999999995</v>
      </c>
      <c r="AE54" s="100">
        <v>1.9795446999999999</v>
      </c>
      <c r="AF54" s="100">
        <v>1.1025358000000001</v>
      </c>
      <c r="AG54" s="100">
        <v>0.42194090000000001</v>
      </c>
      <c r="AH54" s="100">
        <v>1.7683466000000001</v>
      </c>
      <c r="AI54" s="100">
        <v>0.45955879999999999</v>
      </c>
      <c r="AJ54" s="100">
        <v>0.98619330000000005</v>
      </c>
      <c r="AK54" s="100">
        <v>0.6075334</v>
      </c>
      <c r="AL54" s="100">
        <v>1.5661707</v>
      </c>
      <c r="AM54" s="100">
        <v>0</v>
      </c>
      <c r="AN54" s="100">
        <v>0</v>
      </c>
      <c r="AO54" s="100">
        <v>0</v>
      </c>
      <c r="AP54" s="100">
        <v>0</v>
      </c>
      <c r="AQ54" s="100">
        <v>1.0576414999999999</v>
      </c>
      <c r="AR54" s="100">
        <v>0.96848239999999997</v>
      </c>
      <c r="AS54" s="127"/>
      <c r="AT54" s="118">
        <v>1947</v>
      </c>
      <c r="AU54" s="100">
        <v>1.9528707000000001</v>
      </c>
      <c r="AV54" s="100">
        <v>0.82946249999999999</v>
      </c>
      <c r="AW54" s="100">
        <v>0.56253520000000001</v>
      </c>
      <c r="AX54" s="100">
        <v>0.1709986</v>
      </c>
      <c r="AY54" s="100">
        <v>1.6228497</v>
      </c>
      <c r="AZ54" s="100">
        <v>0.66766820000000004</v>
      </c>
      <c r="BA54" s="100">
        <v>1.6650016999999999</v>
      </c>
      <c r="BB54" s="100">
        <v>1.618414</v>
      </c>
      <c r="BC54" s="100">
        <v>1.0094892</v>
      </c>
      <c r="BD54" s="100">
        <v>1.5207473</v>
      </c>
      <c r="BE54" s="100">
        <v>1.174812</v>
      </c>
      <c r="BF54" s="100">
        <v>1.4892033</v>
      </c>
      <c r="BG54" s="100">
        <v>1.2334258</v>
      </c>
      <c r="BH54" s="100">
        <v>1.6380015999999999</v>
      </c>
      <c r="BI54" s="100">
        <v>0.60459490000000005</v>
      </c>
      <c r="BJ54" s="100">
        <v>0.89047200000000004</v>
      </c>
      <c r="BK54" s="100">
        <v>1.6750419000000001</v>
      </c>
      <c r="BL54" s="100">
        <v>0</v>
      </c>
      <c r="BM54" s="100">
        <v>1.2006227</v>
      </c>
      <c r="BN54" s="100">
        <v>1.1667786</v>
      </c>
      <c r="BO54" s="127"/>
      <c r="BP54" s="118">
        <v>1947</v>
      </c>
    </row>
    <row r="55" spans="1:68">
      <c r="A55" s="127"/>
      <c r="B55" s="118">
        <v>1948</v>
      </c>
      <c r="C55" s="100">
        <v>1.4464802000000001</v>
      </c>
      <c r="D55" s="100">
        <v>0.63431649999999995</v>
      </c>
      <c r="E55" s="100">
        <v>0</v>
      </c>
      <c r="F55" s="100">
        <v>0.34602080000000002</v>
      </c>
      <c r="G55" s="100">
        <v>1.6005122000000001</v>
      </c>
      <c r="H55" s="100">
        <v>1.9518542999999999</v>
      </c>
      <c r="I55" s="100">
        <v>0.6763612</v>
      </c>
      <c r="J55" s="100">
        <v>2.4171271000000001</v>
      </c>
      <c r="K55" s="100">
        <v>1.8889309000000001</v>
      </c>
      <c r="L55" s="100">
        <v>2.1043770999999998</v>
      </c>
      <c r="M55" s="100">
        <v>2.3934896999999999</v>
      </c>
      <c r="N55" s="100">
        <v>1.4970060000000001</v>
      </c>
      <c r="O55" s="100">
        <v>0</v>
      </c>
      <c r="P55" s="100">
        <v>3.3472803</v>
      </c>
      <c r="Q55" s="100">
        <v>1.270648</v>
      </c>
      <c r="R55" s="100">
        <v>0</v>
      </c>
      <c r="S55" s="100">
        <v>0</v>
      </c>
      <c r="T55" s="100">
        <v>0</v>
      </c>
      <c r="U55" s="100">
        <v>1.3453379000000001</v>
      </c>
      <c r="V55" s="100">
        <v>1.3383967999999999</v>
      </c>
      <c r="W55" s="127"/>
      <c r="X55" s="118">
        <v>1948</v>
      </c>
      <c r="Y55" s="100">
        <v>1.5132409</v>
      </c>
      <c r="Z55" s="100">
        <v>1.644196</v>
      </c>
      <c r="AA55" s="100">
        <v>0.37425150000000001</v>
      </c>
      <c r="AB55" s="100">
        <v>0.35803800000000002</v>
      </c>
      <c r="AC55" s="100">
        <v>0</v>
      </c>
      <c r="AD55" s="100">
        <v>0.65274149999999997</v>
      </c>
      <c r="AE55" s="100">
        <v>0.99370650000000005</v>
      </c>
      <c r="AF55" s="100">
        <v>1.4336918000000001</v>
      </c>
      <c r="AG55" s="100">
        <v>1.2295081999999999</v>
      </c>
      <c r="AH55" s="100">
        <v>0.87989439999999997</v>
      </c>
      <c r="AI55" s="100">
        <v>0.92038660000000005</v>
      </c>
      <c r="AJ55" s="100">
        <v>0.97465889999999999</v>
      </c>
      <c r="AK55" s="100">
        <v>1.1675423</v>
      </c>
      <c r="AL55" s="100">
        <v>1.52207</v>
      </c>
      <c r="AM55" s="100">
        <v>1.0917030999999999</v>
      </c>
      <c r="AN55" s="100">
        <v>0</v>
      </c>
      <c r="AO55" s="100">
        <v>0</v>
      </c>
      <c r="AP55" s="100">
        <v>0</v>
      </c>
      <c r="AQ55" s="100">
        <v>0.93664630000000004</v>
      </c>
      <c r="AR55" s="100">
        <v>0.90448660000000003</v>
      </c>
      <c r="AS55" s="127"/>
      <c r="AT55" s="118">
        <v>1948</v>
      </c>
      <c r="AU55" s="100">
        <v>1.4791076000000001</v>
      </c>
      <c r="AV55" s="100">
        <v>1.1301258999999999</v>
      </c>
      <c r="AW55" s="100">
        <v>0.1838573</v>
      </c>
      <c r="AX55" s="100">
        <v>0.35192679999999998</v>
      </c>
      <c r="AY55" s="100">
        <v>0.80736319999999995</v>
      </c>
      <c r="AZ55" s="100">
        <v>1.3033561</v>
      </c>
      <c r="BA55" s="100">
        <v>0.83668010000000004</v>
      </c>
      <c r="BB55" s="100">
        <v>1.9345762</v>
      </c>
      <c r="BC55" s="100">
        <v>1.5726361</v>
      </c>
      <c r="BD55" s="100">
        <v>1.5057001999999999</v>
      </c>
      <c r="BE55" s="100">
        <v>1.6424213999999999</v>
      </c>
      <c r="BF55" s="100">
        <v>1.2327416</v>
      </c>
      <c r="BG55" s="100">
        <v>0.59435360000000004</v>
      </c>
      <c r="BH55" s="100">
        <v>2.391391</v>
      </c>
      <c r="BI55" s="100">
        <v>1.1743980999999999</v>
      </c>
      <c r="BJ55" s="100">
        <v>0</v>
      </c>
      <c r="BK55" s="100">
        <v>0</v>
      </c>
      <c r="BL55" s="100">
        <v>0</v>
      </c>
      <c r="BM55" s="100">
        <v>1.1415673</v>
      </c>
      <c r="BN55" s="100">
        <v>1.1214455000000001</v>
      </c>
      <c r="BO55" s="127"/>
      <c r="BP55" s="118">
        <v>1948</v>
      </c>
    </row>
    <row r="56" spans="1:68">
      <c r="A56" s="127"/>
      <c r="B56" s="118">
        <v>1949</v>
      </c>
      <c r="C56" s="100">
        <v>0.9289364</v>
      </c>
      <c r="D56" s="100">
        <v>0.29877500000000001</v>
      </c>
      <c r="E56" s="100">
        <v>0</v>
      </c>
      <c r="F56" s="100">
        <v>0.35236079999999997</v>
      </c>
      <c r="G56" s="100">
        <v>0.62421970000000004</v>
      </c>
      <c r="H56" s="100">
        <v>1.8507093999999999</v>
      </c>
      <c r="I56" s="100">
        <v>0.33602149999999997</v>
      </c>
      <c r="J56" s="100">
        <v>2.3201855999999998</v>
      </c>
      <c r="K56" s="100">
        <v>1.4566642000000001</v>
      </c>
      <c r="L56" s="100">
        <v>1.6400163999999999</v>
      </c>
      <c r="M56" s="100">
        <v>0.94741830000000005</v>
      </c>
      <c r="N56" s="100">
        <v>2.5075226000000002</v>
      </c>
      <c r="O56" s="100">
        <v>1.7647059</v>
      </c>
      <c r="P56" s="100">
        <v>1.6142049999999999</v>
      </c>
      <c r="Q56" s="100">
        <v>0</v>
      </c>
      <c r="R56" s="100">
        <v>3.90625</v>
      </c>
      <c r="S56" s="100">
        <v>0</v>
      </c>
      <c r="T56" s="100">
        <v>0</v>
      </c>
      <c r="U56" s="100">
        <v>1.1075870000000001</v>
      </c>
      <c r="V56" s="100">
        <v>1.1419919999999999</v>
      </c>
      <c r="W56" s="127"/>
      <c r="X56" s="118">
        <v>1949</v>
      </c>
      <c r="Y56" s="100">
        <v>0.48673640000000001</v>
      </c>
      <c r="Z56" s="100">
        <v>0</v>
      </c>
      <c r="AA56" s="100">
        <v>0</v>
      </c>
      <c r="AB56" s="100">
        <v>0.73206439999999995</v>
      </c>
      <c r="AC56" s="100">
        <v>1.2924070999999999</v>
      </c>
      <c r="AD56" s="100">
        <v>1.5782828</v>
      </c>
      <c r="AE56" s="100">
        <v>1.3320012999999999</v>
      </c>
      <c r="AF56" s="100">
        <v>0.3419973</v>
      </c>
      <c r="AG56" s="100">
        <v>0.78957759999999999</v>
      </c>
      <c r="AH56" s="100">
        <v>1.7421603000000001</v>
      </c>
      <c r="AI56" s="100">
        <v>0</v>
      </c>
      <c r="AJ56" s="100">
        <v>0</v>
      </c>
      <c r="AK56" s="100">
        <v>0.56433409999999995</v>
      </c>
      <c r="AL56" s="100">
        <v>0.73746310000000004</v>
      </c>
      <c r="AM56" s="100">
        <v>1.0493178999999999</v>
      </c>
      <c r="AN56" s="100">
        <v>1.5923567000000001</v>
      </c>
      <c r="AO56" s="100">
        <v>0</v>
      </c>
      <c r="AP56" s="100">
        <v>0</v>
      </c>
      <c r="AQ56" s="100">
        <v>0.71147249999999995</v>
      </c>
      <c r="AR56" s="100">
        <v>0.72019469999999997</v>
      </c>
      <c r="AS56" s="127"/>
      <c r="AT56" s="118">
        <v>1949</v>
      </c>
      <c r="AU56" s="100">
        <v>0.71301250000000005</v>
      </c>
      <c r="AV56" s="100">
        <v>0.15218380000000001</v>
      </c>
      <c r="AW56" s="100">
        <v>0</v>
      </c>
      <c r="AX56" s="100">
        <v>0.53859959999999996</v>
      </c>
      <c r="AY56" s="100">
        <v>0.95253209999999999</v>
      </c>
      <c r="AZ56" s="100">
        <v>1.7160686000000001</v>
      </c>
      <c r="BA56" s="100">
        <v>0.83626020000000001</v>
      </c>
      <c r="BB56" s="100">
        <v>1.3465746999999999</v>
      </c>
      <c r="BC56" s="100">
        <v>1.1365788999999999</v>
      </c>
      <c r="BD56" s="100">
        <v>1.6895458999999999</v>
      </c>
      <c r="BE56" s="100">
        <v>0.46674450000000001</v>
      </c>
      <c r="BF56" s="100">
        <v>1.2275963999999999</v>
      </c>
      <c r="BG56" s="100">
        <v>1.1520737000000001</v>
      </c>
      <c r="BH56" s="100">
        <v>1.1560694</v>
      </c>
      <c r="BI56" s="100">
        <v>0.56818179999999996</v>
      </c>
      <c r="BJ56" s="100">
        <v>2.6315789000000001</v>
      </c>
      <c r="BK56" s="100">
        <v>0</v>
      </c>
      <c r="BL56" s="100">
        <v>0</v>
      </c>
      <c r="BM56" s="100">
        <v>0.91045889999999996</v>
      </c>
      <c r="BN56" s="100">
        <v>0.92861539999999998</v>
      </c>
      <c r="BO56" s="127"/>
      <c r="BP56" s="118">
        <v>1949</v>
      </c>
    </row>
    <row r="57" spans="1:68">
      <c r="A57" s="127"/>
      <c r="B57" s="119">
        <v>1950</v>
      </c>
      <c r="C57" s="100">
        <v>1.5384614999999999</v>
      </c>
      <c r="D57" s="100">
        <v>0.83682009999999996</v>
      </c>
      <c r="E57" s="100">
        <v>0.33715440000000002</v>
      </c>
      <c r="F57" s="100">
        <v>0</v>
      </c>
      <c r="G57" s="100">
        <v>2.1283064999999999</v>
      </c>
      <c r="H57" s="100">
        <v>1.1554015</v>
      </c>
      <c r="I57" s="100">
        <v>0.97434229999999999</v>
      </c>
      <c r="J57" s="100">
        <v>1.8927445000000001</v>
      </c>
      <c r="K57" s="100">
        <v>0.69759329999999997</v>
      </c>
      <c r="L57" s="100">
        <v>1.1961721999999999</v>
      </c>
      <c r="M57" s="100">
        <v>2.2946306000000001</v>
      </c>
      <c r="N57" s="100">
        <v>1.5159171</v>
      </c>
      <c r="O57" s="100">
        <v>1.7172295</v>
      </c>
      <c r="P57" s="100">
        <v>2.3584906000000001</v>
      </c>
      <c r="Q57" s="100">
        <v>2.3752968999999999</v>
      </c>
      <c r="R57" s="100">
        <v>0</v>
      </c>
      <c r="S57" s="100">
        <v>0</v>
      </c>
      <c r="T57" s="100">
        <v>0</v>
      </c>
      <c r="U57" s="100">
        <v>1.2855029</v>
      </c>
      <c r="V57" s="100">
        <v>1.2321458999999999</v>
      </c>
      <c r="W57" s="127"/>
      <c r="X57" s="119">
        <v>1950</v>
      </c>
      <c r="Y57" s="100">
        <v>1.1518082999999999</v>
      </c>
      <c r="Z57" s="100">
        <v>0.28968709999999998</v>
      </c>
      <c r="AA57" s="100">
        <v>1.0471204000000001</v>
      </c>
      <c r="AB57" s="100">
        <v>1.1111111</v>
      </c>
      <c r="AC57" s="100">
        <v>0.64082019999999995</v>
      </c>
      <c r="AD57" s="100">
        <v>0.90579710000000002</v>
      </c>
      <c r="AE57" s="100">
        <v>0.66072019999999998</v>
      </c>
      <c r="AF57" s="100">
        <v>0.65316790000000002</v>
      </c>
      <c r="AG57" s="100">
        <v>1.1424219</v>
      </c>
      <c r="AH57" s="100">
        <v>0.86169750000000001</v>
      </c>
      <c r="AI57" s="100">
        <v>0.45228400000000002</v>
      </c>
      <c r="AJ57" s="100">
        <v>0</v>
      </c>
      <c r="AK57" s="100">
        <v>0</v>
      </c>
      <c r="AL57" s="100">
        <v>0</v>
      </c>
      <c r="AM57" s="100">
        <v>2.9850745999999999</v>
      </c>
      <c r="AN57" s="100">
        <v>0</v>
      </c>
      <c r="AO57" s="100">
        <v>2.6809650999999999</v>
      </c>
      <c r="AP57" s="100">
        <v>0</v>
      </c>
      <c r="AQ57" s="100">
        <v>0.7643375</v>
      </c>
      <c r="AR57" s="100">
        <v>0.77683170000000001</v>
      </c>
      <c r="AS57" s="127"/>
      <c r="AT57" s="119">
        <v>1950</v>
      </c>
      <c r="AU57" s="100">
        <v>1.3496794999999999</v>
      </c>
      <c r="AV57" s="100">
        <v>0.56842400000000004</v>
      </c>
      <c r="AW57" s="100">
        <v>0.68598870000000001</v>
      </c>
      <c r="AX57" s="100">
        <v>0.54377379999999997</v>
      </c>
      <c r="AY57" s="100">
        <v>1.4040562000000001</v>
      </c>
      <c r="AZ57" s="100">
        <v>1.0333629</v>
      </c>
      <c r="BA57" s="100">
        <v>0.81886669999999995</v>
      </c>
      <c r="BB57" s="100">
        <v>1.2836970000000001</v>
      </c>
      <c r="BC57" s="100">
        <v>0.91024939999999999</v>
      </c>
      <c r="BD57" s="100">
        <v>1.0354110999999999</v>
      </c>
      <c r="BE57" s="100">
        <v>1.3667426</v>
      </c>
      <c r="BF57" s="100">
        <v>0.73619630000000003</v>
      </c>
      <c r="BG57" s="100">
        <v>0.84104290000000004</v>
      </c>
      <c r="BH57" s="100">
        <v>1.1240165</v>
      </c>
      <c r="BI57" s="100">
        <v>2.7070926000000002</v>
      </c>
      <c r="BJ57" s="100">
        <v>0</v>
      </c>
      <c r="BK57" s="100">
        <v>1.5432098999999999</v>
      </c>
      <c r="BL57" s="100">
        <v>0</v>
      </c>
      <c r="BM57" s="100">
        <v>1.0270581000000001</v>
      </c>
      <c r="BN57" s="100">
        <v>1.0061085000000001</v>
      </c>
      <c r="BO57" s="127"/>
      <c r="BP57" s="119">
        <v>1950</v>
      </c>
    </row>
    <row r="58" spans="1:68">
      <c r="A58" s="127"/>
      <c r="B58" s="119">
        <v>1951</v>
      </c>
      <c r="C58" s="100">
        <v>1.2549676000000001</v>
      </c>
      <c r="D58" s="100">
        <v>0.26260499999999998</v>
      </c>
      <c r="E58" s="100">
        <v>0.3246753</v>
      </c>
      <c r="F58" s="100">
        <v>1.4265334999999999</v>
      </c>
      <c r="G58" s="100">
        <v>1.5124017000000001</v>
      </c>
      <c r="H58" s="100">
        <v>1.3958682</v>
      </c>
      <c r="I58" s="100">
        <v>1.5422579000000001</v>
      </c>
      <c r="J58" s="100">
        <v>2.4517315000000002</v>
      </c>
      <c r="K58" s="100">
        <v>2.0174848999999999</v>
      </c>
      <c r="L58" s="100">
        <v>2.7037466000000001</v>
      </c>
      <c r="M58" s="100">
        <v>1.7849174000000001</v>
      </c>
      <c r="N58" s="100">
        <v>2.5316456000000001</v>
      </c>
      <c r="O58" s="100">
        <v>3.3651149999999999</v>
      </c>
      <c r="P58" s="100">
        <v>0.76569679999999996</v>
      </c>
      <c r="Q58" s="100">
        <v>1.1415525</v>
      </c>
      <c r="R58" s="100">
        <v>0</v>
      </c>
      <c r="S58" s="100">
        <v>0</v>
      </c>
      <c r="T58" s="100">
        <v>0</v>
      </c>
      <c r="U58" s="100">
        <v>1.5280814</v>
      </c>
      <c r="V58" s="100">
        <v>1.5318681000000001</v>
      </c>
      <c r="W58" s="127"/>
      <c r="X58" s="119">
        <v>1951</v>
      </c>
      <c r="Y58" s="100">
        <v>0.87642419999999999</v>
      </c>
      <c r="Z58" s="100">
        <v>0.82169270000000005</v>
      </c>
      <c r="AA58" s="100">
        <v>0</v>
      </c>
      <c r="AB58" s="100">
        <v>0.37313429999999997</v>
      </c>
      <c r="AC58" s="100">
        <v>1.2841091</v>
      </c>
      <c r="AD58" s="100">
        <v>1.4832394</v>
      </c>
      <c r="AE58" s="100">
        <v>1.2730745000000001</v>
      </c>
      <c r="AF58" s="100">
        <v>0.95328880000000005</v>
      </c>
      <c r="AG58" s="100">
        <v>1.4652015</v>
      </c>
      <c r="AH58" s="100">
        <v>0.42462850000000002</v>
      </c>
      <c r="AI58" s="100">
        <v>1.7881091</v>
      </c>
      <c r="AJ58" s="100">
        <v>1.8903592</v>
      </c>
      <c r="AK58" s="100">
        <v>1.0712372999999999</v>
      </c>
      <c r="AL58" s="100">
        <v>0</v>
      </c>
      <c r="AM58" s="100">
        <v>0.95147479999999995</v>
      </c>
      <c r="AN58" s="100">
        <v>1.5267176</v>
      </c>
      <c r="AO58" s="100">
        <v>5.1948052000000002</v>
      </c>
      <c r="AP58" s="100">
        <v>5.1020408000000002</v>
      </c>
      <c r="AQ58" s="100">
        <v>1.0556622</v>
      </c>
      <c r="AR58" s="100">
        <v>1.1391347999999999</v>
      </c>
      <c r="AS58" s="127"/>
      <c r="AT58" s="119">
        <v>1951</v>
      </c>
      <c r="AU58" s="100">
        <v>1.0700909999999999</v>
      </c>
      <c r="AV58" s="100">
        <v>0.53626490000000004</v>
      </c>
      <c r="AW58" s="100">
        <v>0.1650982</v>
      </c>
      <c r="AX58" s="100">
        <v>0.91174330000000003</v>
      </c>
      <c r="AY58" s="100">
        <v>1.4016508000000001</v>
      </c>
      <c r="AZ58" s="100">
        <v>1.4382280999999999</v>
      </c>
      <c r="BA58" s="100">
        <v>1.4097744000000001</v>
      </c>
      <c r="BB58" s="100">
        <v>1.7160686000000001</v>
      </c>
      <c r="BC58" s="100">
        <v>1.7531557</v>
      </c>
      <c r="BD58" s="100">
        <v>1.618123</v>
      </c>
      <c r="BE58" s="100">
        <v>1.7865118</v>
      </c>
      <c r="BF58" s="100">
        <v>2.1999510999999998</v>
      </c>
      <c r="BG58" s="100">
        <v>2.1917808000000001</v>
      </c>
      <c r="BH58" s="100">
        <v>0.36403350000000001</v>
      </c>
      <c r="BI58" s="100">
        <v>1.0378826999999999</v>
      </c>
      <c r="BJ58" s="100">
        <v>0.85616440000000005</v>
      </c>
      <c r="BK58" s="100">
        <v>2.9940120000000001</v>
      </c>
      <c r="BL58" s="100">
        <v>3.0581040000000002</v>
      </c>
      <c r="BM58" s="100">
        <v>1.2942754999999999</v>
      </c>
      <c r="BN58" s="100">
        <v>1.3559285999999999</v>
      </c>
      <c r="BO58" s="127"/>
      <c r="BP58" s="119">
        <v>1951</v>
      </c>
    </row>
    <row r="59" spans="1:68">
      <c r="A59" s="127"/>
      <c r="B59" s="119">
        <v>1952</v>
      </c>
      <c r="C59" s="100">
        <v>1.6704949</v>
      </c>
      <c r="D59" s="100">
        <v>0.48053820000000003</v>
      </c>
      <c r="E59" s="100">
        <v>0.93023259999999997</v>
      </c>
      <c r="F59" s="100">
        <v>0.34867500000000001</v>
      </c>
      <c r="G59" s="100">
        <v>1.5146925</v>
      </c>
      <c r="H59" s="100">
        <v>3.0062859</v>
      </c>
      <c r="I59" s="100">
        <v>2.3515579</v>
      </c>
      <c r="J59" s="100">
        <v>2.4176487999999998</v>
      </c>
      <c r="K59" s="100">
        <v>1.6217969999999999</v>
      </c>
      <c r="L59" s="100">
        <v>4.1121495000000001</v>
      </c>
      <c r="M59" s="100">
        <v>2.6064292</v>
      </c>
      <c r="N59" s="100">
        <v>1.5298316999999999</v>
      </c>
      <c r="O59" s="100">
        <v>2.7624309</v>
      </c>
      <c r="P59" s="100">
        <v>1.4914243</v>
      </c>
      <c r="Q59" s="100">
        <v>0</v>
      </c>
      <c r="R59" s="100">
        <v>1.9267822999999999</v>
      </c>
      <c r="S59" s="100">
        <v>0</v>
      </c>
      <c r="T59" s="100">
        <v>0</v>
      </c>
      <c r="U59" s="100">
        <v>1.8067054</v>
      </c>
      <c r="V59" s="100">
        <v>1.8023931</v>
      </c>
      <c r="W59" s="127"/>
      <c r="X59" s="119">
        <v>1952</v>
      </c>
      <c r="Y59" s="100">
        <v>1.9676431999999999</v>
      </c>
      <c r="Z59" s="100">
        <v>1.0040161000000001</v>
      </c>
      <c r="AA59" s="100">
        <v>0.32216489999999998</v>
      </c>
      <c r="AB59" s="100">
        <v>0.36536350000000001</v>
      </c>
      <c r="AC59" s="100">
        <v>2.3041475</v>
      </c>
      <c r="AD59" s="100">
        <v>1.1841326000000001</v>
      </c>
      <c r="AE59" s="100">
        <v>0.61728400000000005</v>
      </c>
      <c r="AF59" s="100">
        <v>0.62558650000000005</v>
      </c>
      <c r="AG59" s="100">
        <v>0.35248499999999999</v>
      </c>
      <c r="AH59" s="100">
        <v>0.41459370000000001</v>
      </c>
      <c r="AI59" s="100">
        <v>0.4432624</v>
      </c>
      <c r="AJ59" s="100">
        <v>1.4204545</v>
      </c>
      <c r="AK59" s="100">
        <v>1.039501</v>
      </c>
      <c r="AL59" s="100">
        <v>0</v>
      </c>
      <c r="AM59" s="100">
        <v>0.91827360000000002</v>
      </c>
      <c r="AN59" s="100">
        <v>0</v>
      </c>
      <c r="AO59" s="100">
        <v>2.5575448000000001</v>
      </c>
      <c r="AP59" s="100">
        <v>10</v>
      </c>
      <c r="AQ59" s="100">
        <v>0.98501369999999999</v>
      </c>
      <c r="AR59" s="100">
        <v>0.99663080000000004</v>
      </c>
      <c r="AS59" s="127"/>
      <c r="AT59" s="119">
        <v>1952</v>
      </c>
      <c r="AU59" s="100">
        <v>1.8156574000000001</v>
      </c>
      <c r="AV59" s="100">
        <v>0.73655780000000004</v>
      </c>
      <c r="AW59" s="100">
        <v>0.6320114</v>
      </c>
      <c r="AX59" s="100">
        <v>0.35682429999999998</v>
      </c>
      <c r="AY59" s="100">
        <v>1.8930431000000001</v>
      </c>
      <c r="AZ59" s="100">
        <v>2.1315902000000002</v>
      </c>
      <c r="BA59" s="100">
        <v>1.5055706</v>
      </c>
      <c r="BB59" s="100">
        <v>1.5370427</v>
      </c>
      <c r="BC59" s="100">
        <v>1.0135135</v>
      </c>
      <c r="BD59" s="100">
        <v>2.3589541999999999</v>
      </c>
      <c r="BE59" s="100">
        <v>1.5357613000000001</v>
      </c>
      <c r="BF59" s="100">
        <v>1.4731156000000001</v>
      </c>
      <c r="BG59" s="100">
        <v>1.8746651999999999</v>
      </c>
      <c r="BH59" s="100">
        <v>0.70546739999999997</v>
      </c>
      <c r="BI59" s="100">
        <v>0.50150450000000002</v>
      </c>
      <c r="BJ59" s="100">
        <v>0.8396306</v>
      </c>
      <c r="BK59" s="100">
        <v>1.4814814999999999</v>
      </c>
      <c r="BL59" s="100">
        <v>6.0422960999999997</v>
      </c>
      <c r="BM59" s="100">
        <v>1.4010305000000001</v>
      </c>
      <c r="BN59" s="100">
        <v>1.4261668000000001</v>
      </c>
      <c r="BO59" s="127"/>
      <c r="BP59" s="119">
        <v>1952</v>
      </c>
    </row>
    <row r="60" spans="1:68">
      <c r="A60" s="127"/>
      <c r="B60" s="119">
        <v>1953</v>
      </c>
      <c r="C60" s="100">
        <v>1.0239606999999999</v>
      </c>
      <c r="D60" s="100">
        <v>0.67521940000000003</v>
      </c>
      <c r="E60" s="100">
        <v>0</v>
      </c>
      <c r="F60" s="100">
        <v>0.3411805</v>
      </c>
      <c r="G60" s="100">
        <v>0.93662190000000001</v>
      </c>
      <c r="H60" s="100">
        <v>2.4496462000000001</v>
      </c>
      <c r="I60" s="100">
        <v>1.6953942</v>
      </c>
      <c r="J60" s="100">
        <v>2.1315469</v>
      </c>
      <c r="K60" s="100">
        <v>2.8436018999999999</v>
      </c>
      <c r="L60" s="100">
        <v>1.8115942</v>
      </c>
      <c r="M60" s="100">
        <v>1.2793177</v>
      </c>
      <c r="N60" s="100">
        <v>1.5159171</v>
      </c>
      <c r="O60" s="100">
        <v>2.2050717</v>
      </c>
      <c r="P60" s="100">
        <v>3.5945363000000001</v>
      </c>
      <c r="Q60" s="100">
        <v>3.2397407999999999</v>
      </c>
      <c r="R60" s="100">
        <v>0</v>
      </c>
      <c r="S60" s="100">
        <v>0</v>
      </c>
      <c r="T60" s="100">
        <v>0</v>
      </c>
      <c r="U60" s="100">
        <v>1.4789585000000001</v>
      </c>
      <c r="V60" s="100">
        <v>1.5049688999999999</v>
      </c>
      <c r="W60" s="127"/>
      <c r="X60" s="119">
        <v>1953</v>
      </c>
      <c r="Y60" s="100">
        <v>1.4973262000000001</v>
      </c>
      <c r="Z60" s="100">
        <v>0.47103159999999999</v>
      </c>
      <c r="AA60" s="100">
        <v>0.3119152</v>
      </c>
      <c r="AB60" s="100">
        <v>0.35676059999999998</v>
      </c>
      <c r="AC60" s="100">
        <v>0</v>
      </c>
      <c r="AD60" s="100">
        <v>1.1880012</v>
      </c>
      <c r="AE60" s="100">
        <v>2.0914252000000002</v>
      </c>
      <c r="AF60" s="100">
        <v>2.1888679999999998</v>
      </c>
      <c r="AG60" s="100">
        <v>0.34211429999999998</v>
      </c>
      <c r="AH60" s="100">
        <v>1.2043356000000001</v>
      </c>
      <c r="AI60" s="100">
        <v>1.7652251000000001</v>
      </c>
      <c r="AJ60" s="100">
        <v>0.47169810000000001</v>
      </c>
      <c r="AK60" s="100">
        <v>1.5368852</v>
      </c>
      <c r="AL60" s="100">
        <v>1.9243105</v>
      </c>
      <c r="AM60" s="100">
        <v>0.89365499999999998</v>
      </c>
      <c r="AN60" s="100">
        <v>2.8530669999999998</v>
      </c>
      <c r="AO60" s="100">
        <v>0</v>
      </c>
      <c r="AP60" s="100">
        <v>0</v>
      </c>
      <c r="AQ60" s="100">
        <v>1.0797896</v>
      </c>
      <c r="AR60" s="100">
        <v>1.0822457000000001</v>
      </c>
      <c r="AS60" s="127"/>
      <c r="AT60" s="119">
        <v>1953</v>
      </c>
      <c r="AU60" s="100">
        <v>1.2554928000000001</v>
      </c>
      <c r="AV60" s="100">
        <v>0.57544019999999996</v>
      </c>
      <c r="AW60" s="100">
        <v>0.15281169999999999</v>
      </c>
      <c r="AX60" s="100">
        <v>0.34879670000000002</v>
      </c>
      <c r="AY60" s="100">
        <v>0.48780489999999999</v>
      </c>
      <c r="AZ60" s="100">
        <v>1.8463286000000001</v>
      </c>
      <c r="BA60" s="100">
        <v>1.8878885000000001</v>
      </c>
      <c r="BB60" s="100">
        <v>2.1598272000000001</v>
      </c>
      <c r="BC60" s="100">
        <v>1.6425756</v>
      </c>
      <c r="BD60" s="100">
        <v>1.5235193</v>
      </c>
      <c r="BE60" s="100">
        <v>1.5181089000000001</v>
      </c>
      <c r="BF60" s="100">
        <v>0.97584780000000004</v>
      </c>
      <c r="BG60" s="100">
        <v>1.8587361</v>
      </c>
      <c r="BH60" s="100">
        <v>2.7118644000000001</v>
      </c>
      <c r="BI60" s="100">
        <v>1.9559902</v>
      </c>
      <c r="BJ60" s="100">
        <v>1.6194332</v>
      </c>
      <c r="BK60" s="100">
        <v>0</v>
      </c>
      <c r="BL60" s="100">
        <v>0</v>
      </c>
      <c r="BM60" s="100">
        <v>1.2818622</v>
      </c>
      <c r="BN60" s="100">
        <v>1.2990463000000001</v>
      </c>
      <c r="BO60" s="127"/>
      <c r="BP60" s="119">
        <v>1953</v>
      </c>
    </row>
    <row r="61" spans="1:68">
      <c r="A61" s="127"/>
      <c r="B61" s="119">
        <v>1954</v>
      </c>
      <c r="C61" s="100">
        <v>1.6064257</v>
      </c>
      <c r="D61" s="100">
        <v>0.2168727</v>
      </c>
      <c r="E61" s="100">
        <v>0</v>
      </c>
      <c r="F61" s="100">
        <v>0.66269049999999996</v>
      </c>
      <c r="G61" s="100">
        <v>3.2102729000000001</v>
      </c>
      <c r="H61" s="100">
        <v>2.4563318999999999</v>
      </c>
      <c r="I61" s="100">
        <v>1.9141372999999999</v>
      </c>
      <c r="J61" s="100">
        <v>1.546073</v>
      </c>
      <c r="K61" s="100">
        <v>2.1565002999999998</v>
      </c>
      <c r="L61" s="100">
        <v>2.1104466999999998</v>
      </c>
      <c r="M61" s="100">
        <v>3.3333333000000001</v>
      </c>
      <c r="N61" s="100">
        <v>2.0010005</v>
      </c>
      <c r="O61" s="100">
        <v>0</v>
      </c>
      <c r="P61" s="100">
        <v>1.3927577</v>
      </c>
      <c r="Q61" s="100">
        <v>3.1413612999999998</v>
      </c>
      <c r="R61" s="100">
        <v>3.6630037</v>
      </c>
      <c r="S61" s="100">
        <v>0</v>
      </c>
      <c r="T61" s="100">
        <v>0</v>
      </c>
      <c r="U61" s="100">
        <v>1.6277689</v>
      </c>
      <c r="V61" s="100">
        <v>1.7138542999999999</v>
      </c>
      <c r="W61" s="127"/>
      <c r="X61" s="119">
        <v>1954</v>
      </c>
      <c r="Y61" s="100">
        <v>1.0471204000000001</v>
      </c>
      <c r="Z61" s="100">
        <v>0.90950430000000004</v>
      </c>
      <c r="AA61" s="100">
        <v>0.5896226</v>
      </c>
      <c r="AB61" s="100">
        <v>0</v>
      </c>
      <c r="AC61" s="100">
        <v>1.0434783000000001</v>
      </c>
      <c r="AD61" s="100">
        <v>1.7894422999999999</v>
      </c>
      <c r="AE61" s="100">
        <v>0.58021469999999997</v>
      </c>
      <c r="AF61" s="100">
        <v>1.8975332</v>
      </c>
      <c r="AG61" s="100">
        <v>1.6436554999999999</v>
      </c>
      <c r="AH61" s="100">
        <v>1.1668611</v>
      </c>
      <c r="AI61" s="100">
        <v>0.87834869999999998</v>
      </c>
      <c r="AJ61" s="100">
        <v>1.4150943</v>
      </c>
      <c r="AK61" s="100">
        <v>0.50658559999999997</v>
      </c>
      <c r="AL61" s="100">
        <v>0.61957870000000004</v>
      </c>
      <c r="AM61" s="100">
        <v>0</v>
      </c>
      <c r="AN61" s="100">
        <v>0</v>
      </c>
      <c r="AO61" s="100">
        <v>0</v>
      </c>
      <c r="AP61" s="100">
        <v>0</v>
      </c>
      <c r="AQ61" s="100">
        <v>0.96838120000000005</v>
      </c>
      <c r="AR61" s="100">
        <v>0.94551110000000005</v>
      </c>
      <c r="AS61" s="127"/>
      <c r="AT61" s="119">
        <v>1954</v>
      </c>
      <c r="AU61" s="100">
        <v>1.3326499000000001</v>
      </c>
      <c r="AV61" s="100">
        <v>0.55500059999999996</v>
      </c>
      <c r="AW61" s="100">
        <v>0.28864190000000001</v>
      </c>
      <c r="AX61" s="100">
        <v>0.33800910000000001</v>
      </c>
      <c r="AY61" s="100">
        <v>2.1702838</v>
      </c>
      <c r="AZ61" s="100">
        <v>2.1376656999999999</v>
      </c>
      <c r="BA61" s="100">
        <v>1.2668919000000001</v>
      </c>
      <c r="BB61" s="100">
        <v>1.7198249000000001</v>
      </c>
      <c r="BC61" s="100">
        <v>1.9083969000000001</v>
      </c>
      <c r="BD61" s="100">
        <v>1.6623569</v>
      </c>
      <c r="BE61" s="100">
        <v>2.1381226999999998</v>
      </c>
      <c r="BF61" s="100">
        <v>1.6994416000000001</v>
      </c>
      <c r="BG61" s="100">
        <v>0.26518160000000002</v>
      </c>
      <c r="BH61" s="100">
        <v>0.9836066</v>
      </c>
      <c r="BI61" s="100">
        <v>1.4265334999999999</v>
      </c>
      <c r="BJ61" s="100">
        <v>1.5637217000000001</v>
      </c>
      <c r="BK61" s="100">
        <v>0</v>
      </c>
      <c r="BL61" s="100">
        <v>0</v>
      </c>
      <c r="BM61" s="100">
        <v>1.3019529000000001</v>
      </c>
      <c r="BN61" s="100">
        <v>1.3266708</v>
      </c>
      <c r="BO61" s="127"/>
      <c r="BP61" s="119">
        <v>1954</v>
      </c>
    </row>
    <row r="62" spans="1:68">
      <c r="A62" s="127"/>
      <c r="B62" s="119">
        <v>1955</v>
      </c>
      <c r="C62" s="100">
        <v>1.183899</v>
      </c>
      <c r="D62" s="100">
        <v>0.62344140000000003</v>
      </c>
      <c r="E62" s="100">
        <v>0.53022270000000005</v>
      </c>
      <c r="F62" s="100">
        <v>0</v>
      </c>
      <c r="G62" s="100">
        <v>0.97150259999999999</v>
      </c>
      <c r="H62" s="100">
        <v>2.4476475</v>
      </c>
      <c r="I62" s="100">
        <v>3.1880978</v>
      </c>
      <c r="J62" s="100">
        <v>2.1472392999999999</v>
      </c>
      <c r="K62" s="100">
        <v>2.7075811999999999</v>
      </c>
      <c r="L62" s="100">
        <v>2.3956194000000002</v>
      </c>
      <c r="M62" s="100">
        <v>3.2599836999999998</v>
      </c>
      <c r="N62" s="100">
        <v>4.3816943000000004</v>
      </c>
      <c r="O62" s="100">
        <v>0.56242970000000003</v>
      </c>
      <c r="P62" s="100">
        <v>2.0311442</v>
      </c>
      <c r="Q62" s="100">
        <v>0</v>
      </c>
      <c r="R62" s="100">
        <v>0</v>
      </c>
      <c r="S62" s="100">
        <v>0</v>
      </c>
      <c r="T62" s="100">
        <v>0</v>
      </c>
      <c r="U62" s="100">
        <v>1.6966261</v>
      </c>
      <c r="V62" s="100">
        <v>1.7223695000000001</v>
      </c>
      <c r="W62" s="127"/>
      <c r="X62" s="119">
        <v>1955</v>
      </c>
      <c r="Y62" s="100">
        <v>1.4400329000000001</v>
      </c>
      <c r="Z62" s="100">
        <v>0.21800739999999999</v>
      </c>
      <c r="AA62" s="100">
        <v>0.55325029999999997</v>
      </c>
      <c r="AB62" s="100">
        <v>1.0016693999999999</v>
      </c>
      <c r="AC62" s="100">
        <v>0.70397750000000003</v>
      </c>
      <c r="AD62" s="100">
        <v>0.90198440000000002</v>
      </c>
      <c r="AE62" s="100">
        <v>2.2592487999999999</v>
      </c>
      <c r="AF62" s="100">
        <v>0.31585600000000003</v>
      </c>
      <c r="AG62" s="100">
        <v>1.5842839</v>
      </c>
      <c r="AH62" s="100">
        <v>1.8846589</v>
      </c>
      <c r="AI62" s="100">
        <v>0.43649060000000001</v>
      </c>
      <c r="AJ62" s="100">
        <v>1.3947001000000001</v>
      </c>
      <c r="AK62" s="100">
        <v>0.50251259999999998</v>
      </c>
      <c r="AL62" s="100">
        <v>1.2048193</v>
      </c>
      <c r="AM62" s="100">
        <v>0.84175080000000002</v>
      </c>
      <c r="AN62" s="100">
        <v>2.5940337000000002</v>
      </c>
      <c r="AO62" s="100">
        <v>2.4449877999999998</v>
      </c>
      <c r="AP62" s="100">
        <v>4.2918455</v>
      </c>
      <c r="AQ62" s="100">
        <v>1.0784875</v>
      </c>
      <c r="AR62" s="100">
        <v>1.1414808999999999</v>
      </c>
      <c r="AS62" s="127"/>
      <c r="AT62" s="119">
        <v>1955</v>
      </c>
      <c r="AU62" s="100">
        <v>1.309296</v>
      </c>
      <c r="AV62" s="100">
        <v>0.42557719999999999</v>
      </c>
      <c r="AW62" s="100">
        <v>0.54149179999999997</v>
      </c>
      <c r="AX62" s="100">
        <v>0.48907729999999999</v>
      </c>
      <c r="AY62" s="100">
        <v>0.84331250000000002</v>
      </c>
      <c r="AZ62" s="100">
        <v>1.7135513</v>
      </c>
      <c r="BA62" s="100">
        <v>2.7378507999999999</v>
      </c>
      <c r="BB62" s="100">
        <v>1.2449424</v>
      </c>
      <c r="BC62" s="100">
        <v>2.1604937999999998</v>
      </c>
      <c r="BD62" s="100">
        <v>2.1524663999999998</v>
      </c>
      <c r="BE62" s="100">
        <v>1.8967334</v>
      </c>
      <c r="BF62" s="100">
        <v>2.8537455</v>
      </c>
      <c r="BG62" s="100">
        <v>0.53078559999999997</v>
      </c>
      <c r="BH62" s="100">
        <v>1.5938794999999999</v>
      </c>
      <c r="BI62" s="100">
        <v>0.46125460000000001</v>
      </c>
      <c r="BJ62" s="100">
        <v>1.4947683</v>
      </c>
      <c r="BK62" s="100">
        <v>1.4430014</v>
      </c>
      <c r="BL62" s="100">
        <v>2.6595745000000002</v>
      </c>
      <c r="BM62" s="100">
        <v>1.3913496999999999</v>
      </c>
      <c r="BN62" s="100">
        <v>1.4564300999999999</v>
      </c>
      <c r="BO62" s="127"/>
      <c r="BP62" s="119">
        <v>1955</v>
      </c>
    </row>
    <row r="63" spans="1:68">
      <c r="A63" s="127"/>
      <c r="B63" s="119">
        <v>1956</v>
      </c>
      <c r="C63" s="100">
        <v>1.5479875999999999</v>
      </c>
      <c r="D63" s="100">
        <v>0.79888159999999997</v>
      </c>
      <c r="E63" s="100">
        <v>0.2505638</v>
      </c>
      <c r="F63" s="100">
        <v>0.92052780000000001</v>
      </c>
      <c r="G63" s="100">
        <v>0.32071840000000001</v>
      </c>
      <c r="H63" s="100">
        <v>2.1668471999999999</v>
      </c>
      <c r="I63" s="100">
        <v>3.6524915</v>
      </c>
      <c r="J63" s="100">
        <v>1.7704337999999999</v>
      </c>
      <c r="K63" s="100">
        <v>2.0808561000000001</v>
      </c>
      <c r="L63" s="100">
        <v>2.3333333000000001</v>
      </c>
      <c r="M63" s="100">
        <v>2.7766758999999999</v>
      </c>
      <c r="N63" s="100">
        <v>3.7932670000000002</v>
      </c>
      <c r="O63" s="100">
        <v>1.1286681999999999</v>
      </c>
      <c r="P63" s="100">
        <v>0.66489359999999997</v>
      </c>
      <c r="Q63" s="100">
        <v>0.99009899999999995</v>
      </c>
      <c r="R63" s="100">
        <v>6.7796609999999999</v>
      </c>
      <c r="S63" s="100">
        <v>0</v>
      </c>
      <c r="T63" s="100">
        <v>0</v>
      </c>
      <c r="U63" s="100">
        <v>1.7378559</v>
      </c>
      <c r="V63" s="100">
        <v>1.8201925000000001</v>
      </c>
      <c r="W63" s="127"/>
      <c r="X63" s="119">
        <v>1956</v>
      </c>
      <c r="Y63" s="100">
        <v>1.0119408999999999</v>
      </c>
      <c r="Z63" s="100">
        <v>0.41841</v>
      </c>
      <c r="AA63" s="100">
        <v>0.26232949999999999</v>
      </c>
      <c r="AB63" s="100">
        <v>0.32195750000000001</v>
      </c>
      <c r="AC63" s="100">
        <v>0.70496999999999999</v>
      </c>
      <c r="AD63" s="100">
        <v>2.1160822000000001</v>
      </c>
      <c r="AE63" s="100">
        <v>1.1226495000000001</v>
      </c>
      <c r="AF63" s="100">
        <v>0.91799269999999999</v>
      </c>
      <c r="AG63" s="100">
        <v>0.93052109999999999</v>
      </c>
      <c r="AH63" s="100">
        <v>1.4550746000000001</v>
      </c>
      <c r="AI63" s="100">
        <v>0.43084879999999998</v>
      </c>
      <c r="AJ63" s="100">
        <v>0.9186955</v>
      </c>
      <c r="AK63" s="100">
        <v>0.49825609999999998</v>
      </c>
      <c r="AL63" s="100">
        <v>0.58719909999999997</v>
      </c>
      <c r="AM63" s="100">
        <v>0.81366970000000005</v>
      </c>
      <c r="AN63" s="100">
        <v>2.4752475</v>
      </c>
      <c r="AO63" s="100">
        <v>0</v>
      </c>
      <c r="AP63" s="100">
        <v>0</v>
      </c>
      <c r="AQ63" s="100">
        <v>0.86030759999999995</v>
      </c>
      <c r="AR63" s="100">
        <v>0.87680259999999999</v>
      </c>
      <c r="AS63" s="127"/>
      <c r="AT63" s="119">
        <v>1956</v>
      </c>
      <c r="AU63" s="100">
        <v>1.2859828</v>
      </c>
      <c r="AV63" s="100">
        <v>0.61305810000000005</v>
      </c>
      <c r="AW63" s="100">
        <v>0.25631169999999998</v>
      </c>
      <c r="AX63" s="100">
        <v>0.62843680000000002</v>
      </c>
      <c r="AY63" s="100">
        <v>0.50377830000000001</v>
      </c>
      <c r="AZ63" s="100">
        <v>2.1428571000000001</v>
      </c>
      <c r="BA63" s="100">
        <v>2.433748</v>
      </c>
      <c r="BB63" s="100">
        <v>1.3519603</v>
      </c>
      <c r="BC63" s="100">
        <v>1.5179114</v>
      </c>
      <c r="BD63" s="100">
        <v>1.9133762000000001</v>
      </c>
      <c r="BE63" s="100">
        <v>1.6522098000000001</v>
      </c>
      <c r="BF63" s="100">
        <v>2.3331778000000001</v>
      </c>
      <c r="BG63" s="100">
        <v>0.79386080000000003</v>
      </c>
      <c r="BH63" s="100">
        <v>0.62363579999999996</v>
      </c>
      <c r="BI63" s="100">
        <v>0.89325589999999999</v>
      </c>
      <c r="BJ63" s="100">
        <v>4.2918455</v>
      </c>
      <c r="BK63" s="100">
        <v>0</v>
      </c>
      <c r="BL63" s="100">
        <v>0</v>
      </c>
      <c r="BM63" s="100">
        <v>1.3049706000000001</v>
      </c>
      <c r="BN63" s="100">
        <v>1.3474284000000001</v>
      </c>
      <c r="BO63" s="127"/>
      <c r="BP63" s="119">
        <v>1956</v>
      </c>
    </row>
    <row r="64" spans="1:68">
      <c r="A64" s="127"/>
      <c r="B64" s="119">
        <v>1957</v>
      </c>
      <c r="C64" s="100">
        <v>1.1404676</v>
      </c>
      <c r="D64" s="100">
        <v>0.1998801</v>
      </c>
      <c r="E64" s="100">
        <v>0.68949669999999996</v>
      </c>
      <c r="F64" s="100">
        <v>0.88157509999999994</v>
      </c>
      <c r="G64" s="100">
        <v>1.572327</v>
      </c>
      <c r="H64" s="100">
        <v>2.4759285000000002</v>
      </c>
      <c r="I64" s="100">
        <v>0.77639749999999996</v>
      </c>
      <c r="J64" s="100">
        <v>3.6910845999999999</v>
      </c>
      <c r="K64" s="100">
        <v>3.8575667999999999</v>
      </c>
      <c r="L64" s="100">
        <v>2.2661055000000001</v>
      </c>
      <c r="M64" s="100">
        <v>0.76952670000000001</v>
      </c>
      <c r="N64" s="100">
        <v>0</v>
      </c>
      <c r="O64" s="100">
        <v>1.7006802999999999</v>
      </c>
      <c r="P64" s="100">
        <v>0.65316790000000002</v>
      </c>
      <c r="Q64" s="100">
        <v>2.8790787</v>
      </c>
      <c r="R64" s="100">
        <v>0</v>
      </c>
      <c r="S64" s="100">
        <v>0</v>
      </c>
      <c r="T64" s="100">
        <v>6.8965516999999998</v>
      </c>
      <c r="U64" s="100">
        <v>1.5156791000000001</v>
      </c>
      <c r="V64" s="100">
        <v>1.6140208</v>
      </c>
      <c r="W64" s="127"/>
      <c r="X64" s="119">
        <v>1957</v>
      </c>
      <c r="Y64" s="100">
        <v>0.19908419999999999</v>
      </c>
      <c r="Z64" s="100">
        <v>0.83682009999999996</v>
      </c>
      <c r="AA64" s="100">
        <v>1.2030799000000001</v>
      </c>
      <c r="AB64" s="100">
        <v>0.61766520000000003</v>
      </c>
      <c r="AC64" s="100">
        <v>1.7082337000000001</v>
      </c>
      <c r="AD64" s="100">
        <v>1.8404908</v>
      </c>
      <c r="AE64" s="100">
        <v>1.1201344</v>
      </c>
      <c r="AF64" s="100">
        <v>1.1858879</v>
      </c>
      <c r="AG64" s="100">
        <v>0.91968119999999998</v>
      </c>
      <c r="AH64" s="100">
        <v>1.4020329</v>
      </c>
      <c r="AI64" s="100">
        <v>0.84104290000000004</v>
      </c>
      <c r="AJ64" s="100">
        <v>1.3654983999999999</v>
      </c>
      <c r="AK64" s="100">
        <v>2.4863252</v>
      </c>
      <c r="AL64" s="100">
        <v>0</v>
      </c>
      <c r="AM64" s="100">
        <v>0</v>
      </c>
      <c r="AN64" s="100">
        <v>0</v>
      </c>
      <c r="AO64" s="100">
        <v>2.3094687999999999</v>
      </c>
      <c r="AP64" s="100">
        <v>0</v>
      </c>
      <c r="AQ64" s="100">
        <v>1.0298661</v>
      </c>
      <c r="AR64" s="100">
        <v>1.0621449999999999</v>
      </c>
      <c r="AS64" s="127"/>
      <c r="AT64" s="119">
        <v>1957</v>
      </c>
      <c r="AU64" s="100">
        <v>0.68066899999999997</v>
      </c>
      <c r="AV64" s="100">
        <v>0.51109070000000001</v>
      </c>
      <c r="AW64" s="100">
        <v>0.94040199999999996</v>
      </c>
      <c r="AX64" s="100">
        <v>0.75289870000000003</v>
      </c>
      <c r="AY64" s="100">
        <v>1.6374652000000001</v>
      </c>
      <c r="AZ64" s="100">
        <v>2.1754894999999999</v>
      </c>
      <c r="BA64" s="100">
        <v>0.94149289999999997</v>
      </c>
      <c r="BB64" s="100">
        <v>2.4655547000000002</v>
      </c>
      <c r="BC64" s="100">
        <v>2.4125451999999998</v>
      </c>
      <c r="BD64" s="100">
        <v>1.8512284999999999</v>
      </c>
      <c r="BE64" s="100">
        <v>0.80369699999999999</v>
      </c>
      <c r="BF64" s="100">
        <v>0.68791559999999996</v>
      </c>
      <c r="BG64" s="100">
        <v>2.1192053</v>
      </c>
      <c r="BH64" s="100">
        <v>0.30404379999999998</v>
      </c>
      <c r="BI64" s="100">
        <v>1.2931033999999999</v>
      </c>
      <c r="BJ64" s="100">
        <v>0</v>
      </c>
      <c r="BK64" s="100">
        <v>1.3812154999999999</v>
      </c>
      <c r="BL64" s="100">
        <v>2.5706940999999999</v>
      </c>
      <c r="BM64" s="100">
        <v>1.2759071</v>
      </c>
      <c r="BN64" s="100">
        <v>1.3312744000000001</v>
      </c>
      <c r="BO64" s="127"/>
      <c r="BP64" s="119">
        <v>1957</v>
      </c>
    </row>
    <row r="65" spans="1:68">
      <c r="A65" s="127"/>
      <c r="B65" s="120">
        <v>1958</v>
      </c>
      <c r="C65" s="100">
        <v>0.56043339999999997</v>
      </c>
      <c r="D65" s="100">
        <v>0.7849294</v>
      </c>
      <c r="E65" s="100">
        <v>0.43038520000000002</v>
      </c>
      <c r="F65" s="100">
        <v>1.1412268000000001</v>
      </c>
      <c r="G65" s="100">
        <v>1.5499069999999999</v>
      </c>
      <c r="H65" s="100">
        <v>1.7011624999999999</v>
      </c>
      <c r="I65" s="100">
        <v>1.8027298</v>
      </c>
      <c r="J65" s="100">
        <v>2.7262814</v>
      </c>
      <c r="K65" s="100">
        <v>3.2963740000000001</v>
      </c>
      <c r="L65" s="100">
        <v>4.1022404999999997</v>
      </c>
      <c r="M65" s="100">
        <v>2.9828486000000001</v>
      </c>
      <c r="N65" s="100">
        <v>2.2675736999999998</v>
      </c>
      <c r="O65" s="100">
        <v>0</v>
      </c>
      <c r="P65" s="100">
        <v>1.9556713999999999</v>
      </c>
      <c r="Q65" s="100">
        <v>0.92336099999999999</v>
      </c>
      <c r="R65" s="100">
        <v>4.8231510999999996</v>
      </c>
      <c r="S65" s="100">
        <v>0</v>
      </c>
      <c r="T65" s="100">
        <v>6.9930070000000004</v>
      </c>
      <c r="U65" s="100">
        <v>1.7280873999999999</v>
      </c>
      <c r="V65" s="100">
        <v>1.9538800000000001</v>
      </c>
      <c r="W65" s="127"/>
      <c r="X65" s="120">
        <v>1958</v>
      </c>
      <c r="Y65" s="100">
        <v>1.9603999000000001</v>
      </c>
      <c r="Z65" s="100">
        <v>0.61475409999999997</v>
      </c>
      <c r="AA65" s="100">
        <v>1.3522650000000001</v>
      </c>
      <c r="AB65" s="100">
        <v>0.59808609999999995</v>
      </c>
      <c r="AC65" s="100">
        <v>2.3148148000000002</v>
      </c>
      <c r="AD65" s="100">
        <v>0.31240240000000002</v>
      </c>
      <c r="AE65" s="100">
        <v>1.3989927</v>
      </c>
      <c r="AF65" s="100">
        <v>1.4285714</v>
      </c>
      <c r="AG65" s="100">
        <v>2.1465808000000002</v>
      </c>
      <c r="AH65" s="100">
        <v>2.0380435000000001</v>
      </c>
      <c r="AI65" s="100">
        <v>2.0316944000000001</v>
      </c>
      <c r="AJ65" s="100">
        <v>0.45248870000000002</v>
      </c>
      <c r="AK65" s="100">
        <v>1.4807501999999999</v>
      </c>
      <c r="AL65" s="100">
        <v>1.1198208000000001</v>
      </c>
      <c r="AM65" s="100">
        <v>0</v>
      </c>
      <c r="AN65" s="100">
        <v>0</v>
      </c>
      <c r="AO65" s="100">
        <v>0</v>
      </c>
      <c r="AP65" s="100">
        <v>0</v>
      </c>
      <c r="AQ65" s="100">
        <v>1.2947511</v>
      </c>
      <c r="AR65" s="100">
        <v>1.2695810999999999</v>
      </c>
      <c r="AS65" s="127"/>
      <c r="AT65" s="120">
        <v>1958</v>
      </c>
      <c r="AU65" s="100">
        <v>1.2435430999999999</v>
      </c>
      <c r="AV65" s="100">
        <v>0.70168399999999997</v>
      </c>
      <c r="AW65" s="100">
        <v>0.88066929999999999</v>
      </c>
      <c r="AX65" s="100">
        <v>0.87604029999999999</v>
      </c>
      <c r="AY65" s="100">
        <v>1.92</v>
      </c>
      <c r="AZ65" s="100">
        <v>1.0404281</v>
      </c>
      <c r="BA65" s="100">
        <v>1.6092261999999999</v>
      </c>
      <c r="BB65" s="100">
        <v>2.0926339</v>
      </c>
      <c r="BC65" s="100">
        <v>2.7280994000000001</v>
      </c>
      <c r="BD65" s="100">
        <v>3.1081302000000002</v>
      </c>
      <c r="BE65" s="100">
        <v>2.5277075999999998</v>
      </c>
      <c r="BF65" s="100">
        <v>1.3590034</v>
      </c>
      <c r="BG65" s="100">
        <v>0.78760830000000004</v>
      </c>
      <c r="BH65" s="100">
        <v>1.5060241000000001</v>
      </c>
      <c r="BI65" s="100">
        <v>0.4125413</v>
      </c>
      <c r="BJ65" s="100">
        <v>2.0229265000000001</v>
      </c>
      <c r="BK65" s="100">
        <v>0</v>
      </c>
      <c r="BL65" s="100">
        <v>2.5380710999999998</v>
      </c>
      <c r="BM65" s="100">
        <v>1.5138583999999999</v>
      </c>
      <c r="BN65" s="100">
        <v>1.5941124</v>
      </c>
      <c r="BO65" s="127"/>
      <c r="BP65" s="120">
        <v>1958</v>
      </c>
    </row>
    <row r="66" spans="1:68">
      <c r="A66" s="127"/>
      <c r="B66" s="120">
        <v>1959</v>
      </c>
      <c r="C66" s="100">
        <v>0.91340880000000002</v>
      </c>
      <c r="D66" s="100">
        <v>0.38513380000000003</v>
      </c>
      <c r="E66" s="100">
        <v>0.20703930000000001</v>
      </c>
      <c r="F66" s="100">
        <v>1.6203079</v>
      </c>
      <c r="G66" s="100">
        <v>1.8083183</v>
      </c>
      <c r="H66" s="100">
        <v>2.0260492000000001</v>
      </c>
      <c r="I66" s="100">
        <v>1.7948717999999999</v>
      </c>
      <c r="J66" s="100">
        <v>3.6803365000000001</v>
      </c>
      <c r="K66" s="100">
        <v>3.3353548000000002</v>
      </c>
      <c r="L66" s="100">
        <v>3.992629</v>
      </c>
      <c r="M66" s="100">
        <v>1.4445648</v>
      </c>
      <c r="N66" s="100">
        <v>3.9805396000000002</v>
      </c>
      <c r="O66" s="100">
        <v>1.6611296</v>
      </c>
      <c r="P66" s="100">
        <v>0.65963059999999996</v>
      </c>
      <c r="Q66" s="100">
        <v>0.89047200000000004</v>
      </c>
      <c r="R66" s="100">
        <v>0</v>
      </c>
      <c r="S66" s="100">
        <v>3.2679738999999999</v>
      </c>
      <c r="T66" s="100">
        <v>0</v>
      </c>
      <c r="U66" s="100">
        <v>1.7912680999999999</v>
      </c>
      <c r="V66" s="100">
        <v>1.9167166</v>
      </c>
      <c r="W66" s="127"/>
      <c r="X66" s="120">
        <v>1959</v>
      </c>
      <c r="Y66" s="100">
        <v>1.3415102000000001</v>
      </c>
      <c r="Z66" s="100">
        <v>0.60289389999999998</v>
      </c>
      <c r="AA66" s="100">
        <v>0</v>
      </c>
      <c r="AB66" s="100">
        <v>0.56545089999999998</v>
      </c>
      <c r="AC66" s="100">
        <v>0.952986</v>
      </c>
      <c r="AD66" s="100">
        <v>2.2179975000000001</v>
      </c>
      <c r="AE66" s="100">
        <v>3.0777839999999999</v>
      </c>
      <c r="AF66" s="100">
        <v>0.82987549999999999</v>
      </c>
      <c r="AG66" s="100">
        <v>2.1678538000000001</v>
      </c>
      <c r="AH66" s="100">
        <v>1.9556713999999999</v>
      </c>
      <c r="AI66" s="100">
        <v>0.7843137</v>
      </c>
      <c r="AJ66" s="100">
        <v>0.44903460000000001</v>
      </c>
      <c r="AK66" s="100">
        <v>0.49188389999999999</v>
      </c>
      <c r="AL66" s="100">
        <v>1.1013215999999999</v>
      </c>
      <c r="AM66" s="100">
        <v>0</v>
      </c>
      <c r="AN66" s="100">
        <v>0</v>
      </c>
      <c r="AO66" s="100">
        <v>2.0920502000000001</v>
      </c>
      <c r="AP66" s="100">
        <v>0</v>
      </c>
      <c r="AQ66" s="100">
        <v>1.1253567</v>
      </c>
      <c r="AR66" s="100">
        <v>1.1640474999999999</v>
      </c>
      <c r="AS66" s="127"/>
      <c r="AT66" s="120">
        <v>1959</v>
      </c>
      <c r="AU66" s="100">
        <v>1.1223345</v>
      </c>
      <c r="AV66" s="100">
        <v>0.49169040000000003</v>
      </c>
      <c r="AW66" s="100">
        <v>0.1060333</v>
      </c>
      <c r="AX66" s="100">
        <v>1.1049724000000001</v>
      </c>
      <c r="AY66" s="100">
        <v>1.3918961000000001</v>
      </c>
      <c r="AZ66" s="100">
        <v>2.1176827</v>
      </c>
      <c r="BA66" s="100">
        <v>2.4083489</v>
      </c>
      <c r="BB66" s="100">
        <v>2.2914138999999998</v>
      </c>
      <c r="BC66" s="100">
        <v>2.7577753999999999</v>
      </c>
      <c r="BD66" s="100">
        <v>3.0044276000000001</v>
      </c>
      <c r="BE66" s="100">
        <v>1.1280315999999999</v>
      </c>
      <c r="BF66" s="100">
        <v>2.228164</v>
      </c>
      <c r="BG66" s="100">
        <v>1.041938</v>
      </c>
      <c r="BH66" s="100">
        <v>0.9003601</v>
      </c>
      <c r="BI66" s="100">
        <v>0.39745629999999998</v>
      </c>
      <c r="BJ66" s="100">
        <v>0</v>
      </c>
      <c r="BK66" s="100">
        <v>2.5510204000000001</v>
      </c>
      <c r="BL66" s="100">
        <v>0</v>
      </c>
      <c r="BM66" s="100">
        <v>1.4617557000000001</v>
      </c>
      <c r="BN66" s="100">
        <v>1.5416825000000001</v>
      </c>
      <c r="BO66" s="127"/>
      <c r="BP66" s="120">
        <v>1959</v>
      </c>
    </row>
    <row r="67" spans="1:68">
      <c r="A67" s="127"/>
      <c r="B67" s="120">
        <v>1960</v>
      </c>
      <c r="C67" s="100">
        <v>0.17857139999999999</v>
      </c>
      <c r="D67" s="100">
        <v>0.7600228</v>
      </c>
      <c r="E67" s="100">
        <v>0.59713380000000005</v>
      </c>
      <c r="F67" s="100">
        <v>1.2703252</v>
      </c>
      <c r="G67" s="100">
        <v>2.6056746</v>
      </c>
      <c r="H67" s="100">
        <v>2.0497803999999999</v>
      </c>
      <c r="I67" s="100">
        <v>2.8270368000000001</v>
      </c>
      <c r="J67" s="100">
        <v>2.8234086</v>
      </c>
      <c r="K67" s="100">
        <v>2.4081877999999999</v>
      </c>
      <c r="L67" s="100">
        <v>3.9097743999999999</v>
      </c>
      <c r="M67" s="100">
        <v>3.5124692999999998</v>
      </c>
      <c r="N67" s="100">
        <v>1.7293558</v>
      </c>
      <c r="O67" s="100">
        <v>2.1574973000000002</v>
      </c>
      <c r="P67" s="100">
        <v>2.0066890000000002</v>
      </c>
      <c r="Q67" s="100">
        <v>1.7361111</v>
      </c>
      <c r="R67" s="100">
        <v>0</v>
      </c>
      <c r="S67" s="100">
        <v>3.1347961999999998</v>
      </c>
      <c r="T67" s="100">
        <v>0</v>
      </c>
      <c r="U67" s="100">
        <v>1.8488916</v>
      </c>
      <c r="V67" s="100">
        <v>2.0034557</v>
      </c>
      <c r="W67" s="127"/>
      <c r="X67" s="120">
        <v>1960</v>
      </c>
      <c r="Y67" s="100">
        <v>0.93861459999999997</v>
      </c>
      <c r="Z67" s="100">
        <v>0.79333600000000004</v>
      </c>
      <c r="AA67" s="100">
        <v>0.41841</v>
      </c>
      <c r="AB67" s="100">
        <v>0.53276509999999999</v>
      </c>
      <c r="AC67" s="100">
        <v>1.8495683999999999</v>
      </c>
      <c r="AD67" s="100">
        <v>1.2787724</v>
      </c>
      <c r="AE67" s="100">
        <v>1.4112334</v>
      </c>
      <c r="AF67" s="100">
        <v>1.080497</v>
      </c>
      <c r="AG67" s="100">
        <v>1.2364759999999999</v>
      </c>
      <c r="AH67" s="100">
        <v>1.8897638000000001</v>
      </c>
      <c r="AI67" s="100">
        <v>0.76074549999999996</v>
      </c>
      <c r="AJ67" s="100">
        <v>0.89325589999999999</v>
      </c>
      <c r="AK67" s="100">
        <v>0.96946189999999999</v>
      </c>
      <c r="AL67" s="100">
        <v>1.6348773999999999</v>
      </c>
      <c r="AM67" s="100">
        <v>0.69686409999999999</v>
      </c>
      <c r="AN67" s="100">
        <v>1.0869565000000001</v>
      </c>
      <c r="AO67" s="100">
        <v>0</v>
      </c>
      <c r="AP67" s="100">
        <v>0</v>
      </c>
      <c r="AQ67" s="100">
        <v>1.0427529</v>
      </c>
      <c r="AR67" s="100">
        <v>1.0643471</v>
      </c>
      <c r="AS67" s="127"/>
      <c r="AT67" s="120">
        <v>1960</v>
      </c>
      <c r="AU67" s="100">
        <v>0.54909859999999999</v>
      </c>
      <c r="AV67" s="100">
        <v>0.77632219999999996</v>
      </c>
      <c r="AW67" s="100">
        <v>0.50999589999999995</v>
      </c>
      <c r="AX67" s="100">
        <v>0.91027309999999995</v>
      </c>
      <c r="AY67" s="100">
        <v>2.2394745</v>
      </c>
      <c r="AZ67" s="100">
        <v>1.6811860000000001</v>
      </c>
      <c r="BA67" s="100">
        <v>2.1522733000000001</v>
      </c>
      <c r="BB67" s="100">
        <v>1.9742036999999999</v>
      </c>
      <c r="BC67" s="100">
        <v>1.8301052</v>
      </c>
      <c r="BD67" s="100">
        <v>2.9230768999999999</v>
      </c>
      <c r="BE67" s="100">
        <v>2.1913806</v>
      </c>
      <c r="BF67" s="100">
        <v>1.3181019</v>
      </c>
      <c r="BG67" s="100">
        <v>1.5317845000000001</v>
      </c>
      <c r="BH67" s="100">
        <v>1.8018018</v>
      </c>
      <c r="BI67" s="100">
        <v>1.1596443999999999</v>
      </c>
      <c r="BJ67" s="100">
        <v>0.63131309999999996</v>
      </c>
      <c r="BK67" s="100">
        <v>1.2077294999999999</v>
      </c>
      <c r="BL67" s="100">
        <v>0</v>
      </c>
      <c r="BM67" s="100">
        <v>1.4501217</v>
      </c>
      <c r="BN67" s="100">
        <v>1.5388503</v>
      </c>
      <c r="BO67" s="127"/>
      <c r="BP67" s="120">
        <v>1960</v>
      </c>
    </row>
    <row r="68" spans="1:68">
      <c r="A68" s="127"/>
      <c r="B68" s="120">
        <v>1961</v>
      </c>
      <c r="C68" s="100">
        <v>0.34861429999999999</v>
      </c>
      <c r="D68" s="100">
        <v>0.56011949999999999</v>
      </c>
      <c r="E68" s="100">
        <v>0.19193859999999999</v>
      </c>
      <c r="F68" s="100">
        <v>1.9230769000000001</v>
      </c>
      <c r="G68" s="100">
        <v>1.1108026</v>
      </c>
      <c r="H68" s="100">
        <v>2.6385223999999998</v>
      </c>
      <c r="I68" s="100">
        <v>2.3261824999999998</v>
      </c>
      <c r="J68" s="100">
        <v>3.2986551999999998</v>
      </c>
      <c r="K68" s="100">
        <v>3.4904014000000001</v>
      </c>
      <c r="L68" s="100">
        <v>1.7878426999999999</v>
      </c>
      <c r="M68" s="100">
        <v>1.026694</v>
      </c>
      <c r="N68" s="100">
        <v>1.6820858000000001</v>
      </c>
      <c r="O68" s="100">
        <v>1.5789473999999999</v>
      </c>
      <c r="P68" s="100">
        <v>2.0093771</v>
      </c>
      <c r="Q68" s="100">
        <v>0.85470089999999999</v>
      </c>
      <c r="R68" s="100">
        <v>0</v>
      </c>
      <c r="S68" s="100">
        <v>0</v>
      </c>
      <c r="T68" s="100">
        <v>0</v>
      </c>
      <c r="U68" s="100">
        <v>1.5247633</v>
      </c>
      <c r="V68" s="100">
        <v>1.6173519000000001</v>
      </c>
      <c r="W68" s="127"/>
      <c r="X68" s="120">
        <v>1961</v>
      </c>
      <c r="Y68" s="100">
        <v>1.0980966000000001</v>
      </c>
      <c r="Z68" s="100">
        <v>0.58639560000000002</v>
      </c>
      <c r="AA68" s="100">
        <v>0.80531509999999995</v>
      </c>
      <c r="AB68" s="100">
        <v>0.76084200000000002</v>
      </c>
      <c r="AC68" s="100">
        <v>1.4925373</v>
      </c>
      <c r="AD68" s="100">
        <v>1.9224607</v>
      </c>
      <c r="AE68" s="100">
        <v>1.9869429000000001</v>
      </c>
      <c r="AF68" s="100">
        <v>2.4213075000000002</v>
      </c>
      <c r="AG68" s="100">
        <v>0.59808609999999995</v>
      </c>
      <c r="AH68" s="100">
        <v>0.92707050000000002</v>
      </c>
      <c r="AI68" s="100">
        <v>1.4700477999999999</v>
      </c>
      <c r="AJ68" s="100">
        <v>1.3215859000000001</v>
      </c>
      <c r="AK68" s="100">
        <v>0</v>
      </c>
      <c r="AL68" s="100">
        <v>1.0775862</v>
      </c>
      <c r="AM68" s="100">
        <v>0</v>
      </c>
      <c r="AN68" s="100">
        <v>2.0898642000000001</v>
      </c>
      <c r="AO68" s="100">
        <v>1.8691589</v>
      </c>
      <c r="AP68" s="100">
        <v>0</v>
      </c>
      <c r="AQ68" s="100">
        <v>1.1547566</v>
      </c>
      <c r="AR68" s="100">
        <v>1.2014100999999999</v>
      </c>
      <c r="AS68" s="127"/>
      <c r="AT68" s="120">
        <v>1961</v>
      </c>
      <c r="AU68" s="100">
        <v>0.71422189999999997</v>
      </c>
      <c r="AV68" s="100">
        <v>0.57295649999999998</v>
      </c>
      <c r="AW68" s="100">
        <v>0.49130390000000002</v>
      </c>
      <c r="AX68" s="100">
        <v>1.3575219000000001</v>
      </c>
      <c r="AY68" s="100">
        <v>1.2947777</v>
      </c>
      <c r="AZ68" s="100">
        <v>2.2963870000000002</v>
      </c>
      <c r="BA68" s="100">
        <v>2.1645021999999998</v>
      </c>
      <c r="BB68" s="100">
        <v>2.8728126999999999</v>
      </c>
      <c r="BC68" s="100">
        <v>2.0642877999999998</v>
      </c>
      <c r="BD68" s="100">
        <v>1.3652913</v>
      </c>
      <c r="BE68" s="100">
        <v>1.2404748999999999</v>
      </c>
      <c r="BF68" s="100">
        <v>1.5060241000000001</v>
      </c>
      <c r="BG68" s="100">
        <v>0.75282309999999997</v>
      </c>
      <c r="BH68" s="100">
        <v>1.4929829999999999</v>
      </c>
      <c r="BI68" s="100">
        <v>0.37807180000000001</v>
      </c>
      <c r="BJ68" s="100">
        <v>1.2143291000000001</v>
      </c>
      <c r="BK68" s="100">
        <v>1.1520737000000001</v>
      </c>
      <c r="BL68" s="100">
        <v>0</v>
      </c>
      <c r="BM68" s="100">
        <v>1.3418093</v>
      </c>
      <c r="BN68" s="100">
        <v>1.4166524</v>
      </c>
      <c r="BO68" s="127"/>
      <c r="BP68" s="120">
        <v>1961</v>
      </c>
    </row>
    <row r="69" spans="1:68">
      <c r="A69" s="127"/>
      <c r="B69" s="120">
        <v>1962</v>
      </c>
      <c r="C69" s="100">
        <v>1.3703323000000001</v>
      </c>
      <c r="D69" s="100">
        <v>0.73610600000000004</v>
      </c>
      <c r="E69" s="100">
        <v>0</v>
      </c>
      <c r="F69" s="100">
        <v>1.3321491999999999</v>
      </c>
      <c r="G69" s="100">
        <v>1.3557484</v>
      </c>
      <c r="H69" s="100">
        <v>1.4577259</v>
      </c>
      <c r="I69" s="100">
        <v>2.3809524</v>
      </c>
      <c r="J69" s="100">
        <v>3.8109755999999999</v>
      </c>
      <c r="K69" s="100">
        <v>1.1242270999999999</v>
      </c>
      <c r="L69" s="100">
        <v>3.5853003000000001</v>
      </c>
      <c r="M69" s="100">
        <v>5.6666667000000004</v>
      </c>
      <c r="N69" s="100">
        <v>3.6734694000000001</v>
      </c>
      <c r="O69" s="100">
        <v>2.5680534000000002</v>
      </c>
      <c r="P69" s="100">
        <v>2.0147750000000002</v>
      </c>
      <c r="Q69" s="100">
        <v>0.8396306</v>
      </c>
      <c r="R69" s="100">
        <v>1.4044943999999999</v>
      </c>
      <c r="S69" s="100">
        <v>2.9154518999999999</v>
      </c>
      <c r="T69" s="100">
        <v>0</v>
      </c>
      <c r="U69" s="100">
        <v>1.9447326</v>
      </c>
      <c r="V69" s="100">
        <v>2.105496</v>
      </c>
      <c r="W69" s="127"/>
      <c r="X69" s="120">
        <v>1962</v>
      </c>
      <c r="Y69" s="100">
        <v>0.89766610000000002</v>
      </c>
      <c r="Z69" s="100">
        <v>0.38587690000000002</v>
      </c>
      <c r="AA69" s="100">
        <v>0.80857089999999998</v>
      </c>
      <c r="AB69" s="100">
        <v>0.93283579999999999</v>
      </c>
      <c r="AC69" s="100">
        <v>0.57570520000000003</v>
      </c>
      <c r="AD69" s="100">
        <v>1.2515645</v>
      </c>
      <c r="AE69" s="100">
        <v>0.86805560000000004</v>
      </c>
      <c r="AF69" s="100">
        <v>2.6990552999999999</v>
      </c>
      <c r="AG69" s="100">
        <v>2.0325202999999998</v>
      </c>
      <c r="AH69" s="100">
        <v>2.4509804000000002</v>
      </c>
      <c r="AI69" s="100">
        <v>0.70921990000000001</v>
      </c>
      <c r="AJ69" s="100">
        <v>0.43010749999999998</v>
      </c>
      <c r="AK69" s="100">
        <v>0.47551120000000002</v>
      </c>
      <c r="AL69" s="100">
        <v>1.0764263000000001</v>
      </c>
      <c r="AM69" s="100">
        <v>1.3071895</v>
      </c>
      <c r="AN69" s="100">
        <v>2.0040079999999998</v>
      </c>
      <c r="AO69" s="100">
        <v>0</v>
      </c>
      <c r="AP69" s="100">
        <v>0</v>
      </c>
      <c r="AQ69" s="100">
        <v>1.1129346</v>
      </c>
      <c r="AR69" s="100">
        <v>1.1607544999999999</v>
      </c>
      <c r="AS69" s="127"/>
      <c r="AT69" s="120">
        <v>1962</v>
      </c>
      <c r="AU69" s="100">
        <v>1.1395512000000001</v>
      </c>
      <c r="AV69" s="100">
        <v>0.56513139999999995</v>
      </c>
      <c r="AW69" s="100">
        <v>0.39490570000000003</v>
      </c>
      <c r="AX69" s="100">
        <v>1.1373975999999999</v>
      </c>
      <c r="AY69" s="100">
        <v>0.97738060000000004</v>
      </c>
      <c r="AZ69" s="100">
        <v>1.3582855</v>
      </c>
      <c r="BA69" s="100">
        <v>1.6583748</v>
      </c>
      <c r="BB69" s="100">
        <v>3.2718231000000002</v>
      </c>
      <c r="BC69" s="100">
        <v>1.5709797000000001</v>
      </c>
      <c r="BD69" s="100">
        <v>3.0252609000000001</v>
      </c>
      <c r="BE69" s="100">
        <v>3.2646047999999999</v>
      </c>
      <c r="BF69" s="100">
        <v>2.0942408000000001</v>
      </c>
      <c r="BG69" s="100">
        <v>1.4814814999999999</v>
      </c>
      <c r="BH69" s="100">
        <v>1.4938750999999999</v>
      </c>
      <c r="BI69" s="100">
        <v>1.1025358000000001</v>
      </c>
      <c r="BJ69" s="100">
        <v>1.754386</v>
      </c>
      <c r="BK69" s="100">
        <v>1.1123471</v>
      </c>
      <c r="BL69" s="100">
        <v>0</v>
      </c>
      <c r="BM69" s="100">
        <v>1.5326386999999999</v>
      </c>
      <c r="BN69" s="100">
        <v>1.6385444</v>
      </c>
      <c r="BO69" s="127"/>
      <c r="BP69" s="120">
        <v>1962</v>
      </c>
    </row>
    <row r="70" spans="1:68">
      <c r="A70" s="127"/>
      <c r="B70" s="120">
        <v>1963</v>
      </c>
      <c r="C70" s="100">
        <v>1.0145417999999999</v>
      </c>
      <c r="D70" s="100">
        <v>0.72424409999999995</v>
      </c>
      <c r="E70" s="100">
        <v>0.38008360000000002</v>
      </c>
      <c r="F70" s="100">
        <v>1.2486993</v>
      </c>
      <c r="G70" s="100">
        <v>0.5292405</v>
      </c>
      <c r="H70" s="100">
        <v>1.7157564000000001</v>
      </c>
      <c r="I70" s="100">
        <v>1.6242555000000001</v>
      </c>
      <c r="J70" s="100">
        <v>2.7763756000000002</v>
      </c>
      <c r="K70" s="100">
        <v>2.9689608999999999</v>
      </c>
      <c r="L70" s="100">
        <v>1.2095555</v>
      </c>
      <c r="M70" s="100">
        <v>1.6254876</v>
      </c>
      <c r="N70" s="100">
        <v>1.9731650000000001</v>
      </c>
      <c r="O70" s="100">
        <v>2.5201612999999998</v>
      </c>
      <c r="P70" s="100">
        <v>0.66093849999999998</v>
      </c>
      <c r="Q70" s="100">
        <v>3.3585223000000002</v>
      </c>
      <c r="R70" s="100">
        <v>5.4200542</v>
      </c>
      <c r="S70" s="100">
        <v>0</v>
      </c>
      <c r="T70" s="100">
        <v>0</v>
      </c>
      <c r="U70" s="100">
        <v>1.4909361999999999</v>
      </c>
      <c r="V70" s="100">
        <v>1.6346453999999999</v>
      </c>
      <c r="W70" s="127"/>
      <c r="X70" s="120">
        <v>1963</v>
      </c>
      <c r="Y70" s="100">
        <v>1.0649626999999999</v>
      </c>
      <c r="Z70" s="100">
        <v>0.76016720000000004</v>
      </c>
      <c r="AA70" s="100">
        <v>1.1916583999999999</v>
      </c>
      <c r="AB70" s="100">
        <v>1.5313935999999999</v>
      </c>
      <c r="AC70" s="100">
        <v>1.3989927</v>
      </c>
      <c r="AD70" s="100">
        <v>1.5248550999999999</v>
      </c>
      <c r="AE70" s="100">
        <v>2.3612750999999998</v>
      </c>
      <c r="AF70" s="100">
        <v>1.6224985999999999</v>
      </c>
      <c r="AG70" s="100">
        <v>0.84104290000000004</v>
      </c>
      <c r="AH70" s="100">
        <v>1.2277471</v>
      </c>
      <c r="AI70" s="100">
        <v>0.34387899999999999</v>
      </c>
      <c r="AJ70" s="100">
        <v>0.83090980000000003</v>
      </c>
      <c r="AK70" s="100">
        <v>0.94517960000000001</v>
      </c>
      <c r="AL70" s="100">
        <v>0.53219799999999995</v>
      </c>
      <c r="AM70" s="100">
        <v>1.9267822999999999</v>
      </c>
      <c r="AN70" s="100">
        <v>0</v>
      </c>
      <c r="AO70" s="100">
        <v>0</v>
      </c>
      <c r="AP70" s="100">
        <v>6.4102563999999997</v>
      </c>
      <c r="AQ70" s="100">
        <v>1.2021454</v>
      </c>
      <c r="AR70" s="100">
        <v>1.2464276000000001</v>
      </c>
      <c r="AS70" s="127"/>
      <c r="AT70" s="120">
        <v>1963</v>
      </c>
      <c r="AU70" s="100">
        <v>1.0391410000000001</v>
      </c>
      <c r="AV70" s="100">
        <v>0.74177099999999996</v>
      </c>
      <c r="AW70" s="100">
        <v>0.77692530000000004</v>
      </c>
      <c r="AX70" s="100">
        <v>1.3865187999999999</v>
      </c>
      <c r="AY70" s="100">
        <v>0.95199239999999996</v>
      </c>
      <c r="AZ70" s="100">
        <v>1.6233766000000001</v>
      </c>
      <c r="BA70" s="100">
        <v>1.9768427</v>
      </c>
      <c r="BB70" s="100">
        <v>2.2193211000000002</v>
      </c>
      <c r="BC70" s="100">
        <v>1.9251925000000001</v>
      </c>
      <c r="BD70" s="100">
        <v>1.2185834</v>
      </c>
      <c r="BE70" s="100">
        <v>1.0026737999999999</v>
      </c>
      <c r="BF70" s="100">
        <v>1.4167173</v>
      </c>
      <c r="BG70" s="100">
        <v>1.7073171</v>
      </c>
      <c r="BH70" s="100">
        <v>0.5896226</v>
      </c>
      <c r="BI70" s="100">
        <v>2.5473070999999998</v>
      </c>
      <c r="BJ70" s="100">
        <v>2.2333892</v>
      </c>
      <c r="BK70" s="100">
        <v>0</v>
      </c>
      <c r="BL70" s="100">
        <v>4.1666667000000004</v>
      </c>
      <c r="BM70" s="100">
        <v>1.3477707000000001</v>
      </c>
      <c r="BN70" s="100">
        <v>1.4387658999999999</v>
      </c>
      <c r="BO70" s="127"/>
      <c r="BP70" s="120">
        <v>1963</v>
      </c>
    </row>
    <row r="71" spans="1:68">
      <c r="A71" s="127"/>
      <c r="B71" s="120">
        <v>1964</v>
      </c>
      <c r="C71" s="100">
        <v>2.3466309000000001</v>
      </c>
      <c r="D71" s="100">
        <v>0.53087949999999995</v>
      </c>
      <c r="E71" s="100">
        <v>0.74640790000000001</v>
      </c>
      <c r="F71" s="100">
        <v>1.0014019999999999</v>
      </c>
      <c r="G71" s="100">
        <v>1.2578616</v>
      </c>
      <c r="H71" s="100">
        <v>3.8921323000000001</v>
      </c>
      <c r="I71" s="100">
        <v>2.7586206999999998</v>
      </c>
      <c r="J71" s="100">
        <v>1.7574692000000001</v>
      </c>
      <c r="K71" s="100">
        <v>2.6055237</v>
      </c>
      <c r="L71" s="100">
        <v>1.2251148999999999</v>
      </c>
      <c r="M71" s="100">
        <v>2.8535192999999999</v>
      </c>
      <c r="N71" s="100">
        <v>1.9127774</v>
      </c>
      <c r="O71" s="100">
        <v>0.98280100000000004</v>
      </c>
      <c r="P71" s="100">
        <v>1.9595035999999999</v>
      </c>
      <c r="Q71" s="100">
        <v>0</v>
      </c>
      <c r="R71" s="100">
        <v>2.621232</v>
      </c>
      <c r="S71" s="100">
        <v>0</v>
      </c>
      <c r="T71" s="100">
        <v>0</v>
      </c>
      <c r="U71" s="100">
        <v>1.7305359</v>
      </c>
      <c r="V71" s="100">
        <v>1.7792644</v>
      </c>
      <c r="W71" s="127"/>
      <c r="X71" s="120">
        <v>1964</v>
      </c>
      <c r="Y71" s="100">
        <v>1.7633574000000001</v>
      </c>
      <c r="Z71" s="100">
        <v>1.1142061000000001</v>
      </c>
      <c r="AA71" s="100">
        <v>0.97465889999999999</v>
      </c>
      <c r="AB71" s="100">
        <v>0.84370389999999995</v>
      </c>
      <c r="AC71" s="100">
        <v>1.3287271</v>
      </c>
      <c r="AD71" s="100">
        <v>1.1761246999999999</v>
      </c>
      <c r="AE71" s="100">
        <v>2.0951811</v>
      </c>
      <c r="AF71" s="100">
        <v>3.2485111</v>
      </c>
      <c r="AG71" s="100">
        <v>0.54362600000000005</v>
      </c>
      <c r="AH71" s="100">
        <v>1.2399256000000001</v>
      </c>
      <c r="AI71" s="100">
        <v>1.322314</v>
      </c>
      <c r="AJ71" s="100">
        <v>0.40096229999999999</v>
      </c>
      <c r="AK71" s="100">
        <v>0</v>
      </c>
      <c r="AL71" s="100">
        <v>1.0604454000000001</v>
      </c>
      <c r="AM71" s="100">
        <v>0.63171189999999999</v>
      </c>
      <c r="AN71" s="100">
        <v>0.91157699999999997</v>
      </c>
      <c r="AO71" s="100">
        <v>0</v>
      </c>
      <c r="AP71" s="100">
        <v>0</v>
      </c>
      <c r="AQ71" s="100">
        <v>1.232688</v>
      </c>
      <c r="AR71" s="100">
        <v>1.2232334</v>
      </c>
      <c r="AS71" s="127"/>
      <c r="AT71" s="120">
        <v>1964</v>
      </c>
      <c r="AU71" s="100">
        <v>2.0623871999999999</v>
      </c>
      <c r="AV71" s="100">
        <v>0.81551289999999999</v>
      </c>
      <c r="AW71" s="100">
        <v>0.85804179999999997</v>
      </c>
      <c r="AX71" s="100">
        <v>0.92459420000000003</v>
      </c>
      <c r="AY71" s="100">
        <v>1.2923236</v>
      </c>
      <c r="AZ71" s="100">
        <v>2.5721634999999998</v>
      </c>
      <c r="BA71" s="100">
        <v>2.4404249</v>
      </c>
      <c r="BB71" s="100">
        <v>2.4749251000000001</v>
      </c>
      <c r="BC71" s="100">
        <v>1.5963814999999999</v>
      </c>
      <c r="BD71" s="100">
        <v>1.2324757</v>
      </c>
      <c r="BE71" s="100">
        <v>2.1039002999999998</v>
      </c>
      <c r="BF71" s="100">
        <v>1.174628</v>
      </c>
      <c r="BG71" s="100">
        <v>0.48019210000000001</v>
      </c>
      <c r="BH71" s="100">
        <v>1.4632719000000001</v>
      </c>
      <c r="BI71" s="100">
        <v>0.36284470000000002</v>
      </c>
      <c r="BJ71" s="100">
        <v>1.6129032000000001</v>
      </c>
      <c r="BK71" s="100">
        <v>0</v>
      </c>
      <c r="BL71" s="100">
        <v>0</v>
      </c>
      <c r="BM71" s="100">
        <v>1.4835995</v>
      </c>
      <c r="BN71" s="100">
        <v>1.5017469000000001</v>
      </c>
      <c r="BO71" s="127"/>
      <c r="BP71" s="120">
        <v>1964</v>
      </c>
    </row>
    <row r="72" spans="1:68">
      <c r="A72" s="127"/>
      <c r="B72" s="120">
        <v>1965</v>
      </c>
      <c r="C72" s="100">
        <v>1.0051935000000001</v>
      </c>
      <c r="D72" s="100">
        <v>0.51724139999999996</v>
      </c>
      <c r="E72" s="100">
        <v>0.55177489999999996</v>
      </c>
      <c r="F72" s="100">
        <v>0.19234470000000001</v>
      </c>
      <c r="G72" s="100">
        <v>0.95238100000000003</v>
      </c>
      <c r="H72" s="100">
        <v>3.2301479999999998</v>
      </c>
      <c r="I72" s="100">
        <v>3.0777839999999999</v>
      </c>
      <c r="J72" s="100">
        <v>1.7579106</v>
      </c>
      <c r="K72" s="100">
        <v>3.5614347</v>
      </c>
      <c r="L72" s="100">
        <v>2.7355622999999998</v>
      </c>
      <c r="M72" s="100">
        <v>0.93312600000000001</v>
      </c>
      <c r="N72" s="100">
        <v>1.1160714</v>
      </c>
      <c r="O72" s="100">
        <v>0.47846889999999997</v>
      </c>
      <c r="P72" s="100">
        <v>0.63492059999999995</v>
      </c>
      <c r="Q72" s="100">
        <v>1.7331023000000001</v>
      </c>
      <c r="R72" s="100">
        <v>1.2787724</v>
      </c>
      <c r="S72" s="100">
        <v>2.7027027000000001</v>
      </c>
      <c r="T72" s="100">
        <v>0</v>
      </c>
      <c r="U72" s="100">
        <v>1.4349461999999999</v>
      </c>
      <c r="V72" s="100">
        <v>1.5830035</v>
      </c>
      <c r="W72" s="127"/>
      <c r="X72" s="120">
        <v>1965</v>
      </c>
      <c r="Y72" s="100">
        <v>1.9390092999999999</v>
      </c>
      <c r="Z72" s="100">
        <v>0.90661829999999999</v>
      </c>
      <c r="AA72" s="100">
        <v>0.76834420000000003</v>
      </c>
      <c r="AB72" s="100">
        <v>1.0139931</v>
      </c>
      <c r="AC72" s="100">
        <v>1.2569129999999999</v>
      </c>
      <c r="AD72" s="100">
        <v>1.9988577999999999</v>
      </c>
      <c r="AE72" s="100">
        <v>1.5051174</v>
      </c>
      <c r="AF72" s="100">
        <v>1.6339869</v>
      </c>
      <c r="AG72" s="100">
        <v>2.6560424999999999</v>
      </c>
      <c r="AH72" s="100">
        <v>1.8541409</v>
      </c>
      <c r="AI72" s="100">
        <v>2.2357073999999999</v>
      </c>
      <c r="AJ72" s="100">
        <v>0.3888025</v>
      </c>
      <c r="AK72" s="100">
        <v>0.4644682</v>
      </c>
      <c r="AL72" s="100">
        <v>1.0432968</v>
      </c>
      <c r="AM72" s="100">
        <v>0.625</v>
      </c>
      <c r="AN72" s="100">
        <v>0.88495579999999996</v>
      </c>
      <c r="AO72" s="100">
        <v>1.6366612</v>
      </c>
      <c r="AP72" s="100">
        <v>0</v>
      </c>
      <c r="AQ72" s="100">
        <v>1.3863216</v>
      </c>
      <c r="AR72" s="100">
        <v>1.4144772000000001</v>
      </c>
      <c r="AS72" s="127"/>
      <c r="AT72" s="120">
        <v>1965</v>
      </c>
      <c r="AU72" s="100">
        <v>1.4602302</v>
      </c>
      <c r="AV72" s="100">
        <v>0.70702609999999999</v>
      </c>
      <c r="AW72" s="100">
        <v>0.65770930000000005</v>
      </c>
      <c r="AX72" s="100">
        <v>0.5923001</v>
      </c>
      <c r="AY72" s="100">
        <v>1.1005136</v>
      </c>
      <c r="AZ72" s="100">
        <v>2.6326729000000002</v>
      </c>
      <c r="BA72" s="100">
        <v>2.3201855999999998</v>
      </c>
      <c r="BB72" s="100">
        <v>1.6984583</v>
      </c>
      <c r="BC72" s="100">
        <v>3.1185030999999999</v>
      </c>
      <c r="BD72" s="100">
        <v>2.2984982999999999</v>
      </c>
      <c r="BE72" s="100">
        <v>1.5757958000000001</v>
      </c>
      <c r="BF72" s="100">
        <v>0.76045629999999997</v>
      </c>
      <c r="BG72" s="100">
        <v>0.47136460000000002</v>
      </c>
      <c r="BH72" s="100">
        <v>0.8591065</v>
      </c>
      <c r="BI72" s="100">
        <v>1.0893246000000001</v>
      </c>
      <c r="BJ72" s="100">
        <v>1.0460251</v>
      </c>
      <c r="BK72" s="100">
        <v>2.0387360000000001</v>
      </c>
      <c r="BL72" s="100">
        <v>0</v>
      </c>
      <c r="BM72" s="100">
        <v>1.4108228</v>
      </c>
      <c r="BN72" s="100">
        <v>1.4954984</v>
      </c>
      <c r="BO72" s="127"/>
      <c r="BP72" s="120">
        <v>1965</v>
      </c>
    </row>
    <row r="73" spans="1:68">
      <c r="A73" s="127"/>
      <c r="B73" s="120">
        <v>1966</v>
      </c>
      <c r="C73" s="100">
        <v>0.33621640000000003</v>
      </c>
      <c r="D73" s="100">
        <v>0.33388089999999998</v>
      </c>
      <c r="E73" s="100">
        <v>0.3587206</v>
      </c>
      <c r="F73" s="100">
        <v>1.1093607999999999</v>
      </c>
      <c r="G73" s="100">
        <v>2.0430261000000001</v>
      </c>
      <c r="H73" s="100">
        <v>2.0808352000000001</v>
      </c>
      <c r="I73" s="100">
        <v>2.8009871</v>
      </c>
      <c r="J73" s="100">
        <v>4.0268997000000004</v>
      </c>
      <c r="K73" s="100">
        <v>1.7591387000000001</v>
      </c>
      <c r="L73" s="100">
        <v>2.6287273</v>
      </c>
      <c r="M73" s="100">
        <v>1.8469551</v>
      </c>
      <c r="N73" s="100">
        <v>1.8085602999999999</v>
      </c>
      <c r="O73" s="100">
        <v>0.46359830000000002</v>
      </c>
      <c r="P73" s="100">
        <v>0.61835649999999998</v>
      </c>
      <c r="Q73" s="100">
        <v>0.86743809999999999</v>
      </c>
      <c r="R73" s="100">
        <v>1.2608273999999999</v>
      </c>
      <c r="S73" s="100">
        <v>2.6004421</v>
      </c>
      <c r="T73" s="100">
        <v>0</v>
      </c>
      <c r="U73" s="100">
        <v>1.4893211</v>
      </c>
      <c r="V73" s="100">
        <v>1.6403623000000001</v>
      </c>
      <c r="W73" s="127"/>
      <c r="X73" s="120">
        <v>1966</v>
      </c>
      <c r="Y73" s="100">
        <v>0.70746620000000005</v>
      </c>
      <c r="Z73" s="100">
        <v>0.87606640000000002</v>
      </c>
      <c r="AA73" s="100">
        <v>0.56372860000000002</v>
      </c>
      <c r="AB73" s="100">
        <v>0.97165299999999999</v>
      </c>
      <c r="AC73" s="100">
        <v>0.955484</v>
      </c>
      <c r="AD73" s="100">
        <v>1.6560037999999999</v>
      </c>
      <c r="AE73" s="100">
        <v>1.2005342000000001</v>
      </c>
      <c r="AF73" s="100">
        <v>1.9050107000000001</v>
      </c>
      <c r="AG73" s="100">
        <v>1.056792</v>
      </c>
      <c r="AH73" s="100">
        <v>0.89397190000000004</v>
      </c>
      <c r="AI73" s="100">
        <v>2.8162490999999998</v>
      </c>
      <c r="AJ73" s="100">
        <v>1.1227209</v>
      </c>
      <c r="AK73" s="100">
        <v>1.3700068999999999</v>
      </c>
      <c r="AL73" s="100">
        <v>1.0299828</v>
      </c>
      <c r="AM73" s="100">
        <v>0.61685749999999995</v>
      </c>
      <c r="AN73" s="100">
        <v>0</v>
      </c>
      <c r="AO73" s="100">
        <v>0</v>
      </c>
      <c r="AP73" s="100">
        <v>2.7070192999999998</v>
      </c>
      <c r="AQ73" s="100">
        <v>1.1115143999999999</v>
      </c>
      <c r="AR73" s="100">
        <v>1.1776093000000001</v>
      </c>
      <c r="AS73" s="127"/>
      <c r="AT73" s="120">
        <v>1966</v>
      </c>
      <c r="AU73" s="100">
        <v>0.51712860000000005</v>
      </c>
      <c r="AV73" s="100">
        <v>0.59841900000000003</v>
      </c>
      <c r="AW73" s="100">
        <v>0.45883849999999998</v>
      </c>
      <c r="AX73" s="100">
        <v>1.0422203000000001</v>
      </c>
      <c r="AY73" s="100">
        <v>1.5131076000000001</v>
      </c>
      <c r="AZ73" s="100">
        <v>1.8747180000000001</v>
      </c>
      <c r="BA73" s="100">
        <v>2.0283916999999998</v>
      </c>
      <c r="BB73" s="100">
        <v>3.0074008000000001</v>
      </c>
      <c r="BC73" s="100">
        <v>1.4167479999999999</v>
      </c>
      <c r="BD73" s="100">
        <v>1.7700368</v>
      </c>
      <c r="BE73" s="100">
        <v>2.3276275000000002</v>
      </c>
      <c r="BF73" s="100">
        <v>1.4714782</v>
      </c>
      <c r="BG73" s="100">
        <v>0.92021509999999995</v>
      </c>
      <c r="BH73" s="100">
        <v>0.84294049999999998</v>
      </c>
      <c r="BI73" s="100">
        <v>0.72099610000000003</v>
      </c>
      <c r="BJ73" s="100">
        <v>0.51042540000000003</v>
      </c>
      <c r="BK73" s="100">
        <v>0.97839699999999996</v>
      </c>
      <c r="BL73" s="100">
        <v>1.8230876</v>
      </c>
      <c r="BM73" s="100">
        <v>1.3017805</v>
      </c>
      <c r="BN73" s="100">
        <v>1.4139875</v>
      </c>
      <c r="BO73" s="127"/>
      <c r="BP73" s="120">
        <v>1966</v>
      </c>
    </row>
    <row r="74" spans="1:68">
      <c r="A74" s="127"/>
      <c r="B74" s="120">
        <v>1967</v>
      </c>
      <c r="C74" s="100">
        <v>0.33908650000000001</v>
      </c>
      <c r="D74" s="100">
        <v>0.97908030000000001</v>
      </c>
      <c r="E74" s="100">
        <v>0.88183889999999998</v>
      </c>
      <c r="F74" s="100">
        <v>0.9318379</v>
      </c>
      <c r="G74" s="100">
        <v>1.8907563000000001</v>
      </c>
      <c r="H74" s="100">
        <v>2.7570166</v>
      </c>
      <c r="I74" s="100">
        <v>3.2949923999999999</v>
      </c>
      <c r="J74" s="100">
        <v>1.5277866</v>
      </c>
      <c r="K74" s="100">
        <v>2.2525792</v>
      </c>
      <c r="L74" s="100">
        <v>3.3791964999999999</v>
      </c>
      <c r="M74" s="100">
        <v>1.8498479000000001</v>
      </c>
      <c r="N74" s="100">
        <v>2.4787097</v>
      </c>
      <c r="O74" s="100">
        <v>1.3515888</v>
      </c>
      <c r="P74" s="100">
        <v>1.2090729</v>
      </c>
      <c r="Q74" s="100">
        <v>0</v>
      </c>
      <c r="R74" s="100">
        <v>0</v>
      </c>
      <c r="S74" s="100">
        <v>2.5338265999999998</v>
      </c>
      <c r="T74" s="100">
        <v>0</v>
      </c>
      <c r="U74" s="100">
        <v>1.6163464000000001</v>
      </c>
      <c r="V74" s="100">
        <v>1.7137057</v>
      </c>
      <c r="W74" s="127"/>
      <c r="X74" s="120">
        <v>1967</v>
      </c>
      <c r="Y74" s="100">
        <v>1.2508778</v>
      </c>
      <c r="Z74" s="100">
        <v>0.51309070000000001</v>
      </c>
      <c r="AA74" s="100">
        <v>0</v>
      </c>
      <c r="AB74" s="100">
        <v>0.97531670000000004</v>
      </c>
      <c r="AC74" s="100">
        <v>2.8645466000000002</v>
      </c>
      <c r="AD74" s="100">
        <v>0.53479220000000005</v>
      </c>
      <c r="AE74" s="100">
        <v>1.7522698999999999</v>
      </c>
      <c r="AF74" s="100">
        <v>0.55104010000000003</v>
      </c>
      <c r="AG74" s="100">
        <v>2.9052568999999999</v>
      </c>
      <c r="AH74" s="100">
        <v>1.1569521</v>
      </c>
      <c r="AI74" s="100">
        <v>1.2451517000000001</v>
      </c>
      <c r="AJ74" s="100">
        <v>1.0855131</v>
      </c>
      <c r="AK74" s="100">
        <v>0.44524589999999997</v>
      </c>
      <c r="AL74" s="100">
        <v>0</v>
      </c>
      <c r="AM74" s="100">
        <v>0</v>
      </c>
      <c r="AN74" s="100">
        <v>2.5014382999999998</v>
      </c>
      <c r="AO74" s="100">
        <v>1.5036916</v>
      </c>
      <c r="AP74" s="100">
        <v>0</v>
      </c>
      <c r="AQ74" s="100">
        <v>1.1092610000000001</v>
      </c>
      <c r="AR74" s="100">
        <v>1.1455095</v>
      </c>
      <c r="AS74" s="127"/>
      <c r="AT74" s="120">
        <v>1967</v>
      </c>
      <c r="AU74" s="100">
        <v>0.78299879999999999</v>
      </c>
      <c r="AV74" s="100">
        <v>0.75155819999999995</v>
      </c>
      <c r="AW74" s="100">
        <v>0.45113890000000001</v>
      </c>
      <c r="AX74" s="100">
        <v>0.95308170000000003</v>
      </c>
      <c r="AY74" s="100">
        <v>2.3660391999999999</v>
      </c>
      <c r="AZ74" s="100">
        <v>1.6818485999999999</v>
      </c>
      <c r="BA74" s="100">
        <v>2.5474028999999998</v>
      </c>
      <c r="BB74" s="100">
        <v>1.0586561999999999</v>
      </c>
      <c r="BC74" s="100">
        <v>2.5701456999999999</v>
      </c>
      <c r="BD74" s="100">
        <v>2.2829421000000001</v>
      </c>
      <c r="BE74" s="100">
        <v>1.5489539000000001</v>
      </c>
      <c r="BF74" s="100">
        <v>1.7896387</v>
      </c>
      <c r="BG74" s="100">
        <v>0.89574430000000005</v>
      </c>
      <c r="BH74" s="100">
        <v>0.55396900000000004</v>
      </c>
      <c r="BI74" s="100">
        <v>0</v>
      </c>
      <c r="BJ74" s="100">
        <v>1.5018924</v>
      </c>
      <c r="BK74" s="100">
        <v>1.8873443999999999</v>
      </c>
      <c r="BL74" s="100">
        <v>0</v>
      </c>
      <c r="BM74" s="100">
        <v>1.3645134000000001</v>
      </c>
      <c r="BN74" s="100">
        <v>1.438431</v>
      </c>
      <c r="BO74" s="127"/>
      <c r="BP74" s="120">
        <v>1967</v>
      </c>
    </row>
    <row r="75" spans="1:68">
      <c r="A75" s="127"/>
      <c r="B75" s="121">
        <v>1968</v>
      </c>
      <c r="C75" s="100">
        <v>0.51086529999999997</v>
      </c>
      <c r="D75" s="100">
        <v>0.32151079999999999</v>
      </c>
      <c r="E75" s="100">
        <v>0</v>
      </c>
      <c r="F75" s="100">
        <v>0.55141479999999998</v>
      </c>
      <c r="G75" s="100">
        <v>2.1668131000000002</v>
      </c>
      <c r="H75" s="100">
        <v>2.1840736999999999</v>
      </c>
      <c r="I75" s="100">
        <v>3.2174342</v>
      </c>
      <c r="J75" s="100">
        <v>3.6284187999999999</v>
      </c>
      <c r="K75" s="100">
        <v>4.2081916000000001</v>
      </c>
      <c r="L75" s="100">
        <v>3.5149005</v>
      </c>
      <c r="M75" s="100">
        <v>1.2493323999999999</v>
      </c>
      <c r="N75" s="100">
        <v>2.4271170999999998</v>
      </c>
      <c r="O75" s="100">
        <v>1.7504628</v>
      </c>
      <c r="P75" s="100">
        <v>0</v>
      </c>
      <c r="Q75" s="100">
        <v>1.7276229999999999</v>
      </c>
      <c r="R75" s="100">
        <v>1.2606048000000001</v>
      </c>
      <c r="S75" s="100">
        <v>0</v>
      </c>
      <c r="T75" s="100">
        <v>0</v>
      </c>
      <c r="U75" s="100">
        <v>1.6878377</v>
      </c>
      <c r="V75" s="100">
        <v>1.8613246000000001</v>
      </c>
      <c r="W75" s="127"/>
      <c r="X75" s="121">
        <v>1968</v>
      </c>
      <c r="Y75" s="100">
        <v>2.5112423000000001</v>
      </c>
      <c r="Z75" s="100">
        <v>0.16877490000000001</v>
      </c>
      <c r="AA75" s="100">
        <v>0.72701099999999996</v>
      </c>
      <c r="AB75" s="100">
        <v>1.3410192999999999</v>
      </c>
      <c r="AC75" s="100">
        <v>1.6523121999999999</v>
      </c>
      <c r="AD75" s="100">
        <v>2.077744</v>
      </c>
      <c r="AE75" s="100">
        <v>1.7064701</v>
      </c>
      <c r="AF75" s="100">
        <v>1.6759168</v>
      </c>
      <c r="AG75" s="100">
        <v>2.9010503999999999</v>
      </c>
      <c r="AH75" s="100">
        <v>1.6739390000000001</v>
      </c>
      <c r="AI75" s="100">
        <v>3.1296358</v>
      </c>
      <c r="AJ75" s="100">
        <v>0.7036926</v>
      </c>
      <c r="AK75" s="100">
        <v>0.43005019999999999</v>
      </c>
      <c r="AL75" s="100">
        <v>0.5070325</v>
      </c>
      <c r="AM75" s="100">
        <v>0.61565740000000002</v>
      </c>
      <c r="AN75" s="100">
        <v>0.82491919999999996</v>
      </c>
      <c r="AO75" s="100">
        <v>1.4173138999999999</v>
      </c>
      <c r="AP75" s="100">
        <v>0</v>
      </c>
      <c r="AQ75" s="100">
        <v>1.4751734999999999</v>
      </c>
      <c r="AR75" s="100">
        <v>1.5278544999999999</v>
      </c>
      <c r="AS75" s="127"/>
      <c r="AT75" s="121">
        <v>1968</v>
      </c>
      <c r="AU75" s="100">
        <v>1.4850638</v>
      </c>
      <c r="AV75" s="100">
        <v>0.24700140000000001</v>
      </c>
      <c r="AW75" s="100">
        <v>0.35488740000000002</v>
      </c>
      <c r="AX75" s="100">
        <v>0.93804580000000004</v>
      </c>
      <c r="AY75" s="100">
        <v>1.9156546999999999</v>
      </c>
      <c r="AZ75" s="100">
        <v>2.1327124</v>
      </c>
      <c r="BA75" s="100">
        <v>2.4842285999999998</v>
      </c>
      <c r="BB75" s="100">
        <v>2.6886923999999999</v>
      </c>
      <c r="BC75" s="100">
        <v>3.5753186000000001</v>
      </c>
      <c r="BD75" s="100">
        <v>2.6088509000000002</v>
      </c>
      <c r="BE75" s="100">
        <v>2.1885360999999999</v>
      </c>
      <c r="BF75" s="100">
        <v>1.5717147</v>
      </c>
      <c r="BG75" s="100">
        <v>1.0844999</v>
      </c>
      <c r="BH75" s="100">
        <v>0.27314490000000002</v>
      </c>
      <c r="BI75" s="100">
        <v>1.0783841000000001</v>
      </c>
      <c r="BJ75" s="100">
        <v>0.99725260000000004</v>
      </c>
      <c r="BK75" s="100">
        <v>0.89645900000000001</v>
      </c>
      <c r="BL75" s="100">
        <v>0</v>
      </c>
      <c r="BM75" s="100">
        <v>1.5821947999999999</v>
      </c>
      <c r="BN75" s="100">
        <v>1.6990684</v>
      </c>
      <c r="BO75" s="127"/>
      <c r="BP75" s="121">
        <v>1968</v>
      </c>
    </row>
    <row r="76" spans="1:68">
      <c r="A76" s="127"/>
      <c r="B76" s="121">
        <v>1969</v>
      </c>
      <c r="C76" s="100">
        <v>1.6810677999999999</v>
      </c>
      <c r="D76" s="100">
        <v>0.63552589999999998</v>
      </c>
      <c r="E76" s="100">
        <v>0.33748040000000001</v>
      </c>
      <c r="F76" s="100">
        <v>0.54166979999999998</v>
      </c>
      <c r="G76" s="100">
        <v>1.6974533999999999</v>
      </c>
      <c r="H76" s="100">
        <v>2.2992680999999999</v>
      </c>
      <c r="I76" s="100">
        <v>2.0725926000000001</v>
      </c>
      <c r="J76" s="100">
        <v>2.8834382999999999</v>
      </c>
      <c r="K76" s="100">
        <v>2.6917835000000001</v>
      </c>
      <c r="L76" s="100">
        <v>1.8228597</v>
      </c>
      <c r="M76" s="100">
        <v>1.9002496</v>
      </c>
      <c r="N76" s="100">
        <v>2.0361691999999998</v>
      </c>
      <c r="O76" s="100">
        <v>2.5589190999999998</v>
      </c>
      <c r="P76" s="100">
        <v>0.57349640000000002</v>
      </c>
      <c r="Q76" s="100">
        <v>0.859823</v>
      </c>
      <c r="R76" s="100">
        <v>0</v>
      </c>
      <c r="S76" s="100">
        <v>0</v>
      </c>
      <c r="T76" s="100">
        <v>5.2912853000000002</v>
      </c>
      <c r="U76" s="100">
        <v>1.5558676</v>
      </c>
      <c r="V76" s="100">
        <v>1.6702036</v>
      </c>
      <c r="W76" s="127"/>
      <c r="X76" s="121">
        <v>1969</v>
      </c>
      <c r="Y76" s="100">
        <v>1.0586697</v>
      </c>
      <c r="Z76" s="100">
        <v>0.33456229999999998</v>
      </c>
      <c r="AA76" s="100">
        <v>0.70780419999999999</v>
      </c>
      <c r="AB76" s="100">
        <v>0.56326180000000003</v>
      </c>
      <c r="AC76" s="100">
        <v>2.1784205999999999</v>
      </c>
      <c r="AD76" s="100">
        <v>1.7267067</v>
      </c>
      <c r="AE76" s="100">
        <v>1.3679554</v>
      </c>
      <c r="AF76" s="100">
        <v>1.1266527</v>
      </c>
      <c r="AG76" s="100">
        <v>1.8356082</v>
      </c>
      <c r="AH76" s="100">
        <v>0.54084900000000002</v>
      </c>
      <c r="AI76" s="100">
        <v>0.63300749999999995</v>
      </c>
      <c r="AJ76" s="100">
        <v>0.68079540000000005</v>
      </c>
      <c r="AK76" s="100">
        <v>0</v>
      </c>
      <c r="AL76" s="100">
        <v>0.50064580000000003</v>
      </c>
      <c r="AM76" s="100">
        <v>0</v>
      </c>
      <c r="AN76" s="100">
        <v>0</v>
      </c>
      <c r="AO76" s="100">
        <v>1.3673531000000001</v>
      </c>
      <c r="AP76" s="100">
        <v>0</v>
      </c>
      <c r="AQ76" s="100">
        <v>0.93552690000000005</v>
      </c>
      <c r="AR76" s="100">
        <v>0.9394171</v>
      </c>
      <c r="AS76" s="127"/>
      <c r="AT76" s="121">
        <v>1969</v>
      </c>
      <c r="AU76" s="100">
        <v>1.3773998000000001</v>
      </c>
      <c r="AV76" s="100">
        <v>0.48891950000000001</v>
      </c>
      <c r="AW76" s="100">
        <v>0.51824440000000005</v>
      </c>
      <c r="AX76" s="100">
        <v>0.55225480000000005</v>
      </c>
      <c r="AY76" s="100">
        <v>1.9320702999999999</v>
      </c>
      <c r="AZ76" s="100">
        <v>2.0230461000000002</v>
      </c>
      <c r="BA76" s="100">
        <v>1.7298758999999999</v>
      </c>
      <c r="BB76" s="100">
        <v>2.0365962999999998</v>
      </c>
      <c r="BC76" s="100">
        <v>2.2784925</v>
      </c>
      <c r="BD76" s="100">
        <v>1.1939491</v>
      </c>
      <c r="BE76" s="100">
        <v>1.2664238999999999</v>
      </c>
      <c r="BF76" s="100">
        <v>1.3595153</v>
      </c>
      <c r="BG76" s="100">
        <v>1.2608618</v>
      </c>
      <c r="BH76" s="100">
        <v>0.53460070000000004</v>
      </c>
      <c r="BI76" s="100">
        <v>0.35946139999999999</v>
      </c>
      <c r="BJ76" s="100">
        <v>0</v>
      </c>
      <c r="BK76" s="100">
        <v>0.86692670000000005</v>
      </c>
      <c r="BL76" s="100">
        <v>1.678641</v>
      </c>
      <c r="BM76" s="100">
        <v>1.2476541000000001</v>
      </c>
      <c r="BN76" s="100">
        <v>1.297469</v>
      </c>
      <c r="BO76" s="127"/>
      <c r="BP76" s="121">
        <v>1969</v>
      </c>
    </row>
    <row r="77" spans="1:68">
      <c r="A77" s="127"/>
      <c r="B77" s="121">
        <v>1970</v>
      </c>
      <c r="C77" s="100">
        <v>1.4810353000000001</v>
      </c>
      <c r="D77" s="100">
        <v>0.634548</v>
      </c>
      <c r="E77" s="100">
        <v>0.49203560000000002</v>
      </c>
      <c r="F77" s="100">
        <v>1.2468516999999999</v>
      </c>
      <c r="G77" s="100">
        <v>2.3576307999999999</v>
      </c>
      <c r="H77" s="100">
        <v>2.6173614000000001</v>
      </c>
      <c r="I77" s="100">
        <v>3.0015683000000002</v>
      </c>
      <c r="J77" s="100">
        <v>2.1157360999999999</v>
      </c>
      <c r="K77" s="100">
        <v>2.6924489</v>
      </c>
      <c r="L77" s="100">
        <v>2.5458897</v>
      </c>
      <c r="M77" s="100">
        <v>1.8856599000000001</v>
      </c>
      <c r="N77" s="100">
        <v>1.3338713</v>
      </c>
      <c r="O77" s="100">
        <v>1.2557134999999999</v>
      </c>
      <c r="P77" s="100">
        <v>0.56087140000000002</v>
      </c>
      <c r="Q77" s="100">
        <v>0</v>
      </c>
      <c r="R77" s="100">
        <v>0</v>
      </c>
      <c r="S77" s="100">
        <v>0</v>
      </c>
      <c r="T77" s="100">
        <v>5.0125313</v>
      </c>
      <c r="U77" s="100">
        <v>1.6687919</v>
      </c>
      <c r="V77" s="100">
        <v>1.7208209000000001</v>
      </c>
      <c r="W77" s="127"/>
      <c r="X77" s="121">
        <v>1970</v>
      </c>
      <c r="Y77" s="100">
        <v>1.3796529</v>
      </c>
      <c r="Z77" s="100">
        <v>1.1694831999999999</v>
      </c>
      <c r="AA77" s="100">
        <v>1.0354646999999999</v>
      </c>
      <c r="AB77" s="100">
        <v>0.7394522</v>
      </c>
      <c r="AC77" s="100">
        <v>0.95375799999999999</v>
      </c>
      <c r="AD77" s="100">
        <v>1.397764</v>
      </c>
      <c r="AE77" s="100">
        <v>1.8536417000000001</v>
      </c>
      <c r="AF77" s="100">
        <v>1.6895031</v>
      </c>
      <c r="AG77" s="100">
        <v>3.4303959000000002</v>
      </c>
      <c r="AH77" s="100">
        <v>2.1145393000000001</v>
      </c>
      <c r="AI77" s="100">
        <v>0</v>
      </c>
      <c r="AJ77" s="100">
        <v>1.0002066999999999</v>
      </c>
      <c r="AK77" s="100">
        <v>1.6092888000000001</v>
      </c>
      <c r="AL77" s="100">
        <v>2.4752108000000002</v>
      </c>
      <c r="AM77" s="100">
        <v>1.2190588</v>
      </c>
      <c r="AN77" s="100">
        <v>0</v>
      </c>
      <c r="AO77" s="100">
        <v>1.33344</v>
      </c>
      <c r="AP77" s="100">
        <v>0</v>
      </c>
      <c r="AQ77" s="100">
        <v>1.367577</v>
      </c>
      <c r="AR77" s="100">
        <v>1.4107297999999999</v>
      </c>
      <c r="AS77" s="127"/>
      <c r="AT77" s="121">
        <v>1970</v>
      </c>
      <c r="AU77" s="100">
        <v>1.4315319</v>
      </c>
      <c r="AV77" s="100">
        <v>0.89509119999999998</v>
      </c>
      <c r="AW77" s="100">
        <v>0.75683549999999999</v>
      </c>
      <c r="AX77" s="100">
        <v>0.99786370000000002</v>
      </c>
      <c r="AY77" s="100">
        <v>1.6734176999999999</v>
      </c>
      <c r="AZ77" s="100">
        <v>2.0276344000000002</v>
      </c>
      <c r="BA77" s="100">
        <v>2.4439625</v>
      </c>
      <c r="BB77" s="100">
        <v>1.9093001000000001</v>
      </c>
      <c r="BC77" s="100">
        <v>3.047561</v>
      </c>
      <c r="BD77" s="100">
        <v>2.3342580000000002</v>
      </c>
      <c r="BE77" s="100">
        <v>0.9439246</v>
      </c>
      <c r="BF77" s="100">
        <v>1.1670225999999999</v>
      </c>
      <c r="BG77" s="100">
        <v>1.4360005</v>
      </c>
      <c r="BH77" s="100">
        <v>1.5777143</v>
      </c>
      <c r="BI77" s="100">
        <v>0.70608249999999995</v>
      </c>
      <c r="BJ77" s="100">
        <v>0</v>
      </c>
      <c r="BK77" s="100">
        <v>0.85034739999999998</v>
      </c>
      <c r="BL77" s="100">
        <v>1.5823035000000001</v>
      </c>
      <c r="BM77" s="100">
        <v>1.5191068999999999</v>
      </c>
      <c r="BN77" s="100">
        <v>1.5648297</v>
      </c>
      <c r="BO77" s="127"/>
      <c r="BP77" s="121">
        <v>1970</v>
      </c>
    </row>
    <row r="78" spans="1:68">
      <c r="A78" s="127"/>
      <c r="B78" s="121">
        <v>1971</v>
      </c>
      <c r="C78" s="100">
        <v>1.5650896999999999</v>
      </c>
      <c r="D78" s="100">
        <v>0.62607699999999999</v>
      </c>
      <c r="E78" s="100">
        <v>0.31212250000000002</v>
      </c>
      <c r="F78" s="100">
        <v>2.4231053</v>
      </c>
      <c r="G78" s="100">
        <v>2.4073720999999999</v>
      </c>
      <c r="H78" s="100">
        <v>3.0148693</v>
      </c>
      <c r="I78" s="100">
        <v>2.5832389999999998</v>
      </c>
      <c r="J78" s="100">
        <v>3.6016568000000002</v>
      </c>
      <c r="K78" s="100">
        <v>2.4039847999999999</v>
      </c>
      <c r="L78" s="100">
        <v>4.9070843999999996</v>
      </c>
      <c r="M78" s="100">
        <v>3.8317337999999999</v>
      </c>
      <c r="N78" s="100">
        <v>3.2619083999999998</v>
      </c>
      <c r="O78" s="100">
        <v>0.80266479999999996</v>
      </c>
      <c r="P78" s="100">
        <v>1.5820198000000001</v>
      </c>
      <c r="Q78" s="100">
        <v>3.9356133999999998</v>
      </c>
      <c r="R78" s="100">
        <v>1.2849341000000001</v>
      </c>
      <c r="S78" s="100">
        <v>0</v>
      </c>
      <c r="T78" s="100">
        <v>0</v>
      </c>
      <c r="U78" s="100">
        <v>2.2533715000000001</v>
      </c>
      <c r="V78" s="100">
        <v>2.3958408000000002</v>
      </c>
      <c r="W78" s="127"/>
      <c r="X78" s="121">
        <v>1971</v>
      </c>
      <c r="Y78" s="100">
        <v>1.9645592999999999</v>
      </c>
      <c r="Z78" s="100">
        <v>0.49379709999999999</v>
      </c>
      <c r="AA78" s="100">
        <v>0.49155989999999999</v>
      </c>
      <c r="AB78" s="100">
        <v>1.4323440999999999</v>
      </c>
      <c r="AC78" s="100">
        <v>1.9675885</v>
      </c>
      <c r="AD78" s="100">
        <v>1.9360668000000001</v>
      </c>
      <c r="AE78" s="100">
        <v>1.2558176000000001</v>
      </c>
      <c r="AF78" s="100">
        <v>0.81933630000000002</v>
      </c>
      <c r="AG78" s="100">
        <v>2.0647826</v>
      </c>
      <c r="AH78" s="100">
        <v>0.51246570000000002</v>
      </c>
      <c r="AI78" s="100">
        <v>1.1825992000000001</v>
      </c>
      <c r="AJ78" s="100">
        <v>1.6132831000000001</v>
      </c>
      <c r="AK78" s="100">
        <v>0.37447150000000001</v>
      </c>
      <c r="AL78" s="100">
        <v>0.95510980000000001</v>
      </c>
      <c r="AM78" s="100">
        <v>1.1631897</v>
      </c>
      <c r="AN78" s="100">
        <v>0</v>
      </c>
      <c r="AO78" s="100">
        <v>2.5618034999999999</v>
      </c>
      <c r="AP78" s="100">
        <v>0</v>
      </c>
      <c r="AQ78" s="100">
        <v>1.2308962999999999</v>
      </c>
      <c r="AR78" s="100">
        <v>1.2159146000000001</v>
      </c>
      <c r="AS78" s="127"/>
      <c r="AT78" s="121">
        <v>1971</v>
      </c>
      <c r="AU78" s="100">
        <v>1.7603309</v>
      </c>
      <c r="AV78" s="100">
        <v>0.56160120000000002</v>
      </c>
      <c r="AW78" s="100">
        <v>0.39965600000000001</v>
      </c>
      <c r="AX78" s="100">
        <v>1.9361151999999999</v>
      </c>
      <c r="AY78" s="100">
        <v>2.1918153999999999</v>
      </c>
      <c r="AZ78" s="100">
        <v>2.4937811000000001</v>
      </c>
      <c r="BA78" s="100">
        <v>1.9418206</v>
      </c>
      <c r="BB78" s="100">
        <v>2.2520731999999999</v>
      </c>
      <c r="BC78" s="100">
        <v>2.2404055</v>
      </c>
      <c r="BD78" s="100">
        <v>2.7574312999999999</v>
      </c>
      <c r="BE78" s="100">
        <v>2.5091880999999998</v>
      </c>
      <c r="BF78" s="100">
        <v>2.4331057999999999</v>
      </c>
      <c r="BG78" s="100">
        <v>0.58115550000000005</v>
      </c>
      <c r="BH78" s="100">
        <v>1.2530355</v>
      </c>
      <c r="BI78" s="100">
        <v>2.3412467000000001</v>
      </c>
      <c r="BJ78" s="100">
        <v>0.4913112</v>
      </c>
      <c r="BK78" s="100">
        <v>1.6408372</v>
      </c>
      <c r="BL78" s="100">
        <v>0</v>
      </c>
      <c r="BM78" s="100">
        <v>1.7448181</v>
      </c>
      <c r="BN78" s="100">
        <v>1.8106941000000001</v>
      </c>
      <c r="BO78" s="127"/>
      <c r="BP78" s="121">
        <v>1971</v>
      </c>
    </row>
    <row r="79" spans="1:68">
      <c r="A79" s="127"/>
      <c r="B79" s="121">
        <v>1972</v>
      </c>
      <c r="C79" s="100">
        <v>2.1376624</v>
      </c>
      <c r="D79" s="100">
        <v>0.47371289999999999</v>
      </c>
      <c r="E79" s="100">
        <v>0</v>
      </c>
      <c r="F79" s="100">
        <v>1.1819932</v>
      </c>
      <c r="G79" s="100">
        <v>3.3054516</v>
      </c>
      <c r="H79" s="100">
        <v>1.4999644000000001</v>
      </c>
      <c r="I79" s="100">
        <v>3.4050357999999998</v>
      </c>
      <c r="J79" s="100">
        <v>5.0863794000000002</v>
      </c>
      <c r="K79" s="100">
        <v>4.3589868000000003</v>
      </c>
      <c r="L79" s="100">
        <v>3.6782105</v>
      </c>
      <c r="M79" s="100">
        <v>3.4034249999999999</v>
      </c>
      <c r="N79" s="100">
        <v>2.9144133999999999</v>
      </c>
      <c r="O79" s="100">
        <v>3.1166605000000001</v>
      </c>
      <c r="P79" s="100">
        <v>1.0258936000000001</v>
      </c>
      <c r="Q79" s="100">
        <v>0.75829380000000002</v>
      </c>
      <c r="R79" s="100">
        <v>1.2877304999999999</v>
      </c>
      <c r="S79" s="100">
        <v>0</v>
      </c>
      <c r="T79" s="100">
        <v>0</v>
      </c>
      <c r="U79" s="100">
        <v>2.2736952000000001</v>
      </c>
      <c r="V79" s="100">
        <v>2.4317085999999999</v>
      </c>
      <c r="W79" s="127"/>
      <c r="X79" s="121">
        <v>1972</v>
      </c>
      <c r="Y79" s="100">
        <v>1.434023</v>
      </c>
      <c r="Z79" s="100">
        <v>0.33274490000000001</v>
      </c>
      <c r="AA79" s="100">
        <v>0.80337800000000004</v>
      </c>
      <c r="AB79" s="100">
        <v>0.17495579999999999</v>
      </c>
      <c r="AC79" s="100">
        <v>1.9866497000000001</v>
      </c>
      <c r="AD79" s="100">
        <v>1.1981094000000001</v>
      </c>
      <c r="AE79" s="100">
        <v>1.9473153999999999</v>
      </c>
      <c r="AF79" s="100">
        <v>2.153235</v>
      </c>
      <c r="AG79" s="100">
        <v>0.52168510000000001</v>
      </c>
      <c r="AH79" s="100">
        <v>1.0274245</v>
      </c>
      <c r="AI79" s="100">
        <v>0.85842070000000004</v>
      </c>
      <c r="AJ79" s="100">
        <v>0.63507990000000003</v>
      </c>
      <c r="AK79" s="100">
        <v>0.36471730000000002</v>
      </c>
      <c r="AL79" s="100">
        <v>0</v>
      </c>
      <c r="AM79" s="100">
        <v>2.2904654</v>
      </c>
      <c r="AN79" s="100">
        <v>0.78352100000000002</v>
      </c>
      <c r="AO79" s="100">
        <v>0</v>
      </c>
      <c r="AP79" s="100">
        <v>0</v>
      </c>
      <c r="AQ79" s="100">
        <v>1.0123123000000001</v>
      </c>
      <c r="AR79" s="100">
        <v>1.0327248</v>
      </c>
      <c r="AS79" s="127"/>
      <c r="AT79" s="121">
        <v>1972</v>
      </c>
      <c r="AU79" s="100">
        <v>1.793336</v>
      </c>
      <c r="AV79" s="100">
        <v>0.40506950000000003</v>
      </c>
      <c r="AW79" s="100">
        <v>0.39189619999999997</v>
      </c>
      <c r="AX79" s="100">
        <v>0.68740749999999995</v>
      </c>
      <c r="AY79" s="100">
        <v>2.6583866999999999</v>
      </c>
      <c r="AZ79" s="100">
        <v>1.3537884</v>
      </c>
      <c r="BA79" s="100">
        <v>2.7016043000000001</v>
      </c>
      <c r="BB79" s="100">
        <v>3.6613703000000002</v>
      </c>
      <c r="BC79" s="100">
        <v>2.5115751999999998</v>
      </c>
      <c r="BD79" s="100">
        <v>2.3835510000000002</v>
      </c>
      <c r="BE79" s="100">
        <v>2.1365542999999998</v>
      </c>
      <c r="BF79" s="100">
        <v>1.7635807999999999</v>
      </c>
      <c r="BG79" s="100">
        <v>1.6953303</v>
      </c>
      <c r="BH79" s="100">
        <v>0.48548170000000002</v>
      </c>
      <c r="BI79" s="100">
        <v>1.6312575</v>
      </c>
      <c r="BJ79" s="100">
        <v>0.97425530000000005</v>
      </c>
      <c r="BK79" s="100">
        <v>0</v>
      </c>
      <c r="BL79" s="100">
        <v>0</v>
      </c>
      <c r="BM79" s="100">
        <v>1.646163</v>
      </c>
      <c r="BN79" s="100">
        <v>1.7454301999999999</v>
      </c>
      <c r="BO79" s="127"/>
      <c r="BP79" s="121">
        <v>1972</v>
      </c>
    </row>
    <row r="80" spans="1:68">
      <c r="A80" s="127"/>
      <c r="B80" s="121">
        <v>1973</v>
      </c>
      <c r="C80" s="100">
        <v>1.6611898</v>
      </c>
      <c r="D80" s="100">
        <v>0.47742950000000001</v>
      </c>
      <c r="E80" s="100">
        <v>0.30205729999999997</v>
      </c>
      <c r="F80" s="100">
        <v>1.9902511000000001</v>
      </c>
      <c r="G80" s="100">
        <v>3.8002584000000001</v>
      </c>
      <c r="H80" s="100">
        <v>3.9337556</v>
      </c>
      <c r="I80" s="100">
        <v>2.6555723000000002</v>
      </c>
      <c r="J80" s="100">
        <v>3.2490983999999998</v>
      </c>
      <c r="K80" s="100">
        <v>2.4773508</v>
      </c>
      <c r="L80" s="100">
        <v>3.8799260000000002</v>
      </c>
      <c r="M80" s="100">
        <v>3.0005046000000002</v>
      </c>
      <c r="N80" s="100">
        <v>2.2758232999999999</v>
      </c>
      <c r="O80" s="100">
        <v>1.8911313999999999</v>
      </c>
      <c r="P80" s="100">
        <v>1.9943957000000001</v>
      </c>
      <c r="Q80" s="100">
        <v>0.73007619999999995</v>
      </c>
      <c r="R80" s="100">
        <v>0</v>
      </c>
      <c r="S80" s="100">
        <v>2.2368863000000001</v>
      </c>
      <c r="T80" s="100">
        <v>4.4420752999999999</v>
      </c>
      <c r="U80" s="100">
        <v>2.2556896000000002</v>
      </c>
      <c r="V80" s="100">
        <v>2.3456803000000002</v>
      </c>
      <c r="W80" s="127"/>
      <c r="X80" s="121">
        <v>1973</v>
      </c>
      <c r="Y80" s="100">
        <v>1.7328866000000001</v>
      </c>
      <c r="Z80" s="100">
        <v>0.67051989999999995</v>
      </c>
      <c r="AA80" s="100">
        <v>0.4771281</v>
      </c>
      <c r="AB80" s="100">
        <v>1.7195514999999999</v>
      </c>
      <c r="AC80" s="100">
        <v>2.502847</v>
      </c>
      <c r="AD80" s="100">
        <v>2.0816262000000001</v>
      </c>
      <c r="AE80" s="100">
        <v>2.8486308999999999</v>
      </c>
      <c r="AF80" s="100">
        <v>1.5832679999999999</v>
      </c>
      <c r="AG80" s="100">
        <v>1.3306012</v>
      </c>
      <c r="AH80" s="100">
        <v>2.0508456000000002</v>
      </c>
      <c r="AI80" s="100">
        <v>1.6591452</v>
      </c>
      <c r="AJ80" s="100">
        <v>0.31610759999999999</v>
      </c>
      <c r="AK80" s="100">
        <v>1.7731627999999999</v>
      </c>
      <c r="AL80" s="100">
        <v>0.44339610000000002</v>
      </c>
      <c r="AM80" s="100">
        <v>0.55989160000000004</v>
      </c>
      <c r="AN80" s="100">
        <v>1.5574505000000001</v>
      </c>
      <c r="AO80" s="100">
        <v>0</v>
      </c>
      <c r="AP80" s="100">
        <v>0</v>
      </c>
      <c r="AQ80" s="100">
        <v>1.4877210999999999</v>
      </c>
      <c r="AR80" s="100">
        <v>1.4931842</v>
      </c>
      <c r="AS80" s="127"/>
      <c r="AT80" s="121">
        <v>1973</v>
      </c>
      <c r="AU80" s="100">
        <v>1.6962809000000001</v>
      </c>
      <c r="AV80" s="100">
        <v>0.57146730000000001</v>
      </c>
      <c r="AW80" s="100">
        <v>0.38733030000000002</v>
      </c>
      <c r="AX80" s="100">
        <v>1.8573457</v>
      </c>
      <c r="AY80" s="100">
        <v>3.1626915000000002</v>
      </c>
      <c r="AZ80" s="100">
        <v>3.0339387000000002</v>
      </c>
      <c r="BA80" s="100">
        <v>2.7487157999999998</v>
      </c>
      <c r="BB80" s="100">
        <v>2.4387927</v>
      </c>
      <c r="BC80" s="100">
        <v>1.9244907</v>
      </c>
      <c r="BD80" s="100">
        <v>2.9907957999999999</v>
      </c>
      <c r="BE80" s="100">
        <v>2.3344049</v>
      </c>
      <c r="BF80" s="100">
        <v>1.2821971999999999</v>
      </c>
      <c r="BG80" s="100">
        <v>1.8302480999999999</v>
      </c>
      <c r="BH80" s="100">
        <v>1.1734500000000001</v>
      </c>
      <c r="BI80" s="100">
        <v>0.63375769999999998</v>
      </c>
      <c r="BJ80" s="100">
        <v>0.97025680000000003</v>
      </c>
      <c r="BK80" s="100">
        <v>0.78241139999999998</v>
      </c>
      <c r="BL80" s="100">
        <v>1.3684571000000001</v>
      </c>
      <c r="BM80" s="100">
        <v>1.8734443000000001</v>
      </c>
      <c r="BN80" s="100">
        <v>1.9120003000000001</v>
      </c>
      <c r="BO80" s="127"/>
      <c r="BP80" s="121">
        <v>1973</v>
      </c>
    </row>
    <row r="81" spans="1:68">
      <c r="A81" s="127"/>
      <c r="B81" s="121">
        <v>1974</v>
      </c>
      <c r="C81" s="100">
        <v>1.0584235</v>
      </c>
      <c r="D81" s="100">
        <v>0.95061099999999998</v>
      </c>
      <c r="E81" s="100">
        <v>0.44956010000000002</v>
      </c>
      <c r="F81" s="100">
        <v>1.4568034000000001</v>
      </c>
      <c r="G81" s="100">
        <v>1.7037370999999999</v>
      </c>
      <c r="H81" s="100">
        <v>4.3321474999999996</v>
      </c>
      <c r="I81" s="100">
        <v>2.7642224999999998</v>
      </c>
      <c r="J81" s="100">
        <v>4.8584727000000001</v>
      </c>
      <c r="K81" s="100">
        <v>4.0374575000000004</v>
      </c>
      <c r="L81" s="100">
        <v>4.1031879</v>
      </c>
      <c r="M81" s="100">
        <v>2.3561011000000001</v>
      </c>
      <c r="N81" s="100">
        <v>1.9701393</v>
      </c>
      <c r="O81" s="100">
        <v>2.1988572999999998</v>
      </c>
      <c r="P81" s="100">
        <v>2.4264071</v>
      </c>
      <c r="Q81" s="100">
        <v>2.096231</v>
      </c>
      <c r="R81" s="100">
        <v>0</v>
      </c>
      <c r="S81" s="100">
        <v>0</v>
      </c>
      <c r="T81" s="100">
        <v>0</v>
      </c>
      <c r="U81" s="100">
        <v>2.2497455999999998</v>
      </c>
      <c r="V81" s="100">
        <v>2.3819173999999999</v>
      </c>
      <c r="W81" s="127"/>
      <c r="X81" s="121">
        <v>1974</v>
      </c>
      <c r="Y81" s="100">
        <v>1.1060846</v>
      </c>
      <c r="Z81" s="100">
        <v>1.1661982</v>
      </c>
      <c r="AA81" s="100">
        <v>0.63361020000000001</v>
      </c>
      <c r="AB81" s="100">
        <v>0.84050559999999996</v>
      </c>
      <c r="AC81" s="100">
        <v>1.4041394</v>
      </c>
      <c r="AD81" s="100">
        <v>1.4603923000000001</v>
      </c>
      <c r="AE81" s="100">
        <v>1.8176159000000001</v>
      </c>
      <c r="AF81" s="100">
        <v>1.2818376</v>
      </c>
      <c r="AG81" s="100">
        <v>0.54050109999999996</v>
      </c>
      <c r="AH81" s="100">
        <v>3.0813476</v>
      </c>
      <c r="AI81" s="100">
        <v>1.8702326</v>
      </c>
      <c r="AJ81" s="100">
        <v>0.95352219999999999</v>
      </c>
      <c r="AK81" s="100">
        <v>1.0260408999999999</v>
      </c>
      <c r="AL81" s="100">
        <v>1.2883332999999999</v>
      </c>
      <c r="AM81" s="100">
        <v>0.54285570000000005</v>
      </c>
      <c r="AN81" s="100">
        <v>2.3183029999999998</v>
      </c>
      <c r="AO81" s="100">
        <v>0</v>
      </c>
      <c r="AP81" s="100">
        <v>1.8783223</v>
      </c>
      <c r="AQ81" s="100">
        <v>1.2732509000000001</v>
      </c>
      <c r="AR81" s="100">
        <v>1.3188553999999999</v>
      </c>
      <c r="AS81" s="127"/>
      <c r="AT81" s="121">
        <v>1974</v>
      </c>
      <c r="AU81" s="100">
        <v>1.0817292999999999</v>
      </c>
      <c r="AV81" s="100">
        <v>1.0556969</v>
      </c>
      <c r="AW81" s="100">
        <v>0.53903290000000004</v>
      </c>
      <c r="AX81" s="100">
        <v>1.1544764000000001</v>
      </c>
      <c r="AY81" s="100">
        <v>1.5561659000000001</v>
      </c>
      <c r="AZ81" s="100">
        <v>2.9336489000000001</v>
      </c>
      <c r="BA81" s="100">
        <v>2.3065973</v>
      </c>
      <c r="BB81" s="100">
        <v>3.1183073000000001</v>
      </c>
      <c r="BC81" s="100">
        <v>2.3489005000000001</v>
      </c>
      <c r="BD81" s="100">
        <v>3.6080781000000002</v>
      </c>
      <c r="BE81" s="100">
        <v>2.1156408999999998</v>
      </c>
      <c r="BF81" s="100">
        <v>1.4535587999999999</v>
      </c>
      <c r="BG81" s="100">
        <v>1.5922016999999999</v>
      </c>
      <c r="BH81" s="100">
        <v>1.8226348000000001</v>
      </c>
      <c r="BI81" s="100">
        <v>1.222027</v>
      </c>
      <c r="BJ81" s="100">
        <v>1.4402858000000001</v>
      </c>
      <c r="BK81" s="100">
        <v>0</v>
      </c>
      <c r="BL81" s="100">
        <v>1.3064723</v>
      </c>
      <c r="BM81" s="100">
        <v>1.7635179000000001</v>
      </c>
      <c r="BN81" s="100">
        <v>1.8707978999999999</v>
      </c>
      <c r="BO81" s="127"/>
      <c r="BP81" s="121">
        <v>1974</v>
      </c>
    </row>
    <row r="82" spans="1:68">
      <c r="A82" s="127"/>
      <c r="B82" s="121">
        <v>1975</v>
      </c>
      <c r="C82" s="100">
        <v>1.8333037999999999</v>
      </c>
      <c r="D82" s="100">
        <v>0.62525010000000003</v>
      </c>
      <c r="E82" s="100">
        <v>0.60232439999999998</v>
      </c>
      <c r="F82" s="100">
        <v>1.2709265999999999</v>
      </c>
      <c r="G82" s="100">
        <v>1.8694035</v>
      </c>
      <c r="H82" s="100">
        <v>3.2106363</v>
      </c>
      <c r="I82" s="100">
        <v>5.5459243999999996</v>
      </c>
      <c r="J82" s="100">
        <v>2.5883083999999998</v>
      </c>
      <c r="K82" s="100">
        <v>3.3452905999999998</v>
      </c>
      <c r="L82" s="100">
        <v>3.8481519</v>
      </c>
      <c r="M82" s="100">
        <v>1.2906390000000001</v>
      </c>
      <c r="N82" s="100">
        <v>0.96846980000000005</v>
      </c>
      <c r="O82" s="100">
        <v>1.4335376</v>
      </c>
      <c r="P82" s="100">
        <v>1.8906272</v>
      </c>
      <c r="Q82" s="100">
        <v>0</v>
      </c>
      <c r="R82" s="100">
        <v>2.3877746000000002</v>
      </c>
      <c r="S82" s="100">
        <v>0</v>
      </c>
      <c r="T82" s="100">
        <v>0</v>
      </c>
      <c r="U82" s="100">
        <v>2.0518909999999999</v>
      </c>
      <c r="V82" s="100">
        <v>2.1232972000000001</v>
      </c>
      <c r="W82" s="127"/>
      <c r="X82" s="121">
        <v>1975</v>
      </c>
      <c r="Y82" s="100">
        <v>0.95840519999999996</v>
      </c>
      <c r="Z82" s="100">
        <v>0.32871600000000001</v>
      </c>
      <c r="AA82" s="100">
        <v>0.31910040000000001</v>
      </c>
      <c r="AB82" s="100">
        <v>0.99296980000000001</v>
      </c>
      <c r="AC82" s="100">
        <v>1.7348190000000001</v>
      </c>
      <c r="AD82" s="100">
        <v>2.1136472999999998</v>
      </c>
      <c r="AE82" s="100">
        <v>1.7501755999999999</v>
      </c>
      <c r="AF82" s="100">
        <v>1.7391736</v>
      </c>
      <c r="AG82" s="100">
        <v>1.3708094</v>
      </c>
      <c r="AH82" s="100">
        <v>2.3178133999999999</v>
      </c>
      <c r="AI82" s="100">
        <v>1.0559160000000001</v>
      </c>
      <c r="AJ82" s="100">
        <v>0.62508399999999997</v>
      </c>
      <c r="AK82" s="100">
        <v>2.0007469000000002</v>
      </c>
      <c r="AL82" s="100">
        <v>0.41704200000000002</v>
      </c>
      <c r="AM82" s="100">
        <v>0</v>
      </c>
      <c r="AN82" s="100">
        <v>0</v>
      </c>
      <c r="AO82" s="100">
        <v>1.1564036</v>
      </c>
      <c r="AP82" s="100">
        <v>0</v>
      </c>
      <c r="AQ82" s="100">
        <v>1.1698754</v>
      </c>
      <c r="AR82" s="100">
        <v>1.2020526</v>
      </c>
      <c r="AS82" s="127"/>
      <c r="AT82" s="121">
        <v>1975</v>
      </c>
      <c r="AU82" s="100">
        <v>1.4055955</v>
      </c>
      <c r="AV82" s="100">
        <v>0.48070299999999999</v>
      </c>
      <c r="AW82" s="100">
        <v>0.46480779999999999</v>
      </c>
      <c r="AX82" s="100">
        <v>1.1347886</v>
      </c>
      <c r="AY82" s="100">
        <v>1.8028040999999999</v>
      </c>
      <c r="AZ82" s="100">
        <v>2.6735155000000002</v>
      </c>
      <c r="BA82" s="100">
        <v>3.7078589000000002</v>
      </c>
      <c r="BB82" s="100">
        <v>2.1752843999999998</v>
      </c>
      <c r="BC82" s="100">
        <v>2.3893149999999999</v>
      </c>
      <c r="BD82" s="100">
        <v>3.1091394999999999</v>
      </c>
      <c r="BE82" s="100">
        <v>1.1745928000000001</v>
      </c>
      <c r="BF82" s="100">
        <v>0.7939986</v>
      </c>
      <c r="BG82" s="100">
        <v>1.7273604</v>
      </c>
      <c r="BH82" s="100">
        <v>1.1077779000000001</v>
      </c>
      <c r="BI82" s="100">
        <v>0</v>
      </c>
      <c r="BJ82" s="100">
        <v>0.91029079999999996</v>
      </c>
      <c r="BK82" s="100">
        <v>0.76611910000000005</v>
      </c>
      <c r="BL82" s="100">
        <v>0</v>
      </c>
      <c r="BM82" s="100">
        <v>1.6123232999999999</v>
      </c>
      <c r="BN82" s="100">
        <v>1.6689152</v>
      </c>
      <c r="BO82" s="127"/>
      <c r="BP82" s="121">
        <v>1975</v>
      </c>
    </row>
    <row r="83" spans="1:68">
      <c r="A83" s="127"/>
      <c r="B83" s="121">
        <v>1976</v>
      </c>
      <c r="C83" s="100">
        <v>0.94891970000000003</v>
      </c>
      <c r="D83" s="100">
        <v>0.15243999999999999</v>
      </c>
      <c r="E83" s="100">
        <v>0.45991949999999998</v>
      </c>
      <c r="F83" s="100">
        <v>1.0874648</v>
      </c>
      <c r="G83" s="100">
        <v>3.2052147</v>
      </c>
      <c r="H83" s="100">
        <v>3.8362105</v>
      </c>
      <c r="I83" s="100">
        <v>3.1822303999999999</v>
      </c>
      <c r="J83" s="100">
        <v>4.3817469999999998</v>
      </c>
      <c r="K83" s="100">
        <v>3.8885893</v>
      </c>
      <c r="L83" s="100">
        <v>3.1606177</v>
      </c>
      <c r="M83" s="100">
        <v>4.3202033000000002</v>
      </c>
      <c r="N83" s="100">
        <v>3.7283754</v>
      </c>
      <c r="O83" s="100">
        <v>3.2012407000000001</v>
      </c>
      <c r="P83" s="100">
        <v>1.3748412999999999</v>
      </c>
      <c r="Q83" s="100">
        <v>0.66853859999999998</v>
      </c>
      <c r="R83" s="100">
        <v>1.1264813</v>
      </c>
      <c r="S83" s="100">
        <v>6.8205070000000001</v>
      </c>
      <c r="T83" s="100">
        <v>12.041906000000001</v>
      </c>
      <c r="U83" s="100">
        <v>2.4317289</v>
      </c>
      <c r="V83" s="100">
        <v>2.7686253000000001</v>
      </c>
      <c r="W83" s="127"/>
      <c r="X83" s="121">
        <v>1976</v>
      </c>
      <c r="Y83" s="100">
        <v>0.99076439999999999</v>
      </c>
      <c r="Z83" s="100">
        <v>0.15997620000000001</v>
      </c>
      <c r="AA83" s="100">
        <v>0.16238330000000001</v>
      </c>
      <c r="AB83" s="100">
        <v>3.0790272999999999</v>
      </c>
      <c r="AC83" s="100">
        <v>1.8946765999999999</v>
      </c>
      <c r="AD83" s="100">
        <v>2.2270265</v>
      </c>
      <c r="AE83" s="100">
        <v>2.1159767</v>
      </c>
      <c r="AF83" s="100">
        <v>1.9531392999999999</v>
      </c>
      <c r="AG83" s="100">
        <v>2.4752884000000002</v>
      </c>
      <c r="AH83" s="100">
        <v>1.0411433999999999</v>
      </c>
      <c r="AI83" s="100">
        <v>2.3502130999999999</v>
      </c>
      <c r="AJ83" s="100">
        <v>1.8275299</v>
      </c>
      <c r="AK83" s="100">
        <v>1.6418151000000001</v>
      </c>
      <c r="AL83" s="100">
        <v>0.40333970000000002</v>
      </c>
      <c r="AM83" s="100">
        <v>0</v>
      </c>
      <c r="AN83" s="100">
        <v>1.4131779</v>
      </c>
      <c r="AO83" s="100">
        <v>4.4761255000000002</v>
      </c>
      <c r="AP83" s="100">
        <v>5.0263042999999996</v>
      </c>
      <c r="AQ83" s="100">
        <v>1.5997603</v>
      </c>
      <c r="AR83" s="100">
        <v>1.6811624000000001</v>
      </c>
      <c r="AS83" s="127"/>
      <c r="AT83" s="121">
        <v>1976</v>
      </c>
      <c r="AU83" s="100">
        <v>0.96939070000000005</v>
      </c>
      <c r="AV83" s="100">
        <v>0.15611720000000001</v>
      </c>
      <c r="AW83" s="100">
        <v>0.31542880000000001</v>
      </c>
      <c r="AX83" s="100">
        <v>2.0622204000000002</v>
      </c>
      <c r="AY83" s="100">
        <v>2.5567644</v>
      </c>
      <c r="AZ83" s="100">
        <v>3.0423700999999999</v>
      </c>
      <c r="BA83" s="100">
        <v>2.6656086000000001</v>
      </c>
      <c r="BB83" s="100">
        <v>3.2020341000000001</v>
      </c>
      <c r="BC83" s="100">
        <v>3.2028270000000001</v>
      </c>
      <c r="BD83" s="100">
        <v>2.1370073000000001</v>
      </c>
      <c r="BE83" s="100">
        <v>3.3485995000000002</v>
      </c>
      <c r="BF83" s="100">
        <v>2.7685152</v>
      </c>
      <c r="BG83" s="100">
        <v>2.3903756999999999</v>
      </c>
      <c r="BH83" s="100">
        <v>0.85811680000000001</v>
      </c>
      <c r="BI83" s="100">
        <v>0.29546810000000001</v>
      </c>
      <c r="BJ83" s="100">
        <v>1.3026656999999999</v>
      </c>
      <c r="BK83" s="100">
        <v>5.2494225999999999</v>
      </c>
      <c r="BL83" s="100">
        <v>7.0922824000000002</v>
      </c>
      <c r="BM83" s="100">
        <v>2.0166631000000002</v>
      </c>
      <c r="BN83" s="100">
        <v>2.2040738000000002</v>
      </c>
      <c r="BO83" s="127"/>
      <c r="BP83" s="121">
        <v>1976</v>
      </c>
    </row>
    <row r="84" spans="1:68">
      <c r="A84" s="127"/>
      <c r="B84" s="121">
        <v>1977</v>
      </c>
      <c r="C84" s="100">
        <v>2.4575781000000001</v>
      </c>
      <c r="D84" s="100">
        <v>0.59483269999999999</v>
      </c>
      <c r="E84" s="100">
        <v>1.0872029999999999</v>
      </c>
      <c r="F84" s="100">
        <v>1.9733387</v>
      </c>
      <c r="G84" s="100">
        <v>2.4933966999999999</v>
      </c>
      <c r="H84" s="100">
        <v>3.2096600999999998</v>
      </c>
      <c r="I84" s="100">
        <v>5.9323306000000002</v>
      </c>
      <c r="J84" s="100">
        <v>1.8113071000000001</v>
      </c>
      <c r="K84" s="100">
        <v>2.8124145</v>
      </c>
      <c r="L84" s="100">
        <v>2.9807518000000002</v>
      </c>
      <c r="M84" s="100">
        <v>2.7799610000000001</v>
      </c>
      <c r="N84" s="100">
        <v>1.5077817</v>
      </c>
      <c r="O84" s="100">
        <v>2.8249585000000002</v>
      </c>
      <c r="P84" s="100">
        <v>2.2290082999999998</v>
      </c>
      <c r="Q84" s="100">
        <v>0.64587380000000005</v>
      </c>
      <c r="R84" s="100">
        <v>0</v>
      </c>
      <c r="S84" s="100">
        <v>0</v>
      </c>
      <c r="T84" s="100">
        <v>3.9191096000000001</v>
      </c>
      <c r="U84" s="100">
        <v>2.3505560000000001</v>
      </c>
      <c r="V84" s="100">
        <v>2.3646468999999999</v>
      </c>
      <c r="W84" s="127"/>
      <c r="X84" s="121">
        <v>1977</v>
      </c>
      <c r="Y84" s="100">
        <v>1.8859481</v>
      </c>
      <c r="Z84" s="100">
        <v>0.93223140000000004</v>
      </c>
      <c r="AA84" s="100">
        <v>0.3278162</v>
      </c>
      <c r="AB84" s="100">
        <v>2.6952511000000001</v>
      </c>
      <c r="AC84" s="100">
        <v>0.85088419999999998</v>
      </c>
      <c r="AD84" s="100">
        <v>2.0693044999999999</v>
      </c>
      <c r="AE84" s="100">
        <v>2.1531769999999999</v>
      </c>
      <c r="AF84" s="100">
        <v>1.1942723</v>
      </c>
      <c r="AG84" s="100">
        <v>2.1608947999999999</v>
      </c>
      <c r="AH84" s="100">
        <v>1.5906217</v>
      </c>
      <c r="AI84" s="100">
        <v>2.0948275999999999</v>
      </c>
      <c r="AJ84" s="100">
        <v>0</v>
      </c>
      <c r="AK84" s="100">
        <v>1.3063868999999999</v>
      </c>
      <c r="AL84" s="100">
        <v>0.38861820000000002</v>
      </c>
      <c r="AM84" s="100">
        <v>1.0326630999999999</v>
      </c>
      <c r="AN84" s="100">
        <v>2.7842549999999999</v>
      </c>
      <c r="AO84" s="100">
        <v>1.10941</v>
      </c>
      <c r="AP84" s="100">
        <v>0</v>
      </c>
      <c r="AQ84" s="100">
        <v>1.4532562</v>
      </c>
      <c r="AR84" s="100">
        <v>1.4742993</v>
      </c>
      <c r="AS84" s="127"/>
      <c r="AT84" s="121">
        <v>1977</v>
      </c>
      <c r="AU84" s="100">
        <v>2.1782512999999999</v>
      </c>
      <c r="AV84" s="100">
        <v>0.75983509999999999</v>
      </c>
      <c r="AW84" s="100">
        <v>0.7177308</v>
      </c>
      <c r="AX84" s="100">
        <v>2.3264452000000002</v>
      </c>
      <c r="AY84" s="100">
        <v>1.6817845</v>
      </c>
      <c r="AZ84" s="100">
        <v>2.6453490999999998</v>
      </c>
      <c r="BA84" s="100">
        <v>4.0941073000000001</v>
      </c>
      <c r="BB84" s="100">
        <v>1.5110393</v>
      </c>
      <c r="BC84" s="100">
        <v>2.4955999000000002</v>
      </c>
      <c r="BD84" s="100">
        <v>2.3083019</v>
      </c>
      <c r="BE84" s="100">
        <v>2.4434722</v>
      </c>
      <c r="BF84" s="100">
        <v>0.74439659999999996</v>
      </c>
      <c r="BG84" s="100">
        <v>2.0360448</v>
      </c>
      <c r="BH84" s="100">
        <v>1.2457514999999999</v>
      </c>
      <c r="BI84" s="100">
        <v>0.8608247</v>
      </c>
      <c r="BJ84" s="100">
        <v>1.6986941</v>
      </c>
      <c r="BK84" s="100">
        <v>0.74581229999999998</v>
      </c>
      <c r="BL84" s="100">
        <v>1.1378377</v>
      </c>
      <c r="BM84" s="100">
        <v>1.9024489</v>
      </c>
      <c r="BN84" s="100">
        <v>1.9250347999999999</v>
      </c>
      <c r="BO84" s="127"/>
      <c r="BP84" s="121">
        <v>1977</v>
      </c>
    </row>
    <row r="85" spans="1:68">
      <c r="A85" s="127"/>
      <c r="B85" s="121">
        <v>1978</v>
      </c>
      <c r="C85" s="100">
        <v>1.5088368000000001</v>
      </c>
      <c r="D85" s="100">
        <v>0.44155759999999999</v>
      </c>
      <c r="E85" s="100">
        <v>0.78267589999999998</v>
      </c>
      <c r="F85" s="100">
        <v>0.74950609999999995</v>
      </c>
      <c r="G85" s="100">
        <v>2.6106593</v>
      </c>
      <c r="H85" s="100">
        <v>3.5210794999999999</v>
      </c>
      <c r="I85" s="100">
        <v>2.6501814000000001</v>
      </c>
      <c r="J85" s="100">
        <v>3.7680980000000002</v>
      </c>
      <c r="K85" s="100">
        <v>2.5207902</v>
      </c>
      <c r="L85" s="100">
        <v>3.8074835</v>
      </c>
      <c r="M85" s="100">
        <v>2.0101412000000001</v>
      </c>
      <c r="N85" s="100">
        <v>1.1619328</v>
      </c>
      <c r="O85" s="100">
        <v>1.4132777000000001</v>
      </c>
      <c r="P85" s="100">
        <v>0.86773920000000004</v>
      </c>
      <c r="Q85" s="100">
        <v>0</v>
      </c>
      <c r="R85" s="100">
        <v>4.1890080000000003</v>
      </c>
      <c r="S85" s="100">
        <v>2.2324418000000001</v>
      </c>
      <c r="T85" s="100">
        <v>0</v>
      </c>
      <c r="U85" s="100">
        <v>1.9355846000000001</v>
      </c>
      <c r="V85" s="100">
        <v>2.0513772000000001</v>
      </c>
      <c r="W85" s="127"/>
      <c r="X85" s="121">
        <v>1978</v>
      </c>
      <c r="Y85" s="100">
        <v>0.88014840000000005</v>
      </c>
      <c r="Z85" s="100">
        <v>0.45965739999999999</v>
      </c>
      <c r="AA85" s="100">
        <v>0.49375560000000002</v>
      </c>
      <c r="AB85" s="100">
        <v>1.4091696</v>
      </c>
      <c r="AC85" s="100">
        <v>3.0138486000000002</v>
      </c>
      <c r="AD85" s="100">
        <v>2.2208328000000002</v>
      </c>
      <c r="AE85" s="100">
        <v>3.1366703</v>
      </c>
      <c r="AF85" s="100">
        <v>2.5747616999999998</v>
      </c>
      <c r="AG85" s="100">
        <v>2.1171190000000002</v>
      </c>
      <c r="AH85" s="100">
        <v>2.4291497999999998</v>
      </c>
      <c r="AI85" s="100">
        <v>1.0459677000000001</v>
      </c>
      <c r="AJ85" s="100">
        <v>0.56808820000000004</v>
      </c>
      <c r="AK85" s="100">
        <v>1.3047462999999999</v>
      </c>
      <c r="AL85" s="100">
        <v>1.8832675000000001</v>
      </c>
      <c r="AM85" s="100">
        <v>0</v>
      </c>
      <c r="AN85" s="100">
        <v>2.7397073000000001</v>
      </c>
      <c r="AO85" s="100">
        <v>0</v>
      </c>
      <c r="AP85" s="100">
        <v>0</v>
      </c>
      <c r="AQ85" s="100">
        <v>1.6021261</v>
      </c>
      <c r="AR85" s="100">
        <v>1.6464688000000001</v>
      </c>
      <c r="AS85" s="127"/>
      <c r="AT85" s="121">
        <v>1978</v>
      </c>
      <c r="AU85" s="100">
        <v>1.2021584000000001</v>
      </c>
      <c r="AV85" s="100">
        <v>0.45042579999999999</v>
      </c>
      <c r="AW85" s="100">
        <v>0.6418372</v>
      </c>
      <c r="AX85" s="100">
        <v>1.0721560999999999</v>
      </c>
      <c r="AY85" s="100">
        <v>2.8096502999999999</v>
      </c>
      <c r="AZ85" s="100">
        <v>2.8770305999999999</v>
      </c>
      <c r="BA85" s="100">
        <v>2.8881518000000002</v>
      </c>
      <c r="BB85" s="100">
        <v>3.1876864</v>
      </c>
      <c r="BC85" s="100">
        <v>2.323861</v>
      </c>
      <c r="BD85" s="100">
        <v>3.1394668999999999</v>
      </c>
      <c r="BE85" s="100">
        <v>1.5376671</v>
      </c>
      <c r="BF85" s="100">
        <v>0.86168270000000002</v>
      </c>
      <c r="BG85" s="100">
        <v>1.3568452</v>
      </c>
      <c r="BH85" s="100">
        <v>1.4113472</v>
      </c>
      <c r="BI85" s="100">
        <v>0</v>
      </c>
      <c r="BJ85" s="100">
        <v>3.3127803</v>
      </c>
      <c r="BK85" s="100">
        <v>0.73306260000000001</v>
      </c>
      <c r="BL85" s="100">
        <v>0</v>
      </c>
      <c r="BM85" s="100">
        <v>1.768894</v>
      </c>
      <c r="BN85" s="100">
        <v>1.8432097000000001</v>
      </c>
      <c r="BO85" s="127"/>
      <c r="BP85" s="121">
        <v>1978</v>
      </c>
    </row>
    <row r="86" spans="1:68">
      <c r="A86" s="127"/>
      <c r="B86" s="122">
        <v>1979</v>
      </c>
      <c r="C86" s="100">
        <v>1.8820984999999999</v>
      </c>
      <c r="D86" s="100">
        <v>0.29594860000000001</v>
      </c>
      <c r="E86" s="100">
        <v>0.46789170000000002</v>
      </c>
      <c r="F86" s="100">
        <v>1.4914065000000001</v>
      </c>
      <c r="G86" s="100">
        <v>4.1316272999999999</v>
      </c>
      <c r="H86" s="100">
        <v>2.6585359999999998</v>
      </c>
      <c r="I86" s="100">
        <v>3.4315794999999998</v>
      </c>
      <c r="J86" s="100">
        <v>2.3587433999999998</v>
      </c>
      <c r="K86" s="100">
        <v>3.7084377000000002</v>
      </c>
      <c r="L86" s="100">
        <v>4.9191574999999998</v>
      </c>
      <c r="M86" s="100">
        <v>3.5165807</v>
      </c>
      <c r="N86" s="100">
        <v>3.0731837</v>
      </c>
      <c r="O86" s="100">
        <v>3.226003</v>
      </c>
      <c r="P86" s="100">
        <v>1.2567235000000001</v>
      </c>
      <c r="Q86" s="100">
        <v>0.6060276</v>
      </c>
      <c r="R86" s="100">
        <v>2.0053141000000001</v>
      </c>
      <c r="S86" s="100">
        <v>2.1850282000000001</v>
      </c>
      <c r="T86" s="100">
        <v>3.7667620999999998</v>
      </c>
      <c r="U86" s="100">
        <v>2.4263271999999998</v>
      </c>
      <c r="V86" s="100">
        <v>2.5570241999999999</v>
      </c>
      <c r="W86" s="127"/>
      <c r="X86" s="122">
        <v>1979</v>
      </c>
      <c r="Y86" s="100">
        <v>1.0760053999999999</v>
      </c>
      <c r="Z86" s="100">
        <v>0.46314880000000003</v>
      </c>
      <c r="AA86" s="100">
        <v>0.16349060000000001</v>
      </c>
      <c r="AB86" s="100">
        <v>1.0885606000000001</v>
      </c>
      <c r="AC86" s="100">
        <v>2.2924137</v>
      </c>
      <c r="AD86" s="100">
        <v>2.1979434000000002</v>
      </c>
      <c r="AE86" s="100">
        <v>1.2464542999999999</v>
      </c>
      <c r="AF86" s="100">
        <v>1.3518475999999999</v>
      </c>
      <c r="AG86" s="100">
        <v>1.8111535999999999</v>
      </c>
      <c r="AH86" s="100">
        <v>2.4664291999999999</v>
      </c>
      <c r="AI86" s="100">
        <v>0.78737259999999998</v>
      </c>
      <c r="AJ86" s="100">
        <v>1.3740190000000001</v>
      </c>
      <c r="AK86" s="100">
        <v>0</v>
      </c>
      <c r="AL86" s="100">
        <v>0.72667820000000005</v>
      </c>
      <c r="AM86" s="100">
        <v>0.96272800000000003</v>
      </c>
      <c r="AN86" s="100">
        <v>0.66670220000000002</v>
      </c>
      <c r="AO86" s="100">
        <v>0</v>
      </c>
      <c r="AP86" s="100">
        <v>2.9344445000000001</v>
      </c>
      <c r="AQ86" s="100">
        <v>1.2255632999999999</v>
      </c>
      <c r="AR86" s="100">
        <v>1.2516582999999999</v>
      </c>
      <c r="AS86" s="127"/>
      <c r="AT86" s="122">
        <v>1979</v>
      </c>
      <c r="AU86" s="100">
        <v>1.4885226</v>
      </c>
      <c r="AV86" s="100">
        <v>0.37777680000000002</v>
      </c>
      <c r="AW86" s="100">
        <v>0.31927719999999998</v>
      </c>
      <c r="AX86" s="100">
        <v>1.2941939</v>
      </c>
      <c r="AY86" s="100">
        <v>3.2258011999999998</v>
      </c>
      <c r="AZ86" s="100">
        <v>2.4302416</v>
      </c>
      <c r="BA86" s="100">
        <v>2.3592840000000002</v>
      </c>
      <c r="BB86" s="100">
        <v>1.8677481</v>
      </c>
      <c r="BC86" s="100">
        <v>2.7813704000000001</v>
      </c>
      <c r="BD86" s="100">
        <v>3.7276425</v>
      </c>
      <c r="BE86" s="100">
        <v>2.1819264999999999</v>
      </c>
      <c r="BF86" s="100">
        <v>2.2165853000000002</v>
      </c>
      <c r="BG86" s="100">
        <v>1.5436730999999999</v>
      </c>
      <c r="BH86" s="100">
        <v>0.97287429999999997</v>
      </c>
      <c r="BI86" s="100">
        <v>0.80482469999999995</v>
      </c>
      <c r="BJ86" s="100">
        <v>1.2013118</v>
      </c>
      <c r="BK86" s="100">
        <v>0.72147989999999995</v>
      </c>
      <c r="BL86" s="100">
        <v>3.1677648</v>
      </c>
      <c r="BM86" s="100">
        <v>1.8256059</v>
      </c>
      <c r="BN86" s="100">
        <v>1.899335</v>
      </c>
      <c r="BO86" s="127"/>
      <c r="BP86" s="122">
        <v>1979</v>
      </c>
    </row>
    <row r="87" spans="1:68">
      <c r="A87" s="127"/>
      <c r="B87" s="122">
        <v>1980</v>
      </c>
      <c r="C87" s="100">
        <v>2.4142260000000002</v>
      </c>
      <c r="D87" s="100">
        <v>0.59948440000000003</v>
      </c>
      <c r="E87" s="100">
        <v>0.46120850000000002</v>
      </c>
      <c r="F87" s="100">
        <v>1.5003188000000001</v>
      </c>
      <c r="G87" s="100">
        <v>2.7948401</v>
      </c>
      <c r="H87" s="100">
        <v>4.0946486000000002</v>
      </c>
      <c r="I87" s="100">
        <v>3.5009627999999999</v>
      </c>
      <c r="J87" s="100">
        <v>3.5028001999999998</v>
      </c>
      <c r="K87" s="100">
        <v>2.8939301999999998</v>
      </c>
      <c r="L87" s="100">
        <v>0.52616620000000003</v>
      </c>
      <c r="M87" s="100">
        <v>2.5220299000000002</v>
      </c>
      <c r="N87" s="100">
        <v>3.2799252000000001</v>
      </c>
      <c r="O87" s="100">
        <v>1.4169925999999999</v>
      </c>
      <c r="P87" s="100">
        <v>1.6274782999999999</v>
      </c>
      <c r="Q87" s="100">
        <v>3.5271295</v>
      </c>
      <c r="R87" s="100">
        <v>1.9536974</v>
      </c>
      <c r="S87" s="100">
        <v>2.0323137999999998</v>
      </c>
      <c r="T87" s="100">
        <v>0</v>
      </c>
      <c r="U87" s="100">
        <v>2.2758058999999999</v>
      </c>
      <c r="V87" s="100">
        <v>2.2727062</v>
      </c>
      <c r="W87" s="127"/>
      <c r="X87" s="122">
        <v>1980</v>
      </c>
      <c r="Y87" s="100">
        <v>1.2674432</v>
      </c>
      <c r="Z87" s="100">
        <v>0.1564101</v>
      </c>
      <c r="AA87" s="100">
        <v>0.32167010000000001</v>
      </c>
      <c r="AB87" s="100">
        <v>2.9639706000000001</v>
      </c>
      <c r="AC87" s="100">
        <v>2.3996007000000001</v>
      </c>
      <c r="AD87" s="100">
        <v>2.3358405000000002</v>
      </c>
      <c r="AE87" s="100">
        <v>2.0666494000000002</v>
      </c>
      <c r="AF87" s="100">
        <v>2.3645489999999998</v>
      </c>
      <c r="AG87" s="100">
        <v>1.2652622</v>
      </c>
      <c r="AH87" s="100">
        <v>1.9368048</v>
      </c>
      <c r="AI87" s="100">
        <v>1.5871755999999999</v>
      </c>
      <c r="AJ87" s="100">
        <v>1.3477743</v>
      </c>
      <c r="AK87" s="100">
        <v>1.2969200999999999</v>
      </c>
      <c r="AL87" s="100">
        <v>1.0606928</v>
      </c>
      <c r="AM87" s="100">
        <v>0.93038399999999999</v>
      </c>
      <c r="AN87" s="100">
        <v>0</v>
      </c>
      <c r="AO87" s="100">
        <v>0</v>
      </c>
      <c r="AP87" s="100">
        <v>0</v>
      </c>
      <c r="AQ87" s="100">
        <v>1.5358904</v>
      </c>
      <c r="AR87" s="100">
        <v>1.5228784</v>
      </c>
      <c r="AS87" s="127"/>
      <c r="AT87" s="122">
        <v>1980</v>
      </c>
      <c r="AU87" s="100">
        <v>1.854814</v>
      </c>
      <c r="AV87" s="100">
        <v>0.38267699999999999</v>
      </c>
      <c r="AW87" s="100">
        <v>0.39301380000000002</v>
      </c>
      <c r="AX87" s="100">
        <v>2.2178765</v>
      </c>
      <c r="AY87" s="100">
        <v>2.6001696000000001</v>
      </c>
      <c r="AZ87" s="100">
        <v>3.2233828999999998</v>
      </c>
      <c r="BA87" s="100">
        <v>2.7954612000000001</v>
      </c>
      <c r="BB87" s="100">
        <v>2.9457219000000001</v>
      </c>
      <c r="BC87" s="100">
        <v>2.0991905000000002</v>
      </c>
      <c r="BD87" s="100">
        <v>1.2137100999999999</v>
      </c>
      <c r="BE87" s="100">
        <v>2.0657529000000001</v>
      </c>
      <c r="BF87" s="100">
        <v>2.3071369000000002</v>
      </c>
      <c r="BG87" s="100">
        <v>1.3543002</v>
      </c>
      <c r="BH87" s="100">
        <v>1.3242202000000001</v>
      </c>
      <c r="BI87" s="100">
        <v>2.0775174000000001</v>
      </c>
      <c r="BJ87" s="100">
        <v>0.78728690000000001</v>
      </c>
      <c r="BK87" s="100">
        <v>0.68091599999999997</v>
      </c>
      <c r="BL87" s="100">
        <v>0</v>
      </c>
      <c r="BM87" s="100">
        <v>1.9053637999999999</v>
      </c>
      <c r="BN87" s="100">
        <v>1.8848472000000001</v>
      </c>
      <c r="BO87" s="127"/>
      <c r="BP87" s="122">
        <v>1980</v>
      </c>
    </row>
    <row r="88" spans="1:68">
      <c r="A88" s="127"/>
      <c r="B88" s="122">
        <v>1981</v>
      </c>
      <c r="C88" s="100">
        <v>2.2290120999999998</v>
      </c>
      <c r="D88" s="100">
        <v>0.46217629999999998</v>
      </c>
      <c r="E88" s="100">
        <v>0</v>
      </c>
      <c r="F88" s="100">
        <v>1.9673749</v>
      </c>
      <c r="G88" s="100">
        <v>3.1825945</v>
      </c>
      <c r="H88" s="100">
        <v>2.7313185999999998</v>
      </c>
      <c r="I88" s="100">
        <v>3.3748331</v>
      </c>
      <c r="J88" s="100">
        <v>3.5701676999999998</v>
      </c>
      <c r="K88" s="100">
        <v>3.7454762000000001</v>
      </c>
      <c r="L88" s="100">
        <v>3.4452601</v>
      </c>
      <c r="M88" s="100">
        <v>3.5393845000000002</v>
      </c>
      <c r="N88" s="100">
        <v>2.4315321000000001</v>
      </c>
      <c r="O88" s="100">
        <v>2.7411623000000001</v>
      </c>
      <c r="P88" s="100">
        <v>1.9988406999999999</v>
      </c>
      <c r="Q88" s="100">
        <v>3.4085293000000001</v>
      </c>
      <c r="R88" s="100">
        <v>0.94169939999999996</v>
      </c>
      <c r="S88" s="100">
        <v>1.9210081000000001</v>
      </c>
      <c r="T88" s="100">
        <v>28.79355</v>
      </c>
      <c r="U88" s="100">
        <v>2.5106511</v>
      </c>
      <c r="V88" s="100">
        <v>2.8970658</v>
      </c>
      <c r="W88" s="127"/>
      <c r="X88" s="122">
        <v>1981</v>
      </c>
      <c r="Y88" s="100">
        <v>1.0783609000000001</v>
      </c>
      <c r="Z88" s="100">
        <v>0.32234620000000003</v>
      </c>
      <c r="AA88" s="100">
        <v>0.46574379999999999</v>
      </c>
      <c r="AB88" s="100">
        <v>1.1001688000000001</v>
      </c>
      <c r="AC88" s="100">
        <v>1.7133236000000001</v>
      </c>
      <c r="AD88" s="100">
        <v>1.4813059</v>
      </c>
      <c r="AE88" s="100">
        <v>2.1498655000000002</v>
      </c>
      <c r="AF88" s="100">
        <v>1.6498451000000001</v>
      </c>
      <c r="AG88" s="100">
        <v>1.4755682999999999</v>
      </c>
      <c r="AH88" s="100">
        <v>1.3953462000000001</v>
      </c>
      <c r="AI88" s="100">
        <v>2.6381047999999998</v>
      </c>
      <c r="AJ88" s="100">
        <v>0.8098128</v>
      </c>
      <c r="AK88" s="100">
        <v>0.93371839999999995</v>
      </c>
      <c r="AL88" s="100">
        <v>1.3982543000000001</v>
      </c>
      <c r="AM88" s="100">
        <v>0.44359470000000001</v>
      </c>
      <c r="AN88" s="100">
        <v>0.64758450000000001</v>
      </c>
      <c r="AO88" s="100">
        <v>1.9594971999999999</v>
      </c>
      <c r="AP88" s="100">
        <v>1.3368089999999999</v>
      </c>
      <c r="AQ88" s="100">
        <v>1.2709041999999999</v>
      </c>
      <c r="AR88" s="100">
        <v>1.3154622</v>
      </c>
      <c r="AS88" s="127"/>
      <c r="AT88" s="122">
        <v>1981</v>
      </c>
      <c r="AU88" s="100">
        <v>1.6672252999999999</v>
      </c>
      <c r="AV88" s="100">
        <v>0.3938391</v>
      </c>
      <c r="AW88" s="100">
        <v>0.22789980000000001</v>
      </c>
      <c r="AX88" s="100">
        <v>1.5419665</v>
      </c>
      <c r="AY88" s="100">
        <v>2.4580103000000002</v>
      </c>
      <c r="AZ88" s="100">
        <v>2.1138520999999999</v>
      </c>
      <c r="BA88" s="100">
        <v>2.7711171000000001</v>
      </c>
      <c r="BB88" s="100">
        <v>2.6287267000000001</v>
      </c>
      <c r="BC88" s="100">
        <v>2.6385065999999999</v>
      </c>
      <c r="BD88" s="100">
        <v>2.4467691999999999</v>
      </c>
      <c r="BE88" s="100">
        <v>3.0983374000000001</v>
      </c>
      <c r="BF88" s="100">
        <v>1.6203232000000001</v>
      </c>
      <c r="BG88" s="100">
        <v>1.794035</v>
      </c>
      <c r="BH88" s="100">
        <v>1.6784281000000001</v>
      </c>
      <c r="BI88" s="100">
        <v>1.7436357</v>
      </c>
      <c r="BJ88" s="100">
        <v>0.76742730000000003</v>
      </c>
      <c r="BK88" s="100">
        <v>1.9464973000000001</v>
      </c>
      <c r="BL88" s="100">
        <v>8.7728704000000004</v>
      </c>
      <c r="BM88" s="100">
        <v>1.8896675000000001</v>
      </c>
      <c r="BN88" s="100">
        <v>2.0202887</v>
      </c>
      <c r="BO88" s="127"/>
      <c r="BP88" s="122">
        <v>1981</v>
      </c>
    </row>
    <row r="89" spans="1:68">
      <c r="A89" s="127"/>
      <c r="B89" s="122">
        <v>1982</v>
      </c>
      <c r="C89" s="100">
        <v>1.8590188000000001</v>
      </c>
      <c r="D89" s="100">
        <v>1.1069574</v>
      </c>
      <c r="E89" s="100">
        <v>1.0122058</v>
      </c>
      <c r="F89" s="100">
        <v>3.0390240999999998</v>
      </c>
      <c r="G89" s="100">
        <v>1.9231879000000001</v>
      </c>
      <c r="H89" s="100">
        <v>5.2117386999999997</v>
      </c>
      <c r="I89" s="100">
        <v>4.0180717000000001</v>
      </c>
      <c r="J89" s="100">
        <v>2.5582737999999998</v>
      </c>
      <c r="K89" s="100">
        <v>3.8284322</v>
      </c>
      <c r="L89" s="100">
        <v>4.1720229</v>
      </c>
      <c r="M89" s="100">
        <v>2.5492385</v>
      </c>
      <c r="N89" s="100">
        <v>1.0691584999999999</v>
      </c>
      <c r="O89" s="100">
        <v>2.6276461000000002</v>
      </c>
      <c r="P89" s="100">
        <v>1.5840329</v>
      </c>
      <c r="Q89" s="100">
        <v>2.1795277</v>
      </c>
      <c r="R89" s="100">
        <v>0.90249449999999998</v>
      </c>
      <c r="S89" s="100">
        <v>0</v>
      </c>
      <c r="T89" s="100">
        <v>0</v>
      </c>
      <c r="U89" s="100">
        <v>2.5854401999999999</v>
      </c>
      <c r="V89" s="100">
        <v>2.5619887000000001</v>
      </c>
      <c r="W89" s="127"/>
      <c r="X89" s="122">
        <v>1982</v>
      </c>
      <c r="Y89" s="100">
        <v>1.5969792</v>
      </c>
      <c r="Z89" s="100">
        <v>0.33171840000000002</v>
      </c>
      <c r="AA89" s="100">
        <v>0.15085960000000001</v>
      </c>
      <c r="AB89" s="100">
        <v>1.2680539</v>
      </c>
      <c r="AC89" s="100">
        <v>1.3689461999999999</v>
      </c>
      <c r="AD89" s="100">
        <v>1.7729096</v>
      </c>
      <c r="AE89" s="100">
        <v>1.4842055999999999</v>
      </c>
      <c r="AF89" s="100">
        <v>0.95057210000000003</v>
      </c>
      <c r="AG89" s="100">
        <v>2.8452402999999999</v>
      </c>
      <c r="AH89" s="100">
        <v>2.4670038000000001</v>
      </c>
      <c r="AI89" s="100">
        <v>1.3374956</v>
      </c>
      <c r="AJ89" s="100">
        <v>0.80615689999999995</v>
      </c>
      <c r="AK89" s="100">
        <v>0.30148000000000003</v>
      </c>
      <c r="AL89" s="100">
        <v>1.0333532000000001</v>
      </c>
      <c r="AM89" s="100">
        <v>0.85279850000000001</v>
      </c>
      <c r="AN89" s="100">
        <v>0.62097530000000001</v>
      </c>
      <c r="AO89" s="100">
        <v>1.9052336999999999</v>
      </c>
      <c r="AP89" s="100">
        <v>1.2864880000000001</v>
      </c>
      <c r="AQ89" s="100">
        <v>1.2231478</v>
      </c>
      <c r="AR89" s="100">
        <v>1.2976772999999999</v>
      </c>
      <c r="AS89" s="127"/>
      <c r="AT89" s="122">
        <v>1982</v>
      </c>
      <c r="AU89" s="100">
        <v>1.7311909999999999</v>
      </c>
      <c r="AV89" s="100">
        <v>0.72857680000000002</v>
      </c>
      <c r="AW89" s="100">
        <v>0.59065570000000001</v>
      </c>
      <c r="AX89" s="100">
        <v>2.1722366000000002</v>
      </c>
      <c r="AY89" s="100">
        <v>1.6499162999999999</v>
      </c>
      <c r="AZ89" s="100">
        <v>3.5097934999999998</v>
      </c>
      <c r="BA89" s="100">
        <v>2.7674360999999998</v>
      </c>
      <c r="BB89" s="100">
        <v>1.7703352999999999</v>
      </c>
      <c r="BC89" s="100">
        <v>3.3494917000000002</v>
      </c>
      <c r="BD89" s="100">
        <v>3.3408077999999999</v>
      </c>
      <c r="BE89" s="100">
        <v>1.957951</v>
      </c>
      <c r="BF89" s="100">
        <v>0.93800839999999996</v>
      </c>
      <c r="BG89" s="100">
        <v>1.4147562</v>
      </c>
      <c r="BH89" s="100">
        <v>1.2895215</v>
      </c>
      <c r="BI89" s="100">
        <v>1.4352419000000001</v>
      </c>
      <c r="BJ89" s="100">
        <v>0.73572420000000005</v>
      </c>
      <c r="BK89" s="100">
        <v>1.2511650999999999</v>
      </c>
      <c r="BL89" s="100">
        <v>0.94169939999999996</v>
      </c>
      <c r="BM89" s="100">
        <v>1.9032883</v>
      </c>
      <c r="BN89" s="100">
        <v>1.9430681999999999</v>
      </c>
      <c r="BO89" s="127"/>
      <c r="BP89" s="122">
        <v>1982</v>
      </c>
    </row>
    <row r="90" spans="1:68">
      <c r="A90" s="127"/>
      <c r="B90" s="122">
        <v>1983</v>
      </c>
      <c r="C90" s="100">
        <v>1.4995801</v>
      </c>
      <c r="D90" s="100">
        <v>0</v>
      </c>
      <c r="E90" s="100">
        <v>0.99957450000000003</v>
      </c>
      <c r="F90" s="100">
        <v>1.0694975</v>
      </c>
      <c r="G90" s="100">
        <v>2.1927227999999999</v>
      </c>
      <c r="H90" s="100">
        <v>3.7416398000000002</v>
      </c>
      <c r="I90" s="100">
        <v>3.5199886999999999</v>
      </c>
      <c r="J90" s="100">
        <v>3.4363315999999999</v>
      </c>
      <c r="K90" s="100">
        <v>3.2815074000000002</v>
      </c>
      <c r="L90" s="100">
        <v>4.5788827000000003</v>
      </c>
      <c r="M90" s="100">
        <v>3.1140522000000002</v>
      </c>
      <c r="N90" s="100">
        <v>2.6351849999999999</v>
      </c>
      <c r="O90" s="100">
        <v>0.31302429999999998</v>
      </c>
      <c r="P90" s="100">
        <v>2.3823704999999999</v>
      </c>
      <c r="Q90" s="100">
        <v>1.5747618000000001</v>
      </c>
      <c r="R90" s="100">
        <v>2.5984150000000001</v>
      </c>
      <c r="S90" s="100">
        <v>3.4620644</v>
      </c>
      <c r="T90" s="100">
        <v>0</v>
      </c>
      <c r="U90" s="100">
        <v>2.2637545000000001</v>
      </c>
      <c r="V90" s="100">
        <v>2.3848677999999999</v>
      </c>
      <c r="W90" s="127"/>
      <c r="X90" s="122">
        <v>1983</v>
      </c>
      <c r="Y90" s="100">
        <v>0.52625390000000005</v>
      </c>
      <c r="Z90" s="100">
        <v>0.8479563</v>
      </c>
      <c r="AA90" s="100">
        <v>0.44702459999999999</v>
      </c>
      <c r="AB90" s="100">
        <v>1.2772045000000001</v>
      </c>
      <c r="AC90" s="100">
        <v>3.7630370000000002</v>
      </c>
      <c r="AD90" s="100">
        <v>2.3848210999999999</v>
      </c>
      <c r="AE90" s="100">
        <v>1.7916097</v>
      </c>
      <c r="AF90" s="100">
        <v>2.5040646</v>
      </c>
      <c r="AG90" s="100">
        <v>1.6150914000000001</v>
      </c>
      <c r="AH90" s="100">
        <v>1.6044324999999999</v>
      </c>
      <c r="AI90" s="100">
        <v>2.7228591999999998</v>
      </c>
      <c r="AJ90" s="100">
        <v>1.3362552999999999</v>
      </c>
      <c r="AK90" s="100">
        <v>1.1642934</v>
      </c>
      <c r="AL90" s="100">
        <v>0.34332639999999998</v>
      </c>
      <c r="AM90" s="100">
        <v>0.41257189999999999</v>
      </c>
      <c r="AN90" s="100">
        <v>0.59190509999999996</v>
      </c>
      <c r="AO90" s="100">
        <v>0</v>
      </c>
      <c r="AP90" s="100">
        <v>1.2458886</v>
      </c>
      <c r="AQ90" s="100">
        <v>1.5570006000000001</v>
      </c>
      <c r="AR90" s="100">
        <v>1.5621229000000001</v>
      </c>
      <c r="AS90" s="127"/>
      <c r="AT90" s="122">
        <v>1983</v>
      </c>
      <c r="AU90" s="100">
        <v>1.0254350999999999</v>
      </c>
      <c r="AV90" s="100">
        <v>0.41343400000000002</v>
      </c>
      <c r="AW90" s="100">
        <v>0.72918079999999996</v>
      </c>
      <c r="AX90" s="100">
        <v>1.1710689999999999</v>
      </c>
      <c r="AY90" s="100">
        <v>2.9663952</v>
      </c>
      <c r="AZ90" s="100">
        <v>3.0698799000000001</v>
      </c>
      <c r="BA90" s="100">
        <v>2.6634920000000002</v>
      </c>
      <c r="BB90" s="100">
        <v>2.9795628000000001</v>
      </c>
      <c r="BC90" s="100">
        <v>2.4704695000000001</v>
      </c>
      <c r="BD90" s="100">
        <v>3.1287764999999998</v>
      </c>
      <c r="BE90" s="100">
        <v>2.9231568000000001</v>
      </c>
      <c r="BF90" s="100">
        <v>1.9902873999999999</v>
      </c>
      <c r="BG90" s="100">
        <v>0.75412509999999999</v>
      </c>
      <c r="BH90" s="100">
        <v>1.2888544</v>
      </c>
      <c r="BI90" s="100">
        <v>0.92402870000000004</v>
      </c>
      <c r="BJ90" s="100">
        <v>1.4064648</v>
      </c>
      <c r="BK90" s="100">
        <v>1.2043041999999999</v>
      </c>
      <c r="BL90" s="100">
        <v>0.91505539999999996</v>
      </c>
      <c r="BM90" s="100">
        <v>1.9099005</v>
      </c>
      <c r="BN90" s="100">
        <v>1.9654421</v>
      </c>
      <c r="BO90" s="127"/>
      <c r="BP90" s="122">
        <v>1983</v>
      </c>
    </row>
    <row r="91" spans="1:68">
      <c r="A91" s="127"/>
      <c r="B91" s="122">
        <v>1984</v>
      </c>
      <c r="C91" s="100">
        <v>2.4715280000000002</v>
      </c>
      <c r="D91" s="100">
        <v>0.1645422</v>
      </c>
      <c r="E91" s="100">
        <v>0.14321310000000001</v>
      </c>
      <c r="F91" s="100">
        <v>1.3680806000000001</v>
      </c>
      <c r="G91" s="100">
        <v>4.0766942999999998</v>
      </c>
      <c r="H91" s="100">
        <v>3.9896147000000002</v>
      </c>
      <c r="I91" s="100">
        <v>3.6691511000000001</v>
      </c>
      <c r="J91" s="100">
        <v>3.3180206999999999</v>
      </c>
      <c r="K91" s="100">
        <v>4.2014071</v>
      </c>
      <c r="L91" s="100">
        <v>1.9745237</v>
      </c>
      <c r="M91" s="100">
        <v>3.1585348</v>
      </c>
      <c r="N91" s="100">
        <v>1.5685536</v>
      </c>
      <c r="O91" s="100">
        <v>2.6827871999999999</v>
      </c>
      <c r="P91" s="100">
        <v>0</v>
      </c>
      <c r="Q91" s="100">
        <v>1.0052322</v>
      </c>
      <c r="R91" s="100">
        <v>0.82960009999999995</v>
      </c>
      <c r="S91" s="100">
        <v>0</v>
      </c>
      <c r="T91" s="100">
        <v>0</v>
      </c>
      <c r="U91" s="100">
        <v>2.3270129000000002</v>
      </c>
      <c r="V91" s="100">
        <v>2.2952490999999999</v>
      </c>
      <c r="W91" s="127"/>
      <c r="X91" s="122">
        <v>1984</v>
      </c>
      <c r="Y91" s="100">
        <v>1.3866717</v>
      </c>
      <c r="Z91" s="100">
        <v>0.34563090000000002</v>
      </c>
      <c r="AA91" s="100">
        <v>0.74927359999999998</v>
      </c>
      <c r="AB91" s="100">
        <v>1.1119000000000001</v>
      </c>
      <c r="AC91" s="100">
        <v>2.2553000000000001</v>
      </c>
      <c r="AD91" s="100">
        <v>1.5646709999999999</v>
      </c>
      <c r="AE91" s="100">
        <v>2.4197022000000001</v>
      </c>
      <c r="AF91" s="100">
        <v>2.0690618000000001</v>
      </c>
      <c r="AG91" s="100">
        <v>1.5480664</v>
      </c>
      <c r="AH91" s="100">
        <v>1.8139132</v>
      </c>
      <c r="AI91" s="100">
        <v>1.3810857999999999</v>
      </c>
      <c r="AJ91" s="100">
        <v>1.6024613999999999</v>
      </c>
      <c r="AK91" s="100">
        <v>1.682987</v>
      </c>
      <c r="AL91" s="100">
        <v>1.3849264999999999</v>
      </c>
      <c r="AM91" s="100">
        <v>1.1885848000000001</v>
      </c>
      <c r="AN91" s="100">
        <v>2.2698898999999999</v>
      </c>
      <c r="AO91" s="100">
        <v>0</v>
      </c>
      <c r="AP91" s="100">
        <v>2.4030952000000001</v>
      </c>
      <c r="AQ91" s="100">
        <v>1.5125919000000001</v>
      </c>
      <c r="AR91" s="100">
        <v>1.5252327999999999</v>
      </c>
      <c r="AS91" s="127"/>
      <c r="AT91" s="122">
        <v>1984</v>
      </c>
      <c r="AU91" s="100">
        <v>1.9428415999999999</v>
      </c>
      <c r="AV91" s="100">
        <v>0.25286599999999998</v>
      </c>
      <c r="AW91" s="100">
        <v>0.43937599999999999</v>
      </c>
      <c r="AX91" s="100">
        <v>1.2428063</v>
      </c>
      <c r="AY91" s="100">
        <v>3.1806356999999998</v>
      </c>
      <c r="AZ91" s="100">
        <v>2.7889594</v>
      </c>
      <c r="BA91" s="100">
        <v>3.0479026</v>
      </c>
      <c r="BB91" s="100">
        <v>2.7055774000000001</v>
      </c>
      <c r="BC91" s="100">
        <v>2.9088308</v>
      </c>
      <c r="BD91" s="100">
        <v>1.8961730999999999</v>
      </c>
      <c r="BE91" s="100">
        <v>2.2912379</v>
      </c>
      <c r="BF91" s="100">
        <v>1.5853261999999999</v>
      </c>
      <c r="BG91" s="100">
        <v>2.1676896000000001</v>
      </c>
      <c r="BH91" s="100">
        <v>0.74321119999999996</v>
      </c>
      <c r="BI91" s="100">
        <v>1.1077631999999999</v>
      </c>
      <c r="BJ91" s="100">
        <v>1.6848631999999999</v>
      </c>
      <c r="BK91" s="100">
        <v>0</v>
      </c>
      <c r="BL91" s="100">
        <v>1.7633108</v>
      </c>
      <c r="BM91" s="100">
        <v>1.9192020999999999</v>
      </c>
      <c r="BN91" s="100">
        <v>1.9306863999999999</v>
      </c>
      <c r="BO91" s="127"/>
      <c r="BP91" s="122">
        <v>1984</v>
      </c>
    </row>
    <row r="92" spans="1:68">
      <c r="A92" s="127"/>
      <c r="B92" s="122">
        <v>1985</v>
      </c>
      <c r="C92" s="100">
        <v>1.4653852000000001</v>
      </c>
      <c r="D92" s="100">
        <v>0.16595750000000001</v>
      </c>
      <c r="E92" s="100">
        <v>0.86810330000000002</v>
      </c>
      <c r="F92" s="100">
        <v>2.6987437000000001</v>
      </c>
      <c r="G92" s="100">
        <v>4.0783687999999998</v>
      </c>
      <c r="H92" s="100">
        <v>4.0476179999999999</v>
      </c>
      <c r="I92" s="100">
        <v>2.5500080000000001</v>
      </c>
      <c r="J92" s="100">
        <v>4.1625307999999999</v>
      </c>
      <c r="K92" s="100">
        <v>2.2175899000000001</v>
      </c>
      <c r="L92" s="100">
        <v>3.3320164000000001</v>
      </c>
      <c r="M92" s="100">
        <v>3.1999914999999999</v>
      </c>
      <c r="N92" s="100">
        <v>2.5968157999999999</v>
      </c>
      <c r="O92" s="100">
        <v>1.7407147000000001</v>
      </c>
      <c r="P92" s="100">
        <v>0.39384340000000001</v>
      </c>
      <c r="Q92" s="100">
        <v>2.4373480000000001</v>
      </c>
      <c r="R92" s="100">
        <v>2.3747327999999999</v>
      </c>
      <c r="S92" s="100">
        <v>0</v>
      </c>
      <c r="T92" s="100">
        <v>6.1715061999999996</v>
      </c>
      <c r="U92" s="100">
        <v>2.4737629000000001</v>
      </c>
      <c r="V92" s="100">
        <v>2.503571</v>
      </c>
      <c r="W92" s="127"/>
      <c r="X92" s="122">
        <v>1985</v>
      </c>
      <c r="Y92" s="100">
        <v>1.0249699999999999</v>
      </c>
      <c r="Z92" s="100">
        <v>0.69860820000000001</v>
      </c>
      <c r="AA92" s="100">
        <v>0.45475769999999999</v>
      </c>
      <c r="AB92" s="100">
        <v>1.5680642</v>
      </c>
      <c r="AC92" s="100">
        <v>3.0170371999999999</v>
      </c>
      <c r="AD92" s="100">
        <v>1.2261514</v>
      </c>
      <c r="AE92" s="100">
        <v>2.2392618999999998</v>
      </c>
      <c r="AF92" s="100">
        <v>2.4874961999999998</v>
      </c>
      <c r="AG92" s="100">
        <v>2.3281261</v>
      </c>
      <c r="AH92" s="100">
        <v>1.2547303000000001</v>
      </c>
      <c r="AI92" s="100">
        <v>1.6757811</v>
      </c>
      <c r="AJ92" s="100">
        <v>1.6045484000000001</v>
      </c>
      <c r="AK92" s="100">
        <v>0.54966349999999997</v>
      </c>
      <c r="AL92" s="100">
        <v>0.68392200000000003</v>
      </c>
      <c r="AM92" s="100">
        <v>0.77161089999999999</v>
      </c>
      <c r="AN92" s="100">
        <v>1.0870747000000001</v>
      </c>
      <c r="AO92" s="100">
        <v>0</v>
      </c>
      <c r="AP92" s="100">
        <v>3.3779599</v>
      </c>
      <c r="AQ92" s="100">
        <v>1.5052650999999999</v>
      </c>
      <c r="AR92" s="100">
        <v>1.5177636999999999</v>
      </c>
      <c r="AS92" s="127"/>
      <c r="AT92" s="122">
        <v>1985</v>
      </c>
      <c r="AU92" s="100">
        <v>1.2504626999999999</v>
      </c>
      <c r="AV92" s="100">
        <v>0.42548449999999999</v>
      </c>
      <c r="AW92" s="100">
        <v>0.66624519999999998</v>
      </c>
      <c r="AX92" s="100">
        <v>2.1460773999999998</v>
      </c>
      <c r="AY92" s="100">
        <v>3.5570021000000001</v>
      </c>
      <c r="AZ92" s="100">
        <v>2.6525058000000001</v>
      </c>
      <c r="BA92" s="100">
        <v>2.3949132</v>
      </c>
      <c r="BB92" s="100">
        <v>3.3397521999999999</v>
      </c>
      <c r="BC92" s="100">
        <v>2.2715141000000001</v>
      </c>
      <c r="BD92" s="100">
        <v>2.3208715</v>
      </c>
      <c r="BE92" s="100">
        <v>2.4555175999999999</v>
      </c>
      <c r="BF92" s="100">
        <v>2.1079702</v>
      </c>
      <c r="BG92" s="100">
        <v>1.1290743999999999</v>
      </c>
      <c r="BH92" s="100">
        <v>0.54910959999999998</v>
      </c>
      <c r="BI92" s="100">
        <v>1.5075193</v>
      </c>
      <c r="BJ92" s="100">
        <v>1.6112919000000001</v>
      </c>
      <c r="BK92" s="100">
        <v>0</v>
      </c>
      <c r="BL92" s="100">
        <v>4.1247999000000002</v>
      </c>
      <c r="BM92" s="100">
        <v>1.9888129999999999</v>
      </c>
      <c r="BN92" s="100">
        <v>2.0024630000000001</v>
      </c>
      <c r="BO92" s="127"/>
      <c r="BP92" s="122">
        <v>1985</v>
      </c>
    </row>
    <row r="93" spans="1:68">
      <c r="A93" s="127"/>
      <c r="B93" s="122">
        <v>1986</v>
      </c>
      <c r="C93" s="100">
        <v>1.6154567</v>
      </c>
      <c r="D93" s="100">
        <v>0.49596780000000001</v>
      </c>
      <c r="E93" s="100">
        <v>0.29752960000000001</v>
      </c>
      <c r="F93" s="100">
        <v>2.9046504999999998</v>
      </c>
      <c r="G93" s="100">
        <v>1.910579</v>
      </c>
      <c r="H93" s="100">
        <v>4.1070352000000003</v>
      </c>
      <c r="I93" s="100">
        <v>2.6742384000000001</v>
      </c>
      <c r="J93" s="100">
        <v>3.7397974</v>
      </c>
      <c r="K93" s="100">
        <v>3.2684953999999999</v>
      </c>
      <c r="L93" s="100">
        <v>4.3861572999999998</v>
      </c>
      <c r="M93" s="100">
        <v>4.2440430999999998</v>
      </c>
      <c r="N93" s="100">
        <v>1.8189660999999999</v>
      </c>
      <c r="O93" s="100">
        <v>2.5597341999999998</v>
      </c>
      <c r="P93" s="100">
        <v>0</v>
      </c>
      <c r="Q93" s="100">
        <v>1.9107307</v>
      </c>
      <c r="R93" s="100">
        <v>2.2600232</v>
      </c>
      <c r="S93" s="100">
        <v>0</v>
      </c>
      <c r="T93" s="100">
        <v>0</v>
      </c>
      <c r="U93" s="100">
        <v>2.3999438999999998</v>
      </c>
      <c r="V93" s="100">
        <v>2.4463157999999998</v>
      </c>
      <c r="W93" s="127"/>
      <c r="X93" s="122">
        <v>1986</v>
      </c>
      <c r="Y93" s="100">
        <v>0.84822679999999995</v>
      </c>
      <c r="Z93" s="100">
        <v>1.2182176</v>
      </c>
      <c r="AA93" s="100">
        <v>0.93846339999999995</v>
      </c>
      <c r="AB93" s="100">
        <v>0.91092519999999999</v>
      </c>
      <c r="AC93" s="100">
        <v>3.3521920000000001</v>
      </c>
      <c r="AD93" s="100">
        <v>1.7998829999999999</v>
      </c>
      <c r="AE93" s="100">
        <v>3.1570041</v>
      </c>
      <c r="AF93" s="100">
        <v>1.4401244</v>
      </c>
      <c r="AG93" s="100">
        <v>2.4280930000000001</v>
      </c>
      <c r="AH93" s="100">
        <v>2.4444439</v>
      </c>
      <c r="AI93" s="100">
        <v>1.1115680999999999</v>
      </c>
      <c r="AJ93" s="100">
        <v>0.53951689999999997</v>
      </c>
      <c r="AK93" s="100">
        <v>0.81558529999999996</v>
      </c>
      <c r="AL93" s="100">
        <v>0.65768059999999995</v>
      </c>
      <c r="AM93" s="100">
        <v>0.75799780000000005</v>
      </c>
      <c r="AN93" s="100">
        <v>0</v>
      </c>
      <c r="AO93" s="100">
        <v>0</v>
      </c>
      <c r="AP93" s="100">
        <v>1.0572054</v>
      </c>
      <c r="AQ93" s="100">
        <v>1.5340172000000001</v>
      </c>
      <c r="AR93" s="100">
        <v>1.5299168999999999</v>
      </c>
      <c r="AS93" s="127"/>
      <c r="AT93" s="122">
        <v>1986</v>
      </c>
      <c r="AU93" s="100">
        <v>1.2412235</v>
      </c>
      <c r="AV93" s="100">
        <v>0.84782550000000001</v>
      </c>
      <c r="AW93" s="100">
        <v>0.60996760000000005</v>
      </c>
      <c r="AX93" s="100">
        <v>1.9298972000000001</v>
      </c>
      <c r="AY93" s="100">
        <v>2.6183708999999999</v>
      </c>
      <c r="AZ93" s="100">
        <v>2.9663314000000001</v>
      </c>
      <c r="BA93" s="100">
        <v>2.9152060999999998</v>
      </c>
      <c r="BB93" s="100">
        <v>2.6052111</v>
      </c>
      <c r="BC93" s="100">
        <v>2.8590244999999999</v>
      </c>
      <c r="BD93" s="100">
        <v>3.4430683000000002</v>
      </c>
      <c r="BE93" s="100">
        <v>2.7142529</v>
      </c>
      <c r="BF93" s="100">
        <v>1.1912073000000001</v>
      </c>
      <c r="BG93" s="100">
        <v>1.6679801999999999</v>
      </c>
      <c r="BH93" s="100">
        <v>0.35078429999999999</v>
      </c>
      <c r="BI93" s="100">
        <v>1.2679708000000001</v>
      </c>
      <c r="BJ93" s="100">
        <v>0.9246645</v>
      </c>
      <c r="BK93" s="100">
        <v>0</v>
      </c>
      <c r="BL93" s="100">
        <v>0.77341910000000003</v>
      </c>
      <c r="BM93" s="100">
        <v>1.9664946999999999</v>
      </c>
      <c r="BN93" s="100">
        <v>1.9917035000000001</v>
      </c>
      <c r="BO93" s="127"/>
      <c r="BP93" s="122">
        <v>1986</v>
      </c>
    </row>
    <row r="94" spans="1:68">
      <c r="A94" s="127"/>
      <c r="B94" s="122">
        <v>1987</v>
      </c>
      <c r="C94" s="100">
        <v>1.7623799</v>
      </c>
      <c r="D94" s="100">
        <v>0.1629824</v>
      </c>
      <c r="E94" s="100">
        <v>0.4595764</v>
      </c>
      <c r="F94" s="100">
        <v>1.8367808000000001</v>
      </c>
      <c r="G94" s="100">
        <v>3.1136389000000002</v>
      </c>
      <c r="H94" s="100">
        <v>4.0230290000000002</v>
      </c>
      <c r="I94" s="100">
        <v>3.2369194000000001</v>
      </c>
      <c r="J94" s="100">
        <v>3.4629691</v>
      </c>
      <c r="K94" s="100">
        <v>3.3788109</v>
      </c>
      <c r="L94" s="100">
        <v>2.9104586000000001</v>
      </c>
      <c r="M94" s="100">
        <v>1.5598961</v>
      </c>
      <c r="N94" s="100">
        <v>2.6290122</v>
      </c>
      <c r="O94" s="100">
        <v>1.4068813</v>
      </c>
      <c r="P94" s="100">
        <v>1.7927251</v>
      </c>
      <c r="Q94" s="100">
        <v>1.4091056</v>
      </c>
      <c r="R94" s="100">
        <v>2.1791239999999998</v>
      </c>
      <c r="S94" s="100">
        <v>2.8422413999999998</v>
      </c>
      <c r="T94" s="100">
        <v>0</v>
      </c>
      <c r="U94" s="100">
        <v>2.2911328000000002</v>
      </c>
      <c r="V94" s="100">
        <v>2.2768234999999999</v>
      </c>
      <c r="W94" s="127"/>
      <c r="X94" s="122">
        <v>1987</v>
      </c>
      <c r="Y94" s="100">
        <v>1.1774046</v>
      </c>
      <c r="Z94" s="100">
        <v>0.51495519999999995</v>
      </c>
      <c r="AA94" s="100">
        <v>0.64542469999999996</v>
      </c>
      <c r="AB94" s="100">
        <v>2.2107361999999999</v>
      </c>
      <c r="AC94" s="100">
        <v>3.5235487999999999</v>
      </c>
      <c r="AD94" s="100">
        <v>2.7842498999999998</v>
      </c>
      <c r="AE94" s="100">
        <v>1.7015853000000001</v>
      </c>
      <c r="AF94" s="100">
        <v>1.1213097000000001</v>
      </c>
      <c r="AG94" s="100">
        <v>2.0527327999999998</v>
      </c>
      <c r="AH94" s="100">
        <v>1.6598493999999999</v>
      </c>
      <c r="AI94" s="100">
        <v>1.6301557</v>
      </c>
      <c r="AJ94" s="100">
        <v>1.3616187</v>
      </c>
      <c r="AK94" s="100">
        <v>0.81451799999999996</v>
      </c>
      <c r="AL94" s="100">
        <v>1.5815778</v>
      </c>
      <c r="AM94" s="100">
        <v>0.3742473</v>
      </c>
      <c r="AN94" s="100">
        <v>0.50283599999999995</v>
      </c>
      <c r="AO94" s="100">
        <v>2.4236352999999999</v>
      </c>
      <c r="AP94" s="100">
        <v>0</v>
      </c>
      <c r="AQ94" s="100">
        <v>1.6082265</v>
      </c>
      <c r="AR94" s="100">
        <v>1.5752157</v>
      </c>
      <c r="AS94" s="127"/>
      <c r="AT94" s="122">
        <v>1987</v>
      </c>
      <c r="AU94" s="100">
        <v>1.4770030999999999</v>
      </c>
      <c r="AV94" s="100">
        <v>0.33440959999999997</v>
      </c>
      <c r="AW94" s="100">
        <v>0.55008869999999999</v>
      </c>
      <c r="AX94" s="100">
        <v>2.0198128999999998</v>
      </c>
      <c r="AY94" s="100">
        <v>3.3152427000000002</v>
      </c>
      <c r="AZ94" s="100">
        <v>3.4097430000000002</v>
      </c>
      <c r="BA94" s="100">
        <v>2.4706207999999998</v>
      </c>
      <c r="BB94" s="100">
        <v>2.3023858000000001</v>
      </c>
      <c r="BC94" s="100">
        <v>2.7317453</v>
      </c>
      <c r="BD94" s="100">
        <v>2.3031126999999998</v>
      </c>
      <c r="BE94" s="100">
        <v>1.5942521999999999</v>
      </c>
      <c r="BF94" s="100">
        <v>2.0064715</v>
      </c>
      <c r="BG94" s="100">
        <v>1.1054120999999999</v>
      </c>
      <c r="BH94" s="100">
        <v>1.6805452000000001</v>
      </c>
      <c r="BI94" s="100">
        <v>0.83315280000000003</v>
      </c>
      <c r="BJ94" s="100">
        <v>1.1885589000000001</v>
      </c>
      <c r="BK94" s="100">
        <v>2.5753548999999998</v>
      </c>
      <c r="BL94" s="100">
        <v>0</v>
      </c>
      <c r="BM94" s="100">
        <v>1.9491050999999999</v>
      </c>
      <c r="BN94" s="100">
        <v>1.9224019000000001</v>
      </c>
      <c r="BO94" s="127"/>
      <c r="BP94" s="122">
        <v>1987</v>
      </c>
    </row>
    <row r="95" spans="1:68">
      <c r="A95" s="127"/>
      <c r="B95" s="122">
        <v>1988</v>
      </c>
      <c r="C95" s="100">
        <v>1.2710356</v>
      </c>
      <c r="D95" s="100">
        <v>0.4794446</v>
      </c>
      <c r="E95" s="100">
        <v>0.62319860000000005</v>
      </c>
      <c r="F95" s="100">
        <v>1.9487912999999999</v>
      </c>
      <c r="G95" s="100">
        <v>5.3481259000000003</v>
      </c>
      <c r="H95" s="100">
        <v>5.2223816999999997</v>
      </c>
      <c r="I95" s="100">
        <v>3.6160261999999999</v>
      </c>
      <c r="J95" s="100">
        <v>4.3683451</v>
      </c>
      <c r="K95" s="100">
        <v>3.8581153000000001</v>
      </c>
      <c r="L95" s="100">
        <v>3.0370213000000001</v>
      </c>
      <c r="M95" s="100">
        <v>3.3003803</v>
      </c>
      <c r="N95" s="100">
        <v>2.9309807000000001</v>
      </c>
      <c r="O95" s="100">
        <v>2.2152687000000002</v>
      </c>
      <c r="P95" s="100">
        <v>2.3948817999999998</v>
      </c>
      <c r="Q95" s="100">
        <v>1.4106296</v>
      </c>
      <c r="R95" s="100">
        <v>2.0952793000000001</v>
      </c>
      <c r="S95" s="100">
        <v>4.0658118999999999</v>
      </c>
      <c r="T95" s="100">
        <v>5.2791341999999997</v>
      </c>
      <c r="U95" s="100">
        <v>2.9215857000000001</v>
      </c>
      <c r="V95" s="100">
        <v>2.9445101999999999</v>
      </c>
      <c r="W95" s="127"/>
      <c r="X95" s="122">
        <v>1988</v>
      </c>
      <c r="Y95" s="100">
        <v>2.3327773999999999</v>
      </c>
      <c r="Z95" s="100">
        <v>0.3374798</v>
      </c>
      <c r="AA95" s="100">
        <v>0.98477210000000004</v>
      </c>
      <c r="AB95" s="100">
        <v>2.4663417000000001</v>
      </c>
      <c r="AC95" s="100">
        <v>3.3706866999999998</v>
      </c>
      <c r="AD95" s="100">
        <v>3.0167343</v>
      </c>
      <c r="AE95" s="100">
        <v>2.4213184999999999</v>
      </c>
      <c r="AF95" s="100">
        <v>2.521766</v>
      </c>
      <c r="AG95" s="100">
        <v>2.1052078000000001</v>
      </c>
      <c r="AH95" s="100">
        <v>2.0677724</v>
      </c>
      <c r="AI95" s="100">
        <v>1.8548844</v>
      </c>
      <c r="AJ95" s="100">
        <v>0.27508120000000003</v>
      </c>
      <c r="AK95" s="100">
        <v>0.81066839999999996</v>
      </c>
      <c r="AL95" s="100">
        <v>0.60731199999999996</v>
      </c>
      <c r="AM95" s="100">
        <v>0.3738052</v>
      </c>
      <c r="AN95" s="100">
        <v>0.48576229999999998</v>
      </c>
      <c r="AO95" s="100">
        <v>1.5496908</v>
      </c>
      <c r="AP95" s="100">
        <v>2.0037470000000002</v>
      </c>
      <c r="AQ95" s="100">
        <v>1.8591806</v>
      </c>
      <c r="AR95" s="100">
        <v>1.8180323</v>
      </c>
      <c r="AS95" s="127"/>
      <c r="AT95" s="122">
        <v>1988</v>
      </c>
      <c r="AU95" s="100">
        <v>1.7892710000000001</v>
      </c>
      <c r="AV95" s="100">
        <v>0.41039039999999999</v>
      </c>
      <c r="AW95" s="100">
        <v>0.79927870000000001</v>
      </c>
      <c r="AX95" s="100">
        <v>2.2022143999999999</v>
      </c>
      <c r="AY95" s="100">
        <v>4.3746545000000001</v>
      </c>
      <c r="AZ95" s="100">
        <v>4.1292717999999997</v>
      </c>
      <c r="BA95" s="100">
        <v>3.019987</v>
      </c>
      <c r="BB95" s="100">
        <v>3.4497601000000002</v>
      </c>
      <c r="BC95" s="100">
        <v>3.0013008000000001</v>
      </c>
      <c r="BD95" s="100">
        <v>2.5663084</v>
      </c>
      <c r="BE95" s="100">
        <v>2.5931055000000001</v>
      </c>
      <c r="BF95" s="100">
        <v>1.6241896</v>
      </c>
      <c r="BG95" s="100">
        <v>1.5043867</v>
      </c>
      <c r="BH95" s="100">
        <v>1.4478532</v>
      </c>
      <c r="BI95" s="100">
        <v>0.83300359999999996</v>
      </c>
      <c r="BJ95" s="100">
        <v>1.1459972</v>
      </c>
      <c r="BK95" s="100">
        <v>2.4649483999999999</v>
      </c>
      <c r="BL95" s="100">
        <v>2.9049078000000002</v>
      </c>
      <c r="BM95" s="100">
        <v>2.3892818999999998</v>
      </c>
      <c r="BN95" s="100">
        <v>2.3627243</v>
      </c>
      <c r="BO95" s="127"/>
      <c r="BP95" s="122">
        <v>1988</v>
      </c>
    </row>
    <row r="96" spans="1:68">
      <c r="A96" s="127"/>
      <c r="B96" s="122">
        <v>1989</v>
      </c>
      <c r="C96" s="100">
        <v>0.47093400000000002</v>
      </c>
      <c r="D96" s="100">
        <v>0.4709295</v>
      </c>
      <c r="E96" s="100">
        <v>0.31432260000000001</v>
      </c>
      <c r="F96" s="100">
        <v>2.6310395999999998</v>
      </c>
      <c r="G96" s="100">
        <v>4.2822820999999998</v>
      </c>
      <c r="H96" s="100">
        <v>4.3191068000000001</v>
      </c>
      <c r="I96" s="100">
        <v>4.1099408999999998</v>
      </c>
      <c r="J96" s="100">
        <v>3.3896424999999999</v>
      </c>
      <c r="K96" s="100">
        <v>2.7432452000000001</v>
      </c>
      <c r="L96" s="100">
        <v>3.5248501999999999</v>
      </c>
      <c r="M96" s="100">
        <v>3.9415662999999999</v>
      </c>
      <c r="N96" s="100">
        <v>1.6165491999999999</v>
      </c>
      <c r="O96" s="100">
        <v>1.3708996</v>
      </c>
      <c r="P96" s="100">
        <v>1.6288343000000001</v>
      </c>
      <c r="Q96" s="100">
        <v>0.94250259999999997</v>
      </c>
      <c r="R96" s="100">
        <v>1.3351402000000001</v>
      </c>
      <c r="S96" s="100">
        <v>1.2975890999999999</v>
      </c>
      <c r="T96" s="100">
        <v>2.5012506000000001</v>
      </c>
      <c r="U96" s="100">
        <v>2.5036991999999998</v>
      </c>
      <c r="V96" s="100">
        <v>2.4826014000000001</v>
      </c>
      <c r="W96" s="127"/>
      <c r="X96" s="122">
        <v>1989</v>
      </c>
      <c r="Y96" s="100">
        <v>2.3071168000000002</v>
      </c>
      <c r="Z96" s="100">
        <v>0.66240189999999999</v>
      </c>
      <c r="AA96" s="100">
        <v>0.66238540000000001</v>
      </c>
      <c r="AB96" s="100">
        <v>0.72356390000000004</v>
      </c>
      <c r="AC96" s="100">
        <v>1.0627202</v>
      </c>
      <c r="AD96" s="100">
        <v>2.6897932</v>
      </c>
      <c r="AE96" s="100">
        <v>2.0667928</v>
      </c>
      <c r="AF96" s="100">
        <v>0.77433660000000004</v>
      </c>
      <c r="AG96" s="100">
        <v>1.6780832000000001</v>
      </c>
      <c r="AH96" s="100">
        <v>1.0966836</v>
      </c>
      <c r="AI96" s="100">
        <v>0.77085749999999997</v>
      </c>
      <c r="AJ96" s="100">
        <v>0.83104330000000004</v>
      </c>
      <c r="AK96" s="100">
        <v>0.26983200000000002</v>
      </c>
      <c r="AL96" s="100">
        <v>0.29165229999999998</v>
      </c>
      <c r="AM96" s="100">
        <v>1.8810358</v>
      </c>
      <c r="AN96" s="100">
        <v>0.93118109999999998</v>
      </c>
      <c r="AO96" s="100">
        <v>2.9893355000000001</v>
      </c>
      <c r="AP96" s="100">
        <v>2.9067514000000001</v>
      </c>
      <c r="AQ96" s="100">
        <v>1.293488</v>
      </c>
      <c r="AR96" s="100">
        <v>1.2754573</v>
      </c>
      <c r="AS96" s="127"/>
      <c r="AT96" s="122">
        <v>1989</v>
      </c>
      <c r="AU96" s="100">
        <v>1.3667243</v>
      </c>
      <c r="AV96" s="100">
        <v>0.5641062</v>
      </c>
      <c r="AW96" s="100">
        <v>0.48380580000000001</v>
      </c>
      <c r="AX96" s="100">
        <v>1.6983071000000001</v>
      </c>
      <c r="AY96" s="100">
        <v>2.6948205999999999</v>
      </c>
      <c r="AZ96" s="100">
        <v>3.5109523999999999</v>
      </c>
      <c r="BA96" s="100">
        <v>3.091297</v>
      </c>
      <c r="BB96" s="100">
        <v>2.0853446999999998</v>
      </c>
      <c r="BC96" s="100">
        <v>2.2210852000000001</v>
      </c>
      <c r="BD96" s="100">
        <v>2.3448907999999999</v>
      </c>
      <c r="BE96" s="100">
        <v>2.3896155000000001</v>
      </c>
      <c r="BF96" s="100">
        <v>1.2292513</v>
      </c>
      <c r="BG96" s="100">
        <v>0.81596570000000002</v>
      </c>
      <c r="BH96" s="100">
        <v>0.92330140000000005</v>
      </c>
      <c r="BI96" s="100">
        <v>1.4643984000000001</v>
      </c>
      <c r="BJ96" s="100">
        <v>1.0971588999999999</v>
      </c>
      <c r="BK96" s="100">
        <v>2.3710729000000001</v>
      </c>
      <c r="BL96" s="100">
        <v>2.7935302000000002</v>
      </c>
      <c r="BM96" s="100">
        <v>1.8971815999999999</v>
      </c>
      <c r="BN96" s="100">
        <v>1.8910518000000001</v>
      </c>
      <c r="BO96" s="127"/>
      <c r="BP96" s="122">
        <v>1989</v>
      </c>
    </row>
    <row r="97" spans="1:68">
      <c r="A97" s="127"/>
      <c r="B97" s="122">
        <v>1990</v>
      </c>
      <c r="C97" s="100">
        <v>2.0147822999999998</v>
      </c>
      <c r="D97" s="100">
        <v>0.46344859999999999</v>
      </c>
      <c r="E97" s="100">
        <v>0.4731921</v>
      </c>
      <c r="F97" s="100">
        <v>2.6483568000000002</v>
      </c>
      <c r="G97" s="100">
        <v>4.3571529</v>
      </c>
      <c r="H97" s="100">
        <v>4.0512411999999998</v>
      </c>
      <c r="I97" s="100">
        <v>3.5757552000000001</v>
      </c>
      <c r="J97" s="100">
        <v>4.4187647999999999</v>
      </c>
      <c r="K97" s="100">
        <v>3.4350257000000002</v>
      </c>
      <c r="L97" s="100">
        <v>3.5751314000000001</v>
      </c>
      <c r="M97" s="100">
        <v>2.3794680000000001</v>
      </c>
      <c r="N97" s="100">
        <v>3.5429197000000001</v>
      </c>
      <c r="O97" s="100">
        <v>3.5343855</v>
      </c>
      <c r="P97" s="100">
        <v>1.9121128999999999</v>
      </c>
      <c r="Q97" s="100">
        <v>2.2947568999999999</v>
      </c>
      <c r="R97" s="100">
        <v>0.64709419999999995</v>
      </c>
      <c r="S97" s="100">
        <v>0</v>
      </c>
      <c r="T97" s="100">
        <v>0</v>
      </c>
      <c r="U97" s="100">
        <v>2.8080419000000001</v>
      </c>
      <c r="V97" s="100">
        <v>2.7437578</v>
      </c>
      <c r="W97" s="127"/>
      <c r="X97" s="122">
        <v>1990</v>
      </c>
      <c r="Y97" s="100">
        <v>1.3052253</v>
      </c>
      <c r="Z97" s="100">
        <v>1.1382464999999999</v>
      </c>
      <c r="AA97" s="100">
        <v>0.49954379999999998</v>
      </c>
      <c r="AB97" s="100">
        <v>1.1679223999999999</v>
      </c>
      <c r="AC97" s="100">
        <v>2.8365109999999998</v>
      </c>
      <c r="AD97" s="100">
        <v>2.4052848</v>
      </c>
      <c r="AE97" s="100">
        <v>2.3039849000000001</v>
      </c>
      <c r="AF97" s="100">
        <v>3.1988886000000001</v>
      </c>
      <c r="AG97" s="100">
        <v>1.9393783</v>
      </c>
      <c r="AH97" s="100">
        <v>2.7160231000000001</v>
      </c>
      <c r="AI97" s="100">
        <v>0.74835359999999995</v>
      </c>
      <c r="AJ97" s="100">
        <v>0.55689049999999995</v>
      </c>
      <c r="AK97" s="100">
        <v>0.80938239999999995</v>
      </c>
      <c r="AL97" s="100">
        <v>0.57378600000000002</v>
      </c>
      <c r="AM97" s="100">
        <v>1.8474862999999999</v>
      </c>
      <c r="AN97" s="100">
        <v>1.812489</v>
      </c>
      <c r="AO97" s="100">
        <v>0.71774629999999995</v>
      </c>
      <c r="AP97" s="100">
        <v>1.893778</v>
      </c>
      <c r="AQ97" s="100">
        <v>1.7068319999999999</v>
      </c>
      <c r="AR97" s="100">
        <v>1.6849459</v>
      </c>
      <c r="AS97" s="127"/>
      <c r="AT97" s="122">
        <v>1990</v>
      </c>
      <c r="AU97" s="100">
        <v>1.6691147</v>
      </c>
      <c r="AV97" s="100">
        <v>0.79220349999999995</v>
      </c>
      <c r="AW97" s="100">
        <v>0.48601100000000003</v>
      </c>
      <c r="AX97" s="100">
        <v>1.9252667999999999</v>
      </c>
      <c r="AY97" s="100">
        <v>3.6072910999999999</v>
      </c>
      <c r="AZ97" s="100">
        <v>3.2335001999999999</v>
      </c>
      <c r="BA97" s="100">
        <v>2.9420164</v>
      </c>
      <c r="BB97" s="100">
        <v>3.8087403000000002</v>
      </c>
      <c r="BC97" s="100">
        <v>2.7000928000000002</v>
      </c>
      <c r="BD97" s="100">
        <v>3.1564402999999999</v>
      </c>
      <c r="BE97" s="100">
        <v>1.583161</v>
      </c>
      <c r="BF97" s="100">
        <v>2.0659279000000002</v>
      </c>
      <c r="BG97" s="100">
        <v>2.1666477</v>
      </c>
      <c r="BH97" s="100">
        <v>1.2078188000000001</v>
      </c>
      <c r="BI97" s="100">
        <v>2.0469740000000001</v>
      </c>
      <c r="BJ97" s="100">
        <v>1.3325232</v>
      </c>
      <c r="BK97" s="100">
        <v>0.45433689999999999</v>
      </c>
      <c r="BL97" s="100">
        <v>1.3589264000000001</v>
      </c>
      <c r="BM97" s="100">
        <v>2.2560628</v>
      </c>
      <c r="BN97" s="100">
        <v>2.2283721000000001</v>
      </c>
      <c r="BO97" s="127"/>
      <c r="BP97" s="122">
        <v>1990</v>
      </c>
    </row>
    <row r="98" spans="1:68">
      <c r="A98" s="127"/>
      <c r="B98" s="122">
        <v>1991</v>
      </c>
      <c r="C98" s="100">
        <v>0.76651610000000003</v>
      </c>
      <c r="D98" s="100">
        <v>0.61310390000000003</v>
      </c>
      <c r="E98" s="100">
        <v>0.31332690000000002</v>
      </c>
      <c r="F98" s="100">
        <v>1.7172959000000001</v>
      </c>
      <c r="G98" s="100">
        <v>3.8182836</v>
      </c>
      <c r="H98" s="100">
        <v>4.5536821999999999</v>
      </c>
      <c r="I98" s="100">
        <v>5.0435426000000003</v>
      </c>
      <c r="J98" s="100">
        <v>2.7099129</v>
      </c>
      <c r="K98" s="100">
        <v>3.2054315</v>
      </c>
      <c r="L98" s="100">
        <v>2.4691451999999998</v>
      </c>
      <c r="M98" s="100">
        <v>3.2275763999999998</v>
      </c>
      <c r="N98" s="100">
        <v>0.54451110000000003</v>
      </c>
      <c r="O98" s="100">
        <v>2.1811500000000001</v>
      </c>
      <c r="P98" s="100">
        <v>1.5618069000000001</v>
      </c>
      <c r="Q98" s="100">
        <v>0.43764829999999999</v>
      </c>
      <c r="R98" s="100">
        <v>1.8868754999999999</v>
      </c>
      <c r="S98" s="100">
        <v>2.3693032999999999</v>
      </c>
      <c r="T98" s="100">
        <v>2.2614201999999999</v>
      </c>
      <c r="U98" s="100">
        <v>2.4026717999999998</v>
      </c>
      <c r="V98" s="100">
        <v>2.3552843000000001</v>
      </c>
      <c r="W98" s="127"/>
      <c r="X98" s="122">
        <v>1991</v>
      </c>
      <c r="Y98" s="100">
        <v>1.9373556000000001</v>
      </c>
      <c r="Z98" s="100">
        <v>0.32268989999999997</v>
      </c>
      <c r="AA98" s="100">
        <v>0.66301129999999997</v>
      </c>
      <c r="AB98" s="100">
        <v>2.1043107000000001</v>
      </c>
      <c r="AC98" s="100">
        <v>3.045067</v>
      </c>
      <c r="AD98" s="100">
        <v>2.7262227000000001</v>
      </c>
      <c r="AE98" s="100">
        <v>2.5282638999999998</v>
      </c>
      <c r="AF98" s="100">
        <v>1.2045307999999999</v>
      </c>
      <c r="AG98" s="100">
        <v>2.6598533</v>
      </c>
      <c r="AH98" s="100">
        <v>1.1936807</v>
      </c>
      <c r="AI98" s="100">
        <v>1.4521797000000001</v>
      </c>
      <c r="AJ98" s="100">
        <v>1.1152997</v>
      </c>
      <c r="AK98" s="100">
        <v>0.8106158</v>
      </c>
      <c r="AL98" s="100">
        <v>1.4234956000000001</v>
      </c>
      <c r="AM98" s="100">
        <v>1.0628461</v>
      </c>
      <c r="AN98" s="100">
        <v>0.44345499999999999</v>
      </c>
      <c r="AO98" s="100">
        <v>2.0630609</v>
      </c>
      <c r="AP98" s="100">
        <v>0.9088678</v>
      </c>
      <c r="AQ98" s="100">
        <v>1.6957703</v>
      </c>
      <c r="AR98" s="100">
        <v>1.6489137</v>
      </c>
      <c r="AS98" s="127"/>
      <c r="AT98" s="122">
        <v>1991</v>
      </c>
      <c r="AU98" s="100">
        <v>1.3367901</v>
      </c>
      <c r="AV98" s="100">
        <v>0.47162100000000001</v>
      </c>
      <c r="AW98" s="100">
        <v>0.48324</v>
      </c>
      <c r="AX98" s="100">
        <v>1.9060550000000001</v>
      </c>
      <c r="AY98" s="100">
        <v>3.4365147</v>
      </c>
      <c r="AZ98" s="100">
        <v>3.6437341999999999</v>
      </c>
      <c r="BA98" s="100">
        <v>3.7875201000000001</v>
      </c>
      <c r="BB98" s="100">
        <v>1.9572609000000001</v>
      </c>
      <c r="BC98" s="100">
        <v>2.9360157</v>
      </c>
      <c r="BD98" s="100">
        <v>1.8461927</v>
      </c>
      <c r="BE98" s="100">
        <v>2.3614590999999998</v>
      </c>
      <c r="BF98" s="100">
        <v>0.82650319999999999</v>
      </c>
      <c r="BG98" s="100">
        <v>1.4928047</v>
      </c>
      <c r="BH98" s="100">
        <v>1.4894472999999999</v>
      </c>
      <c r="BI98" s="100">
        <v>0.78315429999999997</v>
      </c>
      <c r="BJ98" s="100">
        <v>1.0403256000000001</v>
      </c>
      <c r="BK98" s="100">
        <v>2.1755399999999998</v>
      </c>
      <c r="BL98" s="100">
        <v>1.2966217</v>
      </c>
      <c r="BM98" s="100">
        <v>2.0481327</v>
      </c>
      <c r="BN98" s="100">
        <v>1.9968343</v>
      </c>
      <c r="BO98" s="127"/>
      <c r="BP98" s="122">
        <v>1991</v>
      </c>
    </row>
    <row r="99" spans="1:68">
      <c r="A99" s="127"/>
      <c r="B99" s="122">
        <v>1992</v>
      </c>
      <c r="C99" s="100">
        <v>0.30375980000000002</v>
      </c>
      <c r="D99" s="100">
        <v>0.15250530000000001</v>
      </c>
      <c r="E99" s="100">
        <v>0</v>
      </c>
      <c r="F99" s="100">
        <v>1.6245394</v>
      </c>
      <c r="G99" s="100">
        <v>3.0393205000000001</v>
      </c>
      <c r="H99" s="100">
        <v>3.8972399000000002</v>
      </c>
      <c r="I99" s="100">
        <v>2.7565523000000001</v>
      </c>
      <c r="J99" s="100">
        <v>3.4066504000000002</v>
      </c>
      <c r="K99" s="100">
        <v>4.1352945999999999</v>
      </c>
      <c r="L99" s="100">
        <v>3.2065556000000002</v>
      </c>
      <c r="M99" s="100">
        <v>3.1409712999999999</v>
      </c>
      <c r="N99" s="100">
        <v>3.4778699999999998</v>
      </c>
      <c r="O99" s="100">
        <v>2.4836493000000002</v>
      </c>
      <c r="P99" s="100">
        <v>0.61598730000000002</v>
      </c>
      <c r="Q99" s="100">
        <v>1.2550095999999999</v>
      </c>
      <c r="R99" s="100">
        <v>0.61749359999999998</v>
      </c>
      <c r="S99" s="100">
        <v>2.2647491999999998</v>
      </c>
      <c r="T99" s="100">
        <v>2.1141649</v>
      </c>
      <c r="U99" s="100">
        <v>2.2507377000000002</v>
      </c>
      <c r="V99" s="100">
        <v>2.2830572</v>
      </c>
      <c r="W99" s="127"/>
      <c r="X99" s="122">
        <v>1992</v>
      </c>
      <c r="Y99" s="100">
        <v>1.1190457</v>
      </c>
      <c r="Z99" s="100">
        <v>0.64201229999999998</v>
      </c>
      <c r="AA99" s="100">
        <v>0.32887650000000002</v>
      </c>
      <c r="AB99" s="100">
        <v>1.3972941999999999</v>
      </c>
      <c r="AC99" s="100">
        <v>2.6953987000000001</v>
      </c>
      <c r="AD99" s="100">
        <v>2.9037860000000002</v>
      </c>
      <c r="AE99" s="100">
        <v>2.6226177000000002</v>
      </c>
      <c r="AF99" s="100">
        <v>1.3297086</v>
      </c>
      <c r="AG99" s="100">
        <v>0.62383520000000003</v>
      </c>
      <c r="AH99" s="100">
        <v>1.6726573</v>
      </c>
      <c r="AI99" s="100">
        <v>0.94380129999999995</v>
      </c>
      <c r="AJ99" s="100">
        <v>0.81960500000000003</v>
      </c>
      <c r="AK99" s="100">
        <v>1.3701407999999999</v>
      </c>
      <c r="AL99" s="100">
        <v>1.417961</v>
      </c>
      <c r="AM99" s="100">
        <v>0</v>
      </c>
      <c r="AN99" s="100">
        <v>0.43688539999999998</v>
      </c>
      <c r="AO99" s="100">
        <v>1.9823569999999999</v>
      </c>
      <c r="AP99" s="100">
        <v>0</v>
      </c>
      <c r="AQ99" s="100">
        <v>1.4024479000000001</v>
      </c>
      <c r="AR99" s="100">
        <v>1.3542288</v>
      </c>
      <c r="AS99" s="127"/>
      <c r="AT99" s="122">
        <v>1992</v>
      </c>
      <c r="AU99" s="100">
        <v>0.700963</v>
      </c>
      <c r="AV99" s="100">
        <v>0.39100499999999999</v>
      </c>
      <c r="AW99" s="100">
        <v>0.15995200000000001</v>
      </c>
      <c r="AX99" s="100">
        <v>1.5137559</v>
      </c>
      <c r="AY99" s="100">
        <v>2.8696392999999998</v>
      </c>
      <c r="AZ99" s="100">
        <v>3.4019661999999999</v>
      </c>
      <c r="BA99" s="100">
        <v>2.6896347999999999</v>
      </c>
      <c r="BB99" s="100">
        <v>2.3668814</v>
      </c>
      <c r="BC99" s="100">
        <v>2.3954667999999999</v>
      </c>
      <c r="BD99" s="100">
        <v>2.4558493000000001</v>
      </c>
      <c r="BE99" s="100">
        <v>2.0700599999999998</v>
      </c>
      <c r="BF99" s="100">
        <v>2.1626824</v>
      </c>
      <c r="BG99" s="100">
        <v>1.9249384</v>
      </c>
      <c r="BH99" s="100">
        <v>1.0335139</v>
      </c>
      <c r="BI99" s="100">
        <v>0.56461450000000002</v>
      </c>
      <c r="BJ99" s="100">
        <v>0.51172099999999998</v>
      </c>
      <c r="BK99" s="100">
        <v>2.0864194999999999</v>
      </c>
      <c r="BL99" s="100">
        <v>0.61452240000000002</v>
      </c>
      <c r="BM99" s="100">
        <v>1.8250853</v>
      </c>
      <c r="BN99" s="100">
        <v>1.8138316000000001</v>
      </c>
      <c r="BO99" s="127"/>
      <c r="BP99" s="122">
        <v>1992</v>
      </c>
    </row>
    <row r="100" spans="1:68">
      <c r="A100" s="127"/>
      <c r="B100" s="122">
        <v>1993</v>
      </c>
      <c r="C100" s="100">
        <v>2.7180355</v>
      </c>
      <c r="D100" s="100">
        <v>0.76432610000000001</v>
      </c>
      <c r="E100" s="100">
        <v>0.46243420000000002</v>
      </c>
      <c r="F100" s="100">
        <v>1.5116563999999999</v>
      </c>
      <c r="G100" s="100">
        <v>3.4266665999999999</v>
      </c>
      <c r="H100" s="100">
        <v>4.0967656000000003</v>
      </c>
      <c r="I100" s="100">
        <v>3.5622148</v>
      </c>
      <c r="J100" s="100">
        <v>2.7761136999999998</v>
      </c>
      <c r="K100" s="100">
        <v>1.8395908000000001</v>
      </c>
      <c r="L100" s="100">
        <v>2.6905633999999998</v>
      </c>
      <c r="M100" s="100">
        <v>2.8569859000000002</v>
      </c>
      <c r="N100" s="100">
        <v>2.3509866000000001</v>
      </c>
      <c r="O100" s="100">
        <v>3.0782663000000001</v>
      </c>
      <c r="P100" s="100">
        <v>1.5185382999999999</v>
      </c>
      <c r="Q100" s="100">
        <v>0.39976329999999999</v>
      </c>
      <c r="R100" s="100">
        <v>3.0666380000000002</v>
      </c>
      <c r="S100" s="100">
        <v>1.0745294000000001</v>
      </c>
      <c r="T100" s="100">
        <v>5.9677740000000004</v>
      </c>
      <c r="U100" s="100">
        <v>2.3912602999999999</v>
      </c>
      <c r="V100" s="100">
        <v>2.4004436</v>
      </c>
      <c r="W100" s="127"/>
      <c r="X100" s="122">
        <v>1993</v>
      </c>
      <c r="Y100" s="100">
        <v>1.5900779</v>
      </c>
      <c r="Z100" s="100">
        <v>0.64212780000000003</v>
      </c>
      <c r="AA100" s="100">
        <v>0.48838379999999998</v>
      </c>
      <c r="AB100" s="100">
        <v>2.0665754999999999</v>
      </c>
      <c r="AC100" s="100">
        <v>2.5354861999999998</v>
      </c>
      <c r="AD100" s="100">
        <v>1.9138841</v>
      </c>
      <c r="AE100" s="100">
        <v>1.0965332999999999</v>
      </c>
      <c r="AF100" s="100">
        <v>1.0189569999999999</v>
      </c>
      <c r="AG100" s="100">
        <v>0.61906760000000005</v>
      </c>
      <c r="AH100" s="100">
        <v>1.7485085</v>
      </c>
      <c r="AI100" s="100">
        <v>1.385259</v>
      </c>
      <c r="AJ100" s="100">
        <v>1.5999829000000001</v>
      </c>
      <c r="AK100" s="100">
        <v>1.1144947999999999</v>
      </c>
      <c r="AL100" s="100">
        <v>0.56389650000000002</v>
      </c>
      <c r="AM100" s="100">
        <v>0.9901742</v>
      </c>
      <c r="AN100" s="100">
        <v>0.43546610000000002</v>
      </c>
      <c r="AO100" s="100">
        <v>1.2655263999999999</v>
      </c>
      <c r="AP100" s="100">
        <v>1.6456976999999999</v>
      </c>
      <c r="AQ100" s="100">
        <v>1.3103157999999999</v>
      </c>
      <c r="AR100" s="100">
        <v>1.2984971999999999</v>
      </c>
      <c r="AS100" s="127"/>
      <c r="AT100" s="122">
        <v>1993</v>
      </c>
      <c r="AU100" s="100">
        <v>2.1686211000000002</v>
      </c>
      <c r="AV100" s="100">
        <v>0.70472159999999995</v>
      </c>
      <c r="AW100" s="100">
        <v>0.4750549</v>
      </c>
      <c r="AX100" s="100">
        <v>1.7821362000000001</v>
      </c>
      <c r="AY100" s="100">
        <v>2.9871587000000002</v>
      </c>
      <c r="AZ100" s="100">
        <v>3.0087039999999998</v>
      </c>
      <c r="BA100" s="100">
        <v>2.3296367</v>
      </c>
      <c r="BB100" s="100">
        <v>1.8958908000000001</v>
      </c>
      <c r="BC100" s="100">
        <v>1.2322365</v>
      </c>
      <c r="BD100" s="100">
        <v>2.2287235999999999</v>
      </c>
      <c r="BE100" s="100">
        <v>2.1392614000000001</v>
      </c>
      <c r="BF100" s="100">
        <v>1.9793566</v>
      </c>
      <c r="BG100" s="100">
        <v>2.0942379</v>
      </c>
      <c r="BH100" s="100">
        <v>1.0234831</v>
      </c>
      <c r="BI100" s="100">
        <v>0.72316380000000002</v>
      </c>
      <c r="BJ100" s="100">
        <v>1.5279461000000001</v>
      </c>
      <c r="BK100" s="100">
        <v>1.1947384000000001</v>
      </c>
      <c r="BL100" s="100">
        <v>2.9103778</v>
      </c>
      <c r="BM100" s="100">
        <v>1.8486167</v>
      </c>
      <c r="BN100" s="100">
        <v>1.8352708</v>
      </c>
      <c r="BO100" s="127"/>
      <c r="BP100" s="122">
        <v>1993</v>
      </c>
    </row>
    <row r="101" spans="1:68">
      <c r="A101" s="127"/>
      <c r="B101" s="122">
        <v>1994</v>
      </c>
      <c r="C101" s="100">
        <v>1.3538353999999999</v>
      </c>
      <c r="D101" s="100">
        <v>0.6107551</v>
      </c>
      <c r="E101" s="100">
        <v>0.30532530000000002</v>
      </c>
      <c r="F101" s="100">
        <v>1.5332155999999999</v>
      </c>
      <c r="G101" s="100">
        <v>4.3966310999999996</v>
      </c>
      <c r="H101" s="100">
        <v>3.9679156999999998</v>
      </c>
      <c r="I101" s="100">
        <v>3.4102876000000002</v>
      </c>
      <c r="J101" s="100">
        <v>3.8923182999999999</v>
      </c>
      <c r="K101" s="100">
        <v>3.4989077000000002</v>
      </c>
      <c r="L101" s="100">
        <v>3.7397523000000001</v>
      </c>
      <c r="M101" s="100">
        <v>1.9011366999999999</v>
      </c>
      <c r="N101" s="100">
        <v>1.7823723</v>
      </c>
      <c r="O101" s="100">
        <v>0.84694800000000003</v>
      </c>
      <c r="P101" s="100">
        <v>1.2065382</v>
      </c>
      <c r="Q101" s="100">
        <v>0.76019610000000004</v>
      </c>
      <c r="R101" s="100">
        <v>1.2279582</v>
      </c>
      <c r="S101" s="100">
        <v>2.0346915000000001</v>
      </c>
      <c r="T101" s="100">
        <v>0</v>
      </c>
      <c r="U101" s="100">
        <v>2.3805019000000001</v>
      </c>
      <c r="V101" s="100">
        <v>2.3185126</v>
      </c>
      <c r="W101" s="127"/>
      <c r="X101" s="122">
        <v>1994</v>
      </c>
      <c r="Y101" s="100">
        <v>2.2183242999999999</v>
      </c>
      <c r="Z101" s="100">
        <v>0.48101820000000001</v>
      </c>
      <c r="AA101" s="100">
        <v>0.16096759999999999</v>
      </c>
      <c r="AB101" s="100">
        <v>1.1291579</v>
      </c>
      <c r="AC101" s="100">
        <v>1.8389764</v>
      </c>
      <c r="AD101" s="100">
        <v>1.4767755</v>
      </c>
      <c r="AE101" s="100">
        <v>2.0470381999999998</v>
      </c>
      <c r="AF101" s="100">
        <v>2.1546957</v>
      </c>
      <c r="AG101" s="100">
        <v>2.135872</v>
      </c>
      <c r="AH101" s="100">
        <v>1.5141472</v>
      </c>
      <c r="AI101" s="100">
        <v>1.3282681999999999</v>
      </c>
      <c r="AJ101" s="100">
        <v>0.5201209</v>
      </c>
      <c r="AK101" s="100">
        <v>1.1239870000000001</v>
      </c>
      <c r="AL101" s="100">
        <v>0.84879320000000003</v>
      </c>
      <c r="AM101" s="100">
        <v>0</v>
      </c>
      <c r="AN101" s="100">
        <v>0.4401602</v>
      </c>
      <c r="AO101" s="100">
        <v>1.1994794</v>
      </c>
      <c r="AP101" s="100">
        <v>1.5737003000000001</v>
      </c>
      <c r="AQ101" s="100">
        <v>1.3531964999999999</v>
      </c>
      <c r="AR101" s="100">
        <v>1.3364532</v>
      </c>
      <c r="AS101" s="127"/>
      <c r="AT101" s="122">
        <v>1994</v>
      </c>
      <c r="AU101" s="100">
        <v>1.7748488</v>
      </c>
      <c r="AV101" s="100">
        <v>0.54747210000000002</v>
      </c>
      <c r="AW101" s="100">
        <v>0.23505780000000001</v>
      </c>
      <c r="AX101" s="100">
        <v>1.3363152</v>
      </c>
      <c r="AY101" s="100">
        <v>3.1364458000000002</v>
      </c>
      <c r="AZ101" s="100">
        <v>2.7253797</v>
      </c>
      <c r="BA101" s="100">
        <v>2.7288071</v>
      </c>
      <c r="BB101" s="100">
        <v>3.0219567000000001</v>
      </c>
      <c r="BC101" s="100">
        <v>2.8183647999999999</v>
      </c>
      <c r="BD101" s="100">
        <v>2.6459226</v>
      </c>
      <c r="BE101" s="100">
        <v>1.6214165</v>
      </c>
      <c r="BF101" s="100">
        <v>1.1579121999999999</v>
      </c>
      <c r="BG101" s="100">
        <v>0.98579190000000005</v>
      </c>
      <c r="BH101" s="100">
        <v>1.0219426</v>
      </c>
      <c r="BI101" s="100">
        <v>0.34512870000000001</v>
      </c>
      <c r="BJ101" s="100">
        <v>0.76910849999999997</v>
      </c>
      <c r="BK101" s="100">
        <v>1.5092403000000001</v>
      </c>
      <c r="BL101" s="100">
        <v>1.1094777</v>
      </c>
      <c r="BM101" s="100">
        <v>1.8645958</v>
      </c>
      <c r="BN101" s="100">
        <v>1.8304020000000001</v>
      </c>
      <c r="BO101" s="127"/>
      <c r="BP101" s="122">
        <v>1994</v>
      </c>
    </row>
    <row r="102" spans="1:68">
      <c r="A102" s="127"/>
      <c r="B102" s="122">
        <v>1995</v>
      </c>
      <c r="C102" s="100">
        <v>1.5038317999999999</v>
      </c>
      <c r="D102" s="100">
        <v>0.30288619999999999</v>
      </c>
      <c r="E102" s="100">
        <v>0.75569109999999995</v>
      </c>
      <c r="F102" s="100">
        <v>2.4698218999999999</v>
      </c>
      <c r="G102" s="100">
        <v>3.6024202999999999</v>
      </c>
      <c r="H102" s="100">
        <v>3.0505874999999998</v>
      </c>
      <c r="I102" s="100">
        <v>2.8839182000000001</v>
      </c>
      <c r="J102" s="100">
        <v>3.6694347</v>
      </c>
      <c r="K102" s="100">
        <v>3.4666277000000001</v>
      </c>
      <c r="L102" s="100">
        <v>1.5793995999999999</v>
      </c>
      <c r="M102" s="100">
        <v>3.4391721999999998</v>
      </c>
      <c r="N102" s="100">
        <v>1.2341443000000001</v>
      </c>
      <c r="O102" s="100">
        <v>2.2719269</v>
      </c>
      <c r="P102" s="100">
        <v>2.3958767000000001</v>
      </c>
      <c r="Q102" s="100">
        <v>0.3717375</v>
      </c>
      <c r="R102" s="100">
        <v>1.1841887</v>
      </c>
      <c r="S102" s="100">
        <v>0.97815770000000002</v>
      </c>
      <c r="T102" s="100">
        <v>3.5340060000000002</v>
      </c>
      <c r="U102" s="100">
        <v>2.2766765000000002</v>
      </c>
      <c r="V102" s="100">
        <v>2.2664209999999998</v>
      </c>
      <c r="W102" s="127"/>
      <c r="X102" s="122">
        <v>1995</v>
      </c>
      <c r="Y102" s="100">
        <v>0.95052060000000005</v>
      </c>
      <c r="Z102" s="100">
        <v>0.79627979999999998</v>
      </c>
      <c r="AA102" s="100">
        <v>0.79429130000000003</v>
      </c>
      <c r="AB102" s="100">
        <v>0.64992669999999997</v>
      </c>
      <c r="AC102" s="100">
        <v>1.9968250000000001</v>
      </c>
      <c r="AD102" s="100">
        <v>2.4842795999999998</v>
      </c>
      <c r="AE102" s="100">
        <v>2.6073222</v>
      </c>
      <c r="AF102" s="100">
        <v>1.2674539</v>
      </c>
      <c r="AG102" s="100">
        <v>1.5025957000000001</v>
      </c>
      <c r="AH102" s="100">
        <v>2.1154757000000002</v>
      </c>
      <c r="AI102" s="100">
        <v>0.84368069999999995</v>
      </c>
      <c r="AJ102" s="100">
        <v>0.76148320000000003</v>
      </c>
      <c r="AK102" s="100">
        <v>1.1255778999999999</v>
      </c>
      <c r="AL102" s="100">
        <v>0.85030399999999995</v>
      </c>
      <c r="AM102" s="100">
        <v>1.8649872999999999</v>
      </c>
      <c r="AN102" s="100">
        <v>1.2901727999999999</v>
      </c>
      <c r="AO102" s="100">
        <v>1.7463892999999999</v>
      </c>
      <c r="AP102" s="100">
        <v>0.74736179999999997</v>
      </c>
      <c r="AQ102" s="100">
        <v>1.4262887</v>
      </c>
      <c r="AR102" s="100">
        <v>1.3992507000000001</v>
      </c>
      <c r="AS102" s="127"/>
      <c r="AT102" s="122">
        <v>1995</v>
      </c>
      <c r="AU102" s="100">
        <v>1.2343765</v>
      </c>
      <c r="AV102" s="100">
        <v>0.54337950000000002</v>
      </c>
      <c r="AW102" s="100">
        <v>0.77451049999999999</v>
      </c>
      <c r="AX102" s="100">
        <v>1.5831877999999999</v>
      </c>
      <c r="AY102" s="100">
        <v>2.8112591</v>
      </c>
      <c r="AZ102" s="100">
        <v>2.7682769999999999</v>
      </c>
      <c r="BA102" s="100">
        <v>2.7455688</v>
      </c>
      <c r="BB102" s="100">
        <v>2.4671498999999999</v>
      </c>
      <c r="BC102" s="100">
        <v>2.4830999</v>
      </c>
      <c r="BD102" s="100">
        <v>1.8434347</v>
      </c>
      <c r="BE102" s="100">
        <v>2.1684850999999998</v>
      </c>
      <c r="BF102" s="100">
        <v>1.0011175000000001</v>
      </c>
      <c r="BG102" s="100">
        <v>1.6961203</v>
      </c>
      <c r="BH102" s="100">
        <v>1.6018127</v>
      </c>
      <c r="BI102" s="100">
        <v>1.1849845999999999</v>
      </c>
      <c r="BJ102" s="100">
        <v>1.2455813</v>
      </c>
      <c r="BK102" s="100">
        <v>1.4597688</v>
      </c>
      <c r="BL102" s="100">
        <v>1.5756551000000001</v>
      </c>
      <c r="BM102" s="100">
        <v>1.8494984000000001</v>
      </c>
      <c r="BN102" s="100">
        <v>1.8322921999999999</v>
      </c>
      <c r="BO102" s="127"/>
      <c r="BP102" s="122">
        <v>1995</v>
      </c>
    </row>
    <row r="103" spans="1:68">
      <c r="A103" s="127"/>
      <c r="B103" s="122">
        <v>1996</v>
      </c>
      <c r="C103" s="100">
        <v>1.3579474</v>
      </c>
      <c r="D103" s="100">
        <v>0.30012549999999999</v>
      </c>
      <c r="E103" s="100">
        <v>0.14984420000000001</v>
      </c>
      <c r="F103" s="100">
        <v>2.3022377999999999</v>
      </c>
      <c r="G103" s="100">
        <v>3.2633833999999999</v>
      </c>
      <c r="H103" s="100">
        <v>5.0967750000000001</v>
      </c>
      <c r="I103" s="100">
        <v>4.5970285999999998</v>
      </c>
      <c r="J103" s="100">
        <v>3.5923162999999998</v>
      </c>
      <c r="K103" s="100">
        <v>2.3758436000000001</v>
      </c>
      <c r="L103" s="100">
        <v>1.6880797000000001</v>
      </c>
      <c r="M103" s="100">
        <v>2.524365</v>
      </c>
      <c r="N103" s="100">
        <v>2.3935069000000002</v>
      </c>
      <c r="O103" s="100">
        <v>1.9881224</v>
      </c>
      <c r="P103" s="100">
        <v>3.8714903000000001</v>
      </c>
      <c r="Q103" s="100">
        <v>1.0919017</v>
      </c>
      <c r="R103" s="100">
        <v>1.1191253000000001</v>
      </c>
      <c r="S103" s="100">
        <v>1.8986860999999999</v>
      </c>
      <c r="T103" s="100">
        <v>1.6665833000000001</v>
      </c>
      <c r="U103" s="100">
        <v>2.4599231000000001</v>
      </c>
      <c r="V103" s="100">
        <v>2.4271183999999999</v>
      </c>
      <c r="W103" s="127"/>
      <c r="X103" s="122">
        <v>1996</v>
      </c>
      <c r="Y103" s="100">
        <v>1.1133431</v>
      </c>
      <c r="Z103" s="100">
        <v>0.63084019999999996</v>
      </c>
      <c r="AA103" s="100">
        <v>0.31483119999999998</v>
      </c>
      <c r="AB103" s="100">
        <v>1.1287555</v>
      </c>
      <c r="AC103" s="100">
        <v>1.3158548999999999</v>
      </c>
      <c r="AD103" s="100">
        <v>2.2744944999999999</v>
      </c>
      <c r="AE103" s="100">
        <v>0.97099100000000005</v>
      </c>
      <c r="AF103" s="100">
        <v>1.1012881999999999</v>
      </c>
      <c r="AG103" s="100">
        <v>1.4787627000000001</v>
      </c>
      <c r="AH103" s="100">
        <v>1.5694744</v>
      </c>
      <c r="AI103" s="100">
        <v>1.2121922000000001</v>
      </c>
      <c r="AJ103" s="100">
        <v>0.49316959999999999</v>
      </c>
      <c r="AK103" s="100">
        <v>1.4088277</v>
      </c>
      <c r="AL103" s="100">
        <v>1.4164346000000001</v>
      </c>
      <c r="AM103" s="100">
        <v>0.30730370000000001</v>
      </c>
      <c r="AN103" s="100">
        <v>0.82439209999999996</v>
      </c>
      <c r="AO103" s="100">
        <v>0.56903539999999997</v>
      </c>
      <c r="AP103" s="100">
        <v>0.70971309999999999</v>
      </c>
      <c r="AQ103" s="100">
        <v>1.1245225000000001</v>
      </c>
      <c r="AR103" s="100">
        <v>1.1195546000000001</v>
      </c>
      <c r="AS103" s="127"/>
      <c r="AT103" s="122">
        <v>1996</v>
      </c>
      <c r="AU103" s="100">
        <v>1.2388676000000001</v>
      </c>
      <c r="AV103" s="100">
        <v>0.46137410000000001</v>
      </c>
      <c r="AW103" s="100">
        <v>0.23030490000000001</v>
      </c>
      <c r="AX103" s="100">
        <v>1.7299785999999999</v>
      </c>
      <c r="AY103" s="100">
        <v>2.3042205</v>
      </c>
      <c r="AZ103" s="100">
        <v>3.6885135</v>
      </c>
      <c r="BA103" s="100">
        <v>2.7801564000000001</v>
      </c>
      <c r="BB103" s="100">
        <v>2.344522</v>
      </c>
      <c r="BC103" s="100">
        <v>1.926374</v>
      </c>
      <c r="BD103" s="100">
        <v>1.6294428999999999</v>
      </c>
      <c r="BE103" s="100">
        <v>1.8812774999999999</v>
      </c>
      <c r="BF103" s="100">
        <v>1.4574834000000001</v>
      </c>
      <c r="BG103" s="100">
        <v>1.6973221999999999</v>
      </c>
      <c r="BH103" s="100">
        <v>2.6132897000000002</v>
      </c>
      <c r="BI103" s="100">
        <v>0.66648779999999996</v>
      </c>
      <c r="BJ103" s="100">
        <v>0.94941070000000005</v>
      </c>
      <c r="BK103" s="100">
        <v>1.0673421999999999</v>
      </c>
      <c r="BL103" s="100">
        <v>0.99549540000000003</v>
      </c>
      <c r="BM103" s="100">
        <v>1.7887746</v>
      </c>
      <c r="BN103" s="100">
        <v>1.7681572999999999</v>
      </c>
      <c r="BO103" s="127"/>
      <c r="BP103" s="122">
        <v>1996</v>
      </c>
    </row>
    <row r="104" spans="1:68">
      <c r="A104" s="127"/>
      <c r="B104" s="123">
        <v>1997</v>
      </c>
      <c r="C104" s="100">
        <v>1.3576872</v>
      </c>
      <c r="D104" s="100">
        <v>0.89217610000000003</v>
      </c>
      <c r="E104" s="100">
        <v>0.44914549999999998</v>
      </c>
      <c r="F104" s="100">
        <v>2.4593590999999999</v>
      </c>
      <c r="G104" s="100">
        <v>3.0700408000000001</v>
      </c>
      <c r="H104" s="100">
        <v>4.9883535999999999</v>
      </c>
      <c r="I104" s="100">
        <v>3.1102835999999998</v>
      </c>
      <c r="J104" s="100">
        <v>2.8598704000000001</v>
      </c>
      <c r="K104" s="100">
        <v>2.4875221000000001</v>
      </c>
      <c r="L104" s="100">
        <v>2.7804294999999999</v>
      </c>
      <c r="M104" s="100">
        <v>2.8823324000000001</v>
      </c>
      <c r="N104" s="100">
        <v>1.6191447999999999</v>
      </c>
      <c r="O104" s="100">
        <v>1.1120625</v>
      </c>
      <c r="P104" s="100">
        <v>2.0850770999999999</v>
      </c>
      <c r="Q104" s="100">
        <v>0.71303539999999999</v>
      </c>
      <c r="R104" s="100">
        <v>3.7030962999999999</v>
      </c>
      <c r="S104" s="100">
        <v>0.92451349999999999</v>
      </c>
      <c r="T104" s="100">
        <v>3.1448518999999999</v>
      </c>
      <c r="U104" s="100">
        <v>2.3481415999999999</v>
      </c>
      <c r="V104" s="100">
        <v>2.3397910999999998</v>
      </c>
      <c r="W104" s="127"/>
      <c r="X104" s="123">
        <v>1997</v>
      </c>
      <c r="Y104" s="100">
        <v>0.79560059999999999</v>
      </c>
      <c r="Z104" s="100">
        <v>0.31273010000000001</v>
      </c>
      <c r="AA104" s="100">
        <v>0.62787839999999995</v>
      </c>
      <c r="AB104" s="100">
        <v>1.9373118</v>
      </c>
      <c r="AC104" s="100">
        <v>1.6532627</v>
      </c>
      <c r="AD104" s="100">
        <v>1.6633815000000001</v>
      </c>
      <c r="AE104" s="100">
        <v>1.1226794</v>
      </c>
      <c r="AF104" s="100">
        <v>2.1637469999999999</v>
      </c>
      <c r="AG104" s="100">
        <v>1.3069105000000001</v>
      </c>
      <c r="AH104" s="100">
        <v>1.2505237</v>
      </c>
      <c r="AI104" s="100">
        <v>2.0580405000000002</v>
      </c>
      <c r="AJ104" s="100">
        <v>1.4320834</v>
      </c>
      <c r="AK104" s="100">
        <v>1.1058002</v>
      </c>
      <c r="AL104" s="100">
        <v>0.28537509999999999</v>
      </c>
      <c r="AM104" s="100">
        <v>1.2235746000000001</v>
      </c>
      <c r="AN104" s="100">
        <v>0.78393250000000003</v>
      </c>
      <c r="AO104" s="100">
        <v>0</v>
      </c>
      <c r="AP104" s="100">
        <v>0</v>
      </c>
      <c r="AQ104" s="100">
        <v>1.2409813000000001</v>
      </c>
      <c r="AR104" s="100">
        <v>1.2531787999999999</v>
      </c>
      <c r="AS104" s="127"/>
      <c r="AT104" s="123">
        <v>1997</v>
      </c>
      <c r="AU104" s="100">
        <v>1.0841384000000001</v>
      </c>
      <c r="AV104" s="100">
        <v>0.60973659999999996</v>
      </c>
      <c r="AW104" s="100">
        <v>0.53639809999999999</v>
      </c>
      <c r="AX104" s="100">
        <v>2.2047400000000001</v>
      </c>
      <c r="AY104" s="100">
        <v>2.3714577000000001</v>
      </c>
      <c r="AZ104" s="100">
        <v>3.3261658999999999</v>
      </c>
      <c r="BA104" s="100">
        <v>2.1128070000000001</v>
      </c>
      <c r="BB104" s="100">
        <v>2.5105903000000001</v>
      </c>
      <c r="BC104" s="100">
        <v>1.8949636000000001</v>
      </c>
      <c r="BD104" s="100">
        <v>2.0200231</v>
      </c>
      <c r="BE104" s="100">
        <v>2.4779849</v>
      </c>
      <c r="BF104" s="100">
        <v>1.5270816</v>
      </c>
      <c r="BG104" s="100">
        <v>1.1089225</v>
      </c>
      <c r="BH104" s="100">
        <v>1.1659512999999999</v>
      </c>
      <c r="BI104" s="100">
        <v>0.98781370000000002</v>
      </c>
      <c r="BJ104" s="100">
        <v>2.0263195999999999</v>
      </c>
      <c r="BK104" s="100">
        <v>0.34832039999999997</v>
      </c>
      <c r="BL104" s="100">
        <v>0.94236050000000005</v>
      </c>
      <c r="BM104" s="100">
        <v>1.7912356</v>
      </c>
      <c r="BN104" s="100">
        <v>1.7824472</v>
      </c>
      <c r="BO104" s="127"/>
      <c r="BP104" s="123">
        <v>1997</v>
      </c>
    </row>
    <row r="105" spans="1:68">
      <c r="A105" s="127"/>
      <c r="B105" s="123">
        <v>1998</v>
      </c>
      <c r="C105" s="100">
        <v>1.5155050999999999</v>
      </c>
      <c r="D105" s="100">
        <v>0.73675900000000005</v>
      </c>
      <c r="E105" s="100">
        <v>0.44841370000000003</v>
      </c>
      <c r="F105" s="100">
        <v>1.6811012000000001</v>
      </c>
      <c r="G105" s="100">
        <v>2.8495113000000001</v>
      </c>
      <c r="H105" s="100">
        <v>3.7151345</v>
      </c>
      <c r="I105" s="100">
        <v>3.2908292000000001</v>
      </c>
      <c r="J105" s="100">
        <v>4.1745669000000003</v>
      </c>
      <c r="K105" s="100">
        <v>2.3146640999999999</v>
      </c>
      <c r="L105" s="100">
        <v>2.4549215000000002</v>
      </c>
      <c r="M105" s="100">
        <v>2.3773298</v>
      </c>
      <c r="N105" s="100">
        <v>2.4633907000000002</v>
      </c>
      <c r="O105" s="100">
        <v>1.6220205999999999</v>
      </c>
      <c r="P105" s="100">
        <v>1.7986797999999999</v>
      </c>
      <c r="Q105" s="100">
        <v>1.3951331</v>
      </c>
      <c r="R105" s="100">
        <v>0</v>
      </c>
      <c r="S105" s="100">
        <v>0.90776230000000002</v>
      </c>
      <c r="T105" s="100">
        <v>0</v>
      </c>
      <c r="U105" s="100">
        <v>2.1962226</v>
      </c>
      <c r="V105" s="100">
        <v>2.1584460999999999</v>
      </c>
      <c r="W105" s="127"/>
      <c r="X105" s="123">
        <v>1998</v>
      </c>
      <c r="Y105" s="100">
        <v>1.5993858000000001</v>
      </c>
      <c r="Z105" s="100">
        <v>0</v>
      </c>
      <c r="AA105" s="100">
        <v>0.15660209999999999</v>
      </c>
      <c r="AB105" s="100">
        <v>1.4437746</v>
      </c>
      <c r="AC105" s="100">
        <v>1.3891868999999999</v>
      </c>
      <c r="AD105" s="100">
        <v>1.6464519</v>
      </c>
      <c r="AE105" s="100">
        <v>2.2668732999999999</v>
      </c>
      <c r="AF105" s="100">
        <v>0.66776800000000003</v>
      </c>
      <c r="AG105" s="100">
        <v>1.1446723000000001</v>
      </c>
      <c r="AH105" s="100">
        <v>0.76878840000000004</v>
      </c>
      <c r="AI105" s="100">
        <v>1.4046472999999999</v>
      </c>
      <c r="AJ105" s="100">
        <v>0.69600720000000005</v>
      </c>
      <c r="AK105" s="100">
        <v>0.81001610000000002</v>
      </c>
      <c r="AL105" s="100">
        <v>0.86433910000000003</v>
      </c>
      <c r="AM105" s="100">
        <v>1.8224729</v>
      </c>
      <c r="AN105" s="100">
        <v>0.37409609999999999</v>
      </c>
      <c r="AO105" s="100">
        <v>2.2092977999999999</v>
      </c>
      <c r="AP105" s="100">
        <v>0.64134219999999997</v>
      </c>
      <c r="AQ105" s="100">
        <v>1.1105841999999999</v>
      </c>
      <c r="AR105" s="100">
        <v>1.1045448</v>
      </c>
      <c r="AS105" s="127"/>
      <c r="AT105" s="123">
        <v>1998</v>
      </c>
      <c r="AU105" s="100">
        <v>1.5563161000000001</v>
      </c>
      <c r="AV105" s="100">
        <v>0.37768659999999998</v>
      </c>
      <c r="AW105" s="100">
        <v>0.30590719999999999</v>
      </c>
      <c r="AX105" s="100">
        <v>1.5653139</v>
      </c>
      <c r="AY105" s="100">
        <v>2.1298574000000001</v>
      </c>
      <c r="AZ105" s="100">
        <v>2.6793130000000001</v>
      </c>
      <c r="BA105" s="100">
        <v>2.7763342</v>
      </c>
      <c r="BB105" s="100">
        <v>2.4139122</v>
      </c>
      <c r="BC105" s="100">
        <v>1.726451</v>
      </c>
      <c r="BD105" s="100">
        <v>1.6127472</v>
      </c>
      <c r="BE105" s="100">
        <v>1.8991155</v>
      </c>
      <c r="BF105" s="100">
        <v>1.5953162000000001</v>
      </c>
      <c r="BG105" s="100">
        <v>1.2157693000000001</v>
      </c>
      <c r="BH105" s="100">
        <v>1.3222383</v>
      </c>
      <c r="BI105" s="100">
        <v>1.6235506</v>
      </c>
      <c r="BJ105" s="100">
        <v>0.21416950000000001</v>
      </c>
      <c r="BK105" s="100">
        <v>1.7169504</v>
      </c>
      <c r="BL105" s="100">
        <v>0.44688339999999999</v>
      </c>
      <c r="BM105" s="100">
        <v>1.6498649000000001</v>
      </c>
      <c r="BN105" s="100">
        <v>1.6388213</v>
      </c>
      <c r="BO105" s="127"/>
      <c r="BP105" s="123">
        <v>1998</v>
      </c>
    </row>
    <row r="106" spans="1:68">
      <c r="A106" s="127"/>
      <c r="B106" s="123">
        <v>1999</v>
      </c>
      <c r="C106" s="100">
        <v>1.6753659000000001</v>
      </c>
      <c r="D106" s="100">
        <v>0.58429640000000005</v>
      </c>
      <c r="E106" s="100">
        <v>0.2970872</v>
      </c>
      <c r="F106" s="100">
        <v>2.1165300999999999</v>
      </c>
      <c r="G106" s="100">
        <v>2.9023807000000001</v>
      </c>
      <c r="H106" s="100">
        <v>4.0009492</v>
      </c>
      <c r="I106" s="100">
        <v>4.5870901999999996</v>
      </c>
      <c r="J106" s="100">
        <v>2.9453345999999998</v>
      </c>
      <c r="K106" s="100">
        <v>2.2786797000000001</v>
      </c>
      <c r="L106" s="100">
        <v>2.5811701999999999</v>
      </c>
      <c r="M106" s="100">
        <v>1.3099700000000001</v>
      </c>
      <c r="N106" s="100">
        <v>2.1445742999999999</v>
      </c>
      <c r="O106" s="100">
        <v>2.6134908000000001</v>
      </c>
      <c r="P106" s="100">
        <v>1.5068956</v>
      </c>
      <c r="Q106" s="100">
        <v>1.3660549</v>
      </c>
      <c r="R106" s="100">
        <v>0</v>
      </c>
      <c r="S106" s="100">
        <v>0.89328779999999997</v>
      </c>
      <c r="T106" s="100">
        <v>0</v>
      </c>
      <c r="U106" s="100">
        <v>2.1841287</v>
      </c>
      <c r="V106" s="100">
        <v>2.1544202000000001</v>
      </c>
      <c r="W106" s="127"/>
      <c r="X106" s="123">
        <v>1999</v>
      </c>
      <c r="Y106" s="100">
        <v>1.4443678</v>
      </c>
      <c r="Z106" s="100">
        <v>0.30778460000000002</v>
      </c>
      <c r="AA106" s="100">
        <v>0</v>
      </c>
      <c r="AB106" s="100">
        <v>0.95018199999999997</v>
      </c>
      <c r="AC106" s="100">
        <v>1.8867539</v>
      </c>
      <c r="AD106" s="100">
        <v>1.3745213000000001</v>
      </c>
      <c r="AE106" s="100">
        <v>0.99002619999999997</v>
      </c>
      <c r="AF106" s="100">
        <v>1.9894532</v>
      </c>
      <c r="AG106" s="100">
        <v>1.2664943</v>
      </c>
      <c r="AH106" s="100">
        <v>0.75560769999999999</v>
      </c>
      <c r="AI106" s="100">
        <v>0.33644600000000002</v>
      </c>
      <c r="AJ106" s="100">
        <v>0.66671849999999999</v>
      </c>
      <c r="AK106" s="100">
        <v>0.78549040000000003</v>
      </c>
      <c r="AL106" s="100">
        <v>0.87198149999999996</v>
      </c>
      <c r="AM106" s="100">
        <v>0.90538980000000002</v>
      </c>
      <c r="AN106" s="100">
        <v>1.0745024000000001</v>
      </c>
      <c r="AO106" s="100">
        <v>2.1978263</v>
      </c>
      <c r="AP106" s="100">
        <v>0</v>
      </c>
      <c r="AQ106" s="100">
        <v>1.0134969</v>
      </c>
      <c r="AR106" s="100">
        <v>1.0033430000000001</v>
      </c>
      <c r="AS106" s="127"/>
      <c r="AT106" s="123">
        <v>1999</v>
      </c>
      <c r="AU106" s="100">
        <v>1.5628871</v>
      </c>
      <c r="AV106" s="100">
        <v>0.44964399999999999</v>
      </c>
      <c r="AW106" s="100">
        <v>0.151978</v>
      </c>
      <c r="AX106" s="100">
        <v>1.5468885000000001</v>
      </c>
      <c r="AY106" s="100">
        <v>2.4018942000000001</v>
      </c>
      <c r="AZ106" s="100">
        <v>2.6852957000000002</v>
      </c>
      <c r="BA106" s="100">
        <v>2.7764685999999998</v>
      </c>
      <c r="BB106" s="100">
        <v>2.4651546999999998</v>
      </c>
      <c r="BC106" s="100">
        <v>1.7695557</v>
      </c>
      <c r="BD106" s="100">
        <v>1.6662437999999999</v>
      </c>
      <c r="BE106" s="100">
        <v>0.82977219999999996</v>
      </c>
      <c r="BF106" s="100">
        <v>1.4188144</v>
      </c>
      <c r="BG106" s="100">
        <v>1.700331</v>
      </c>
      <c r="BH106" s="100">
        <v>1.1836911000000001</v>
      </c>
      <c r="BI106" s="100">
        <v>1.1215018999999999</v>
      </c>
      <c r="BJ106" s="100">
        <v>0.61208379999999996</v>
      </c>
      <c r="BK106" s="100">
        <v>1.7010042999999999</v>
      </c>
      <c r="BL106" s="100">
        <v>0</v>
      </c>
      <c r="BM106" s="100">
        <v>1.5947043999999999</v>
      </c>
      <c r="BN106" s="100">
        <v>1.5844973</v>
      </c>
      <c r="BO106" s="127"/>
      <c r="BP106" s="123">
        <v>1999</v>
      </c>
    </row>
    <row r="107" spans="1:68" s="91" customFormat="1">
      <c r="A107" s="125"/>
      <c r="B107" s="124">
        <v>2000</v>
      </c>
      <c r="C107" s="100">
        <v>1.2247003999999999</v>
      </c>
      <c r="D107" s="100">
        <v>0.58123060000000004</v>
      </c>
      <c r="E107" s="100">
        <v>0.44109150000000003</v>
      </c>
      <c r="F107" s="100">
        <v>2.3811154000000001</v>
      </c>
      <c r="G107" s="100">
        <v>2.0014318000000002</v>
      </c>
      <c r="H107" s="100">
        <v>3.7691652000000002</v>
      </c>
      <c r="I107" s="100">
        <v>3.1240637000000002</v>
      </c>
      <c r="J107" s="100">
        <v>2.5535608999999999</v>
      </c>
      <c r="K107" s="100">
        <v>3.4928786999999999</v>
      </c>
      <c r="L107" s="100">
        <v>3.0155088000000001</v>
      </c>
      <c r="M107" s="100">
        <v>1.7446526</v>
      </c>
      <c r="N107" s="100">
        <v>1.4371503000000001</v>
      </c>
      <c r="O107" s="100">
        <v>2.5110801</v>
      </c>
      <c r="P107" s="100">
        <v>1.2124629</v>
      </c>
      <c r="Q107" s="100">
        <v>1.6796278</v>
      </c>
      <c r="R107" s="100">
        <v>0.458314</v>
      </c>
      <c r="S107" s="100">
        <v>0</v>
      </c>
      <c r="T107" s="100">
        <v>2.5961213999999999</v>
      </c>
      <c r="U107" s="100">
        <v>2.0860987</v>
      </c>
      <c r="V107" s="100">
        <v>2.0784758000000001</v>
      </c>
      <c r="W107" s="125"/>
      <c r="X107" s="124">
        <v>2000</v>
      </c>
      <c r="Y107" s="100">
        <v>0.80579270000000003</v>
      </c>
      <c r="Z107" s="100">
        <v>0.61238020000000004</v>
      </c>
      <c r="AA107" s="100">
        <v>0.3085948</v>
      </c>
      <c r="AB107" s="100">
        <v>1.397878</v>
      </c>
      <c r="AC107" s="100">
        <v>2.3797511999999998</v>
      </c>
      <c r="AD107" s="100">
        <v>1.9415321000000001</v>
      </c>
      <c r="AE107" s="100">
        <v>2.6610494999999998</v>
      </c>
      <c r="AF107" s="100">
        <v>1.7284913</v>
      </c>
      <c r="AG107" s="100">
        <v>1.1038456999999999</v>
      </c>
      <c r="AH107" s="100">
        <v>1.3428686999999999</v>
      </c>
      <c r="AI107" s="100">
        <v>0.64594680000000004</v>
      </c>
      <c r="AJ107" s="100">
        <v>0.4251086</v>
      </c>
      <c r="AK107" s="100">
        <v>0.50720480000000001</v>
      </c>
      <c r="AL107" s="100">
        <v>0.87492380000000003</v>
      </c>
      <c r="AM107" s="100">
        <v>0.30163459999999997</v>
      </c>
      <c r="AN107" s="100">
        <v>1.0492189000000001</v>
      </c>
      <c r="AO107" s="100">
        <v>0.52965260000000003</v>
      </c>
      <c r="AP107" s="100">
        <v>0.57443529999999998</v>
      </c>
      <c r="AQ107" s="100">
        <v>1.2101818</v>
      </c>
      <c r="AR107" s="100">
        <v>1.1995939</v>
      </c>
      <c r="AS107" s="125"/>
      <c r="AT107" s="124">
        <v>2000</v>
      </c>
      <c r="AU107" s="100">
        <v>1.0206261000000001</v>
      </c>
      <c r="AV107" s="100">
        <v>0.59639889999999995</v>
      </c>
      <c r="AW107" s="100">
        <v>0.37644080000000002</v>
      </c>
      <c r="AX107" s="100">
        <v>1.9000036</v>
      </c>
      <c r="AY107" s="100">
        <v>2.1877512000000001</v>
      </c>
      <c r="AZ107" s="100">
        <v>2.8523345999999998</v>
      </c>
      <c r="BA107" s="100">
        <v>2.8909579999999999</v>
      </c>
      <c r="BB107" s="100">
        <v>2.1388086999999998</v>
      </c>
      <c r="BC107" s="100">
        <v>2.2909014000000001</v>
      </c>
      <c r="BD107" s="100">
        <v>2.1748178999999999</v>
      </c>
      <c r="BE107" s="100">
        <v>1.2002458</v>
      </c>
      <c r="BF107" s="100">
        <v>0.93990560000000001</v>
      </c>
      <c r="BG107" s="100">
        <v>1.5140943</v>
      </c>
      <c r="BH107" s="100">
        <v>1.0404373</v>
      </c>
      <c r="BI107" s="100">
        <v>0.95357369999999997</v>
      </c>
      <c r="BJ107" s="100">
        <v>0.79346499999999998</v>
      </c>
      <c r="BK107" s="100">
        <v>0.32571800000000001</v>
      </c>
      <c r="BL107" s="100">
        <v>1.1946384999999999</v>
      </c>
      <c r="BM107" s="100">
        <v>1.6448750000000001</v>
      </c>
      <c r="BN107" s="100">
        <v>1.6350549999999999</v>
      </c>
      <c r="BO107" s="125"/>
      <c r="BP107" s="124">
        <v>2000</v>
      </c>
    </row>
    <row r="108" spans="1:68">
      <c r="A108" s="127"/>
      <c r="B108" s="123">
        <v>2001</v>
      </c>
      <c r="C108" s="100">
        <v>1.5312692999999999</v>
      </c>
      <c r="D108" s="100">
        <v>0.58046900000000001</v>
      </c>
      <c r="E108" s="100">
        <v>0.29053050000000002</v>
      </c>
      <c r="F108" s="100">
        <v>1.0231615000000001</v>
      </c>
      <c r="G108" s="100">
        <v>2.9027842000000001</v>
      </c>
      <c r="H108" s="100">
        <v>2.4485163000000001</v>
      </c>
      <c r="I108" s="100">
        <v>3.3220246000000002</v>
      </c>
      <c r="J108" s="100">
        <v>3.5284043</v>
      </c>
      <c r="K108" s="100">
        <v>3.2880226000000001</v>
      </c>
      <c r="L108" s="100">
        <v>2.0867274</v>
      </c>
      <c r="M108" s="100">
        <v>1.8514804</v>
      </c>
      <c r="N108" s="100">
        <v>2.5519218000000001</v>
      </c>
      <c r="O108" s="100">
        <v>1.9456057</v>
      </c>
      <c r="P108" s="100">
        <v>1.8000666000000001</v>
      </c>
      <c r="Q108" s="100">
        <v>0.66334769999999998</v>
      </c>
      <c r="R108" s="100">
        <v>0</v>
      </c>
      <c r="S108" s="100">
        <v>2.3551023</v>
      </c>
      <c r="T108" s="100">
        <v>0</v>
      </c>
      <c r="U108" s="100">
        <v>2.0079847000000002</v>
      </c>
      <c r="V108" s="100">
        <v>1.9882728999999999</v>
      </c>
      <c r="W108" s="127"/>
      <c r="X108" s="123">
        <v>2001</v>
      </c>
      <c r="Y108" s="100">
        <v>0.96675650000000002</v>
      </c>
      <c r="Z108" s="100">
        <v>0.45911930000000001</v>
      </c>
      <c r="AA108" s="100">
        <v>0.30505060000000001</v>
      </c>
      <c r="AB108" s="100">
        <v>0.91486840000000003</v>
      </c>
      <c r="AC108" s="100">
        <v>2.5173659000000002</v>
      </c>
      <c r="AD108" s="100">
        <v>1.0007005</v>
      </c>
      <c r="AE108" s="100">
        <v>1.9043733</v>
      </c>
      <c r="AF108" s="100">
        <v>2.1443265999999999</v>
      </c>
      <c r="AG108" s="100">
        <v>1.3509077</v>
      </c>
      <c r="AH108" s="100">
        <v>0.58880849999999996</v>
      </c>
      <c r="AI108" s="100">
        <v>1.0872013</v>
      </c>
      <c r="AJ108" s="100">
        <v>1.0151068000000001</v>
      </c>
      <c r="AK108" s="100">
        <v>0.74021979999999998</v>
      </c>
      <c r="AL108" s="100">
        <v>0.87063270000000004</v>
      </c>
      <c r="AM108" s="100">
        <v>1.2027832000000001</v>
      </c>
      <c r="AN108" s="100">
        <v>0.34479549999999998</v>
      </c>
      <c r="AO108" s="100">
        <v>0.49891239999999998</v>
      </c>
      <c r="AP108" s="100">
        <v>0</v>
      </c>
      <c r="AQ108" s="100">
        <v>1.1119262000000001</v>
      </c>
      <c r="AR108" s="100">
        <v>1.1199030000000001</v>
      </c>
      <c r="AS108" s="127"/>
      <c r="AT108" s="123">
        <v>2001</v>
      </c>
      <c r="AU108" s="100">
        <v>1.2561975999999999</v>
      </c>
      <c r="AV108" s="100">
        <v>0.52140629999999999</v>
      </c>
      <c r="AW108" s="100">
        <v>0.29761349999999998</v>
      </c>
      <c r="AX108" s="100">
        <v>0.97015940000000001</v>
      </c>
      <c r="AY108" s="100">
        <v>2.712907</v>
      </c>
      <c r="AZ108" s="100">
        <v>1.7219013999999999</v>
      </c>
      <c r="BA108" s="100">
        <v>2.6070234999999999</v>
      </c>
      <c r="BB108" s="100">
        <v>2.832036</v>
      </c>
      <c r="BC108" s="100">
        <v>2.3126655999999999</v>
      </c>
      <c r="BD108" s="100">
        <v>1.3330914</v>
      </c>
      <c r="BE108" s="100">
        <v>1.4706052999999999</v>
      </c>
      <c r="BF108" s="100">
        <v>1.7964448</v>
      </c>
      <c r="BG108" s="100">
        <v>1.3472664999999999</v>
      </c>
      <c r="BH108" s="100">
        <v>1.3276334000000001</v>
      </c>
      <c r="BI108" s="100">
        <v>0.94627819999999996</v>
      </c>
      <c r="BJ108" s="100">
        <v>0.19385559999999999</v>
      </c>
      <c r="BK108" s="100">
        <v>1.2201854999999999</v>
      </c>
      <c r="BL108" s="100">
        <v>0</v>
      </c>
      <c r="BM108" s="100">
        <v>1.5564444</v>
      </c>
      <c r="BN108" s="100">
        <v>1.5512532999999999</v>
      </c>
      <c r="BO108" s="127"/>
      <c r="BP108" s="123">
        <v>2001</v>
      </c>
    </row>
    <row r="109" spans="1:68">
      <c r="A109" s="127"/>
      <c r="B109" s="124">
        <v>2002</v>
      </c>
      <c r="C109" s="100">
        <v>1.2297041</v>
      </c>
      <c r="D109" s="100">
        <v>0.43681599999999998</v>
      </c>
      <c r="E109" s="100">
        <v>0</v>
      </c>
      <c r="F109" s="100">
        <v>2.7536790999999998</v>
      </c>
      <c r="G109" s="100">
        <v>2.6914237999999999</v>
      </c>
      <c r="H109" s="100">
        <v>3.2253854999999998</v>
      </c>
      <c r="I109" s="100">
        <v>2.7066748999999999</v>
      </c>
      <c r="J109" s="100">
        <v>3.7070294000000001</v>
      </c>
      <c r="K109" s="100">
        <v>2.5499727999999999</v>
      </c>
      <c r="L109" s="100">
        <v>2.0555618</v>
      </c>
      <c r="M109" s="100">
        <v>2.6373598999999999</v>
      </c>
      <c r="N109" s="100">
        <v>1.2823237000000001</v>
      </c>
      <c r="O109" s="100">
        <v>1.1818709999999999</v>
      </c>
      <c r="P109" s="100">
        <v>0.87872950000000005</v>
      </c>
      <c r="Q109" s="100">
        <v>0.66352160000000004</v>
      </c>
      <c r="R109" s="100">
        <v>0.43233149999999998</v>
      </c>
      <c r="S109" s="100">
        <v>0</v>
      </c>
      <c r="T109" s="100">
        <v>2.3633956999999999</v>
      </c>
      <c r="U109" s="100">
        <v>1.9327201000000001</v>
      </c>
      <c r="V109" s="100">
        <v>1.9354106</v>
      </c>
      <c r="W109" s="127"/>
      <c r="X109" s="124">
        <v>2002</v>
      </c>
      <c r="Y109" s="100">
        <v>1.1318087999999999</v>
      </c>
      <c r="Z109" s="100">
        <v>0</v>
      </c>
      <c r="AA109" s="100">
        <v>0.30196790000000001</v>
      </c>
      <c r="AB109" s="100">
        <v>0.75537259999999995</v>
      </c>
      <c r="AC109" s="100">
        <v>1.7004383999999999</v>
      </c>
      <c r="AD109" s="100">
        <v>2.6403995999999998</v>
      </c>
      <c r="AE109" s="100">
        <v>1.4632018</v>
      </c>
      <c r="AF109" s="100">
        <v>2.3043098999999998</v>
      </c>
      <c r="AG109" s="100">
        <v>1.0589588999999999</v>
      </c>
      <c r="AH109" s="100">
        <v>1.1600508</v>
      </c>
      <c r="AI109" s="100">
        <v>1.0874428</v>
      </c>
      <c r="AJ109" s="100">
        <v>0.37592569999999997</v>
      </c>
      <c r="AK109" s="100">
        <v>0.96101639999999999</v>
      </c>
      <c r="AL109" s="100">
        <v>0.56809140000000002</v>
      </c>
      <c r="AM109" s="100">
        <v>0</v>
      </c>
      <c r="AN109" s="100">
        <v>0.34240589999999999</v>
      </c>
      <c r="AO109" s="100">
        <v>0</v>
      </c>
      <c r="AP109" s="100">
        <v>0</v>
      </c>
      <c r="AQ109" s="100">
        <v>1.0590926000000001</v>
      </c>
      <c r="AR109" s="100">
        <v>1.0656650000000001</v>
      </c>
      <c r="AS109" s="127"/>
      <c r="AT109" s="124">
        <v>2002</v>
      </c>
      <c r="AU109" s="100">
        <v>1.181994</v>
      </c>
      <c r="AV109" s="100">
        <v>0.2243106</v>
      </c>
      <c r="AW109" s="100">
        <v>0.147261</v>
      </c>
      <c r="AX109" s="100">
        <v>1.7752648</v>
      </c>
      <c r="AY109" s="100">
        <v>2.2041784</v>
      </c>
      <c r="AZ109" s="100">
        <v>2.9329727999999999</v>
      </c>
      <c r="BA109" s="100">
        <v>2.0795739000000002</v>
      </c>
      <c r="BB109" s="100">
        <v>3.0011717999999998</v>
      </c>
      <c r="BC109" s="100">
        <v>1.7993223</v>
      </c>
      <c r="BD109" s="100">
        <v>1.6050146000000001</v>
      </c>
      <c r="BE109" s="100">
        <v>1.8629259</v>
      </c>
      <c r="BF109" s="100">
        <v>0.83495379999999997</v>
      </c>
      <c r="BG109" s="100">
        <v>1.0723426</v>
      </c>
      <c r="BH109" s="100">
        <v>0.7210242</v>
      </c>
      <c r="BI109" s="100">
        <v>0.31688339999999998</v>
      </c>
      <c r="BJ109" s="100">
        <v>0.38214979999999998</v>
      </c>
      <c r="BK109" s="100">
        <v>0</v>
      </c>
      <c r="BL109" s="100">
        <v>0.73380489999999998</v>
      </c>
      <c r="BM109" s="100">
        <v>1.4926744000000001</v>
      </c>
      <c r="BN109" s="100">
        <v>1.4949809999999999</v>
      </c>
      <c r="BO109" s="127"/>
      <c r="BP109" s="124">
        <v>2002</v>
      </c>
    </row>
    <row r="110" spans="1:68">
      <c r="A110" s="127"/>
      <c r="B110" s="123">
        <v>2003</v>
      </c>
      <c r="C110" s="100">
        <v>1.2296039000000001</v>
      </c>
      <c r="D110" s="100">
        <v>0.43949539999999998</v>
      </c>
      <c r="E110" s="100">
        <v>0</v>
      </c>
      <c r="F110" s="100">
        <v>1.7299841</v>
      </c>
      <c r="G110" s="100">
        <v>3.6403349</v>
      </c>
      <c r="H110" s="100">
        <v>4.2881138999999999</v>
      </c>
      <c r="I110" s="100">
        <v>3.2097405000000001</v>
      </c>
      <c r="J110" s="100">
        <v>3.1905581999999999</v>
      </c>
      <c r="K110" s="100">
        <v>3.3101446999999999</v>
      </c>
      <c r="L110" s="100">
        <v>1.7322040999999999</v>
      </c>
      <c r="M110" s="100">
        <v>1.6994952000000001</v>
      </c>
      <c r="N110" s="100">
        <v>1.3838387999999999</v>
      </c>
      <c r="O110" s="100">
        <v>1.1524322</v>
      </c>
      <c r="P110" s="100">
        <v>1.1405923</v>
      </c>
      <c r="Q110" s="100">
        <v>1.0026603999999999</v>
      </c>
      <c r="R110" s="100">
        <v>0.42088249999999999</v>
      </c>
      <c r="S110" s="100">
        <v>0</v>
      </c>
      <c r="T110" s="100">
        <v>2.2949728999999999</v>
      </c>
      <c r="U110" s="100">
        <v>2.0025344</v>
      </c>
      <c r="V110" s="100">
        <v>1.9988519</v>
      </c>
      <c r="W110" s="127"/>
      <c r="X110" s="123">
        <v>2003</v>
      </c>
      <c r="Y110" s="100">
        <v>1.7784389</v>
      </c>
      <c r="Z110" s="100">
        <v>0.46362049999999999</v>
      </c>
      <c r="AA110" s="100">
        <v>0.2995855</v>
      </c>
      <c r="AB110" s="100">
        <v>0.74994000000000005</v>
      </c>
      <c r="AC110" s="100">
        <v>2.1107798</v>
      </c>
      <c r="AD110" s="100">
        <v>0.89150130000000005</v>
      </c>
      <c r="AE110" s="100">
        <v>0.78820219999999996</v>
      </c>
      <c r="AF110" s="100">
        <v>0.95767749999999996</v>
      </c>
      <c r="AG110" s="100">
        <v>0.91416989999999998</v>
      </c>
      <c r="AH110" s="100">
        <v>0.56905720000000004</v>
      </c>
      <c r="AI110" s="100">
        <v>0.46144829999999998</v>
      </c>
      <c r="AJ110" s="100">
        <v>0.5299604</v>
      </c>
      <c r="AK110" s="100">
        <v>0</v>
      </c>
      <c r="AL110" s="100">
        <v>0.27704590000000001</v>
      </c>
      <c r="AM110" s="100">
        <v>0.92031600000000002</v>
      </c>
      <c r="AN110" s="100">
        <v>0.67848819999999999</v>
      </c>
      <c r="AO110" s="100">
        <v>0.91444460000000005</v>
      </c>
      <c r="AP110" s="100">
        <v>1.5599326</v>
      </c>
      <c r="AQ110" s="100">
        <v>0.82551940000000001</v>
      </c>
      <c r="AR110" s="100">
        <v>0.82523539999999995</v>
      </c>
      <c r="AS110" s="127"/>
      <c r="AT110" s="123">
        <v>2003</v>
      </c>
      <c r="AU110" s="100">
        <v>1.4970815</v>
      </c>
      <c r="AV110" s="100">
        <v>0.45123570000000002</v>
      </c>
      <c r="AW110" s="100">
        <v>0.14589479999999999</v>
      </c>
      <c r="AX110" s="100">
        <v>1.2496619</v>
      </c>
      <c r="AY110" s="100">
        <v>2.8888631999999999</v>
      </c>
      <c r="AZ110" s="100">
        <v>2.5939184000000002</v>
      </c>
      <c r="BA110" s="100">
        <v>1.9881374000000001</v>
      </c>
      <c r="BB110" s="100">
        <v>2.0663833</v>
      </c>
      <c r="BC110" s="100">
        <v>2.1039121999999999</v>
      </c>
      <c r="BD110" s="100">
        <v>1.1463979</v>
      </c>
      <c r="BE110" s="100">
        <v>1.0790995000000001</v>
      </c>
      <c r="BF110" s="100">
        <v>0.9613855</v>
      </c>
      <c r="BG110" s="100">
        <v>0.58066819999999997</v>
      </c>
      <c r="BH110" s="100">
        <v>0.70259649999999996</v>
      </c>
      <c r="BI110" s="100">
        <v>0.9597251</v>
      </c>
      <c r="BJ110" s="100">
        <v>0.56351890000000004</v>
      </c>
      <c r="BK110" s="100">
        <v>0.55146550000000005</v>
      </c>
      <c r="BL110" s="100">
        <v>1.7891455999999999</v>
      </c>
      <c r="BM110" s="100">
        <v>1.4096835999999999</v>
      </c>
      <c r="BN110" s="100">
        <v>1.4109558</v>
      </c>
      <c r="BO110" s="127"/>
      <c r="BP110" s="123">
        <v>2003</v>
      </c>
    </row>
    <row r="111" spans="1:68">
      <c r="A111" s="127"/>
      <c r="B111" s="124">
        <v>2004</v>
      </c>
      <c r="C111" s="100">
        <v>0.46047440000000001</v>
      </c>
      <c r="D111" s="100">
        <v>0</v>
      </c>
      <c r="E111" s="100">
        <v>0.14116580000000001</v>
      </c>
      <c r="F111" s="100">
        <v>1.2896588</v>
      </c>
      <c r="G111" s="100">
        <v>0.85288940000000002</v>
      </c>
      <c r="H111" s="100">
        <v>0.7406431</v>
      </c>
      <c r="I111" s="100">
        <v>1.8697031</v>
      </c>
      <c r="J111" s="100">
        <v>1.2490787999999999</v>
      </c>
      <c r="K111" s="100">
        <v>2.8967455000000002</v>
      </c>
      <c r="L111" s="100">
        <v>1.4144572</v>
      </c>
      <c r="M111" s="100">
        <v>0.76659840000000001</v>
      </c>
      <c r="N111" s="100">
        <v>1.5055026</v>
      </c>
      <c r="O111" s="100">
        <v>0.88792199999999999</v>
      </c>
      <c r="P111" s="100">
        <v>0</v>
      </c>
      <c r="Q111" s="100">
        <v>0.67172699999999996</v>
      </c>
      <c r="R111" s="100">
        <v>0.41149380000000002</v>
      </c>
      <c r="S111" s="100">
        <v>0.65717700000000001</v>
      </c>
      <c r="T111" s="100">
        <v>2.2273451</v>
      </c>
      <c r="U111" s="100">
        <v>1.0408297</v>
      </c>
      <c r="V111" s="100">
        <v>1.0398978999999999</v>
      </c>
      <c r="W111" s="127"/>
      <c r="X111" s="124">
        <v>2004</v>
      </c>
      <c r="Y111" s="100">
        <v>0.323272</v>
      </c>
      <c r="Z111" s="100">
        <v>0</v>
      </c>
      <c r="AA111" s="100">
        <v>0.1489984</v>
      </c>
      <c r="AB111" s="100">
        <v>0.74623519999999999</v>
      </c>
      <c r="AC111" s="100">
        <v>0.59063690000000002</v>
      </c>
      <c r="AD111" s="100">
        <v>1.7947172</v>
      </c>
      <c r="AE111" s="100">
        <v>0.7891435</v>
      </c>
      <c r="AF111" s="100">
        <v>0.68412740000000005</v>
      </c>
      <c r="AG111" s="100">
        <v>0.90819570000000005</v>
      </c>
      <c r="AH111" s="100">
        <v>0.97583819999999999</v>
      </c>
      <c r="AI111" s="100">
        <v>0.15202560000000001</v>
      </c>
      <c r="AJ111" s="100">
        <v>0.67897070000000004</v>
      </c>
      <c r="AK111" s="100">
        <v>0.224805</v>
      </c>
      <c r="AL111" s="100">
        <v>0.53828560000000003</v>
      </c>
      <c r="AM111" s="100">
        <v>0</v>
      </c>
      <c r="AN111" s="100">
        <v>0.67453399999999997</v>
      </c>
      <c r="AO111" s="100">
        <v>0.43957780000000002</v>
      </c>
      <c r="AP111" s="100">
        <v>0.50894470000000003</v>
      </c>
      <c r="AQ111" s="100">
        <v>0.60776520000000001</v>
      </c>
      <c r="AR111" s="100">
        <v>0.60952870000000003</v>
      </c>
      <c r="AS111" s="127"/>
      <c r="AT111" s="124">
        <v>2004</v>
      </c>
      <c r="AU111" s="100">
        <v>0.3936462</v>
      </c>
      <c r="AV111" s="100">
        <v>0</v>
      </c>
      <c r="AW111" s="100">
        <v>0.14497640000000001</v>
      </c>
      <c r="AX111" s="100">
        <v>1.0234749000000001</v>
      </c>
      <c r="AY111" s="100">
        <v>0.72425669999999998</v>
      </c>
      <c r="AZ111" s="100">
        <v>1.2651463999999999</v>
      </c>
      <c r="BA111" s="100">
        <v>1.3252931999999999</v>
      </c>
      <c r="BB111" s="100">
        <v>0.96459320000000004</v>
      </c>
      <c r="BC111" s="100">
        <v>1.8951374999999999</v>
      </c>
      <c r="BD111" s="100">
        <v>1.1935545000000001</v>
      </c>
      <c r="BE111" s="100">
        <v>0.45800970000000002</v>
      </c>
      <c r="BF111" s="100">
        <v>1.0952588999999999</v>
      </c>
      <c r="BG111" s="100">
        <v>0.5584595</v>
      </c>
      <c r="BH111" s="100">
        <v>0.27297270000000001</v>
      </c>
      <c r="BI111" s="100">
        <v>0.32220130000000002</v>
      </c>
      <c r="BJ111" s="100">
        <v>0.55605190000000004</v>
      </c>
      <c r="BK111" s="100">
        <v>0.52679129999999996</v>
      </c>
      <c r="BL111" s="100">
        <v>1.0479324000000001</v>
      </c>
      <c r="BM111" s="100">
        <v>0.82276769999999999</v>
      </c>
      <c r="BN111" s="100">
        <v>0.81950590000000001</v>
      </c>
      <c r="BO111" s="127"/>
      <c r="BP111" s="124">
        <v>2004</v>
      </c>
    </row>
    <row r="112" spans="1:68">
      <c r="A112" s="127"/>
      <c r="B112" s="123">
        <v>2005</v>
      </c>
      <c r="C112" s="100">
        <v>0.9145742</v>
      </c>
      <c r="D112" s="100">
        <v>0.44284299999999999</v>
      </c>
      <c r="E112" s="100">
        <v>0.14065130000000001</v>
      </c>
      <c r="F112" s="100">
        <v>1.2749102999999999</v>
      </c>
      <c r="G112" s="100">
        <v>1.6670046999999999</v>
      </c>
      <c r="H112" s="100">
        <v>1.9098352000000001</v>
      </c>
      <c r="I112" s="100">
        <v>2.2817780999999999</v>
      </c>
      <c r="J112" s="100">
        <v>2.1921111</v>
      </c>
      <c r="K112" s="100">
        <v>1.3188297</v>
      </c>
      <c r="L112" s="100">
        <v>1.8068454</v>
      </c>
      <c r="M112" s="100">
        <v>1.5176164999999999</v>
      </c>
      <c r="N112" s="100">
        <v>1.6244314</v>
      </c>
      <c r="O112" s="100">
        <v>0.21298890000000001</v>
      </c>
      <c r="P112" s="100">
        <v>0.53627789999999997</v>
      </c>
      <c r="Q112" s="100">
        <v>1.3466244999999999</v>
      </c>
      <c r="R112" s="100">
        <v>0.40451110000000001</v>
      </c>
      <c r="S112" s="100">
        <v>1.2634079</v>
      </c>
      <c r="T112" s="100">
        <v>0</v>
      </c>
      <c r="U112" s="100">
        <v>1.2974527</v>
      </c>
      <c r="V112" s="100">
        <v>1.2985272000000001</v>
      </c>
      <c r="W112" s="127"/>
      <c r="X112" s="123">
        <v>2005</v>
      </c>
      <c r="Y112" s="100">
        <v>0.80451039999999996</v>
      </c>
      <c r="Z112" s="100">
        <v>0.31075199999999997</v>
      </c>
      <c r="AA112" s="100">
        <v>0</v>
      </c>
      <c r="AB112" s="100">
        <v>0.44536819999999999</v>
      </c>
      <c r="AC112" s="100">
        <v>0.43178270000000002</v>
      </c>
      <c r="AD112" s="100">
        <v>0.74419599999999997</v>
      </c>
      <c r="AE112" s="100">
        <v>1.4560183</v>
      </c>
      <c r="AF112" s="100">
        <v>1.7603059000000001</v>
      </c>
      <c r="AG112" s="100">
        <v>0.38991520000000002</v>
      </c>
      <c r="AH112" s="100">
        <v>0.68342800000000004</v>
      </c>
      <c r="AI112" s="100">
        <v>0.75015600000000004</v>
      </c>
      <c r="AJ112" s="100">
        <v>0.98224590000000001</v>
      </c>
      <c r="AK112" s="100">
        <v>0.42938910000000002</v>
      </c>
      <c r="AL112" s="100">
        <v>0.78549659999999999</v>
      </c>
      <c r="AM112" s="100">
        <v>0</v>
      </c>
      <c r="AN112" s="100">
        <v>0.67427020000000004</v>
      </c>
      <c r="AO112" s="100">
        <v>0.42810779999999998</v>
      </c>
      <c r="AP112" s="100">
        <v>0</v>
      </c>
      <c r="AQ112" s="100">
        <v>0.67932029999999999</v>
      </c>
      <c r="AR112" s="100">
        <v>0.68398429999999999</v>
      </c>
      <c r="AS112" s="127"/>
      <c r="AT112" s="123">
        <v>2005</v>
      </c>
      <c r="AU112" s="100">
        <v>0.86103050000000003</v>
      </c>
      <c r="AV112" s="100">
        <v>0.37848939999999998</v>
      </c>
      <c r="AW112" s="100">
        <v>7.2211999999999998E-2</v>
      </c>
      <c r="AX112" s="100">
        <v>0.86986019999999997</v>
      </c>
      <c r="AY112" s="100">
        <v>1.0603343999999999</v>
      </c>
      <c r="AZ112" s="100">
        <v>1.3308165999999999</v>
      </c>
      <c r="BA112" s="100">
        <v>1.8660223</v>
      </c>
      <c r="BB112" s="100">
        <v>1.9749414000000001</v>
      </c>
      <c r="BC112" s="100">
        <v>0.85098249999999998</v>
      </c>
      <c r="BD112" s="100">
        <v>1.2404451000000001</v>
      </c>
      <c r="BE112" s="100">
        <v>1.131686</v>
      </c>
      <c r="BF112" s="100">
        <v>1.3045836</v>
      </c>
      <c r="BG112" s="100">
        <v>0.32075749999999997</v>
      </c>
      <c r="BH112" s="100">
        <v>0.66237009999999996</v>
      </c>
      <c r="BI112" s="100">
        <v>0.64609289999999997</v>
      </c>
      <c r="BJ112" s="100">
        <v>0.55164400000000002</v>
      </c>
      <c r="BK112" s="100">
        <v>0.76552480000000001</v>
      </c>
      <c r="BL112" s="100">
        <v>0</v>
      </c>
      <c r="BM112" s="100">
        <v>0.98627909999999996</v>
      </c>
      <c r="BN112" s="100">
        <v>0.99040870000000003</v>
      </c>
      <c r="BO112" s="127"/>
      <c r="BP112" s="123">
        <v>2005</v>
      </c>
    </row>
    <row r="113" spans="2:68">
      <c r="B113" s="123">
        <v>2006</v>
      </c>
      <c r="C113" s="100">
        <v>2.1069868</v>
      </c>
      <c r="D113" s="100">
        <v>0.29459380000000002</v>
      </c>
      <c r="E113" s="100">
        <v>0.1407687</v>
      </c>
      <c r="F113" s="100">
        <v>0.9795471</v>
      </c>
      <c r="G113" s="100">
        <v>2.3084715</v>
      </c>
      <c r="H113" s="100">
        <v>2.8726923000000002</v>
      </c>
      <c r="I113" s="100">
        <v>2.9976101000000002</v>
      </c>
      <c r="J113" s="100">
        <v>2.8001792000000001</v>
      </c>
      <c r="K113" s="100">
        <v>1.5936996000000001</v>
      </c>
      <c r="L113" s="100">
        <v>1.9136348999999999</v>
      </c>
      <c r="M113" s="100">
        <v>1.6413941999999999</v>
      </c>
      <c r="N113" s="100">
        <v>2.3851396</v>
      </c>
      <c r="O113" s="100">
        <v>0.8148183</v>
      </c>
      <c r="P113" s="100">
        <v>0.52351219999999998</v>
      </c>
      <c r="Q113" s="100">
        <v>0.66590530000000003</v>
      </c>
      <c r="R113" s="100">
        <v>1.200024</v>
      </c>
      <c r="S113" s="100">
        <v>0.60824290000000003</v>
      </c>
      <c r="T113" s="100">
        <v>1.9367459</v>
      </c>
      <c r="U113" s="100">
        <v>1.6733232</v>
      </c>
      <c r="V113" s="100">
        <v>1.6755359000000001</v>
      </c>
      <c r="X113" s="123">
        <v>2006</v>
      </c>
      <c r="Y113" s="100">
        <v>0.63483800000000001</v>
      </c>
      <c r="Z113" s="100">
        <v>0.30988199999999999</v>
      </c>
      <c r="AA113" s="100">
        <v>0.14855399999999999</v>
      </c>
      <c r="AB113" s="100">
        <v>1.1798261999999999</v>
      </c>
      <c r="AC113" s="100">
        <v>1.2640148</v>
      </c>
      <c r="AD113" s="100">
        <v>1.6049561000000001</v>
      </c>
      <c r="AE113" s="100">
        <v>1.2158449</v>
      </c>
      <c r="AF113" s="100">
        <v>0.92241680000000004</v>
      </c>
      <c r="AG113" s="100">
        <v>1.5717525000000001</v>
      </c>
      <c r="AH113" s="100">
        <v>0.80413860000000004</v>
      </c>
      <c r="AI113" s="100">
        <v>0.44269140000000001</v>
      </c>
      <c r="AJ113" s="100">
        <v>0.4768732</v>
      </c>
      <c r="AK113" s="100">
        <v>0.61484479999999997</v>
      </c>
      <c r="AL113" s="100">
        <v>0.51139650000000003</v>
      </c>
      <c r="AM113" s="100">
        <v>0.61768619999999996</v>
      </c>
      <c r="AN113" s="100">
        <v>0.67411339999999997</v>
      </c>
      <c r="AO113" s="100">
        <v>0.42188750000000003</v>
      </c>
      <c r="AP113" s="100">
        <v>0.46419650000000001</v>
      </c>
      <c r="AQ113" s="100">
        <v>0.83563770000000004</v>
      </c>
      <c r="AR113" s="100">
        <v>0.84632070000000004</v>
      </c>
      <c r="AT113" s="123">
        <v>2006</v>
      </c>
      <c r="AU113" s="100">
        <v>1.3904574000000001</v>
      </c>
      <c r="AV113" s="100">
        <v>0.30204449999999999</v>
      </c>
      <c r="AW113" s="100">
        <v>0.14455660000000001</v>
      </c>
      <c r="AX113" s="100">
        <v>1.0770584999999999</v>
      </c>
      <c r="AY113" s="100">
        <v>1.7950409000000001</v>
      </c>
      <c r="AZ113" s="100">
        <v>2.2437947999999999</v>
      </c>
      <c r="BA113" s="100">
        <v>2.1029152999999998</v>
      </c>
      <c r="BB113" s="100">
        <v>1.855745</v>
      </c>
      <c r="BC113" s="100">
        <v>1.5826499000000001</v>
      </c>
      <c r="BD113" s="100">
        <v>1.3534253999999999</v>
      </c>
      <c r="BE113" s="100">
        <v>1.0387028</v>
      </c>
      <c r="BF113" s="100">
        <v>1.4308517000000001</v>
      </c>
      <c r="BG113" s="100">
        <v>0.71513590000000005</v>
      </c>
      <c r="BH113" s="100">
        <v>0.51738340000000005</v>
      </c>
      <c r="BI113" s="100">
        <v>0.64089010000000002</v>
      </c>
      <c r="BJ113" s="100">
        <v>0.91461020000000004</v>
      </c>
      <c r="BK113" s="100">
        <v>0.49820890000000001</v>
      </c>
      <c r="BL113" s="100">
        <v>0.94134779999999996</v>
      </c>
      <c r="BM113" s="100">
        <v>1.2517746000000001</v>
      </c>
      <c r="BN113" s="100">
        <v>1.2571842</v>
      </c>
      <c r="BP113" s="123">
        <v>2006</v>
      </c>
    </row>
    <row r="114" spans="2:68">
      <c r="B114" s="123">
        <v>2007</v>
      </c>
      <c r="C114" s="100">
        <v>1.3114735</v>
      </c>
      <c r="D114" s="100">
        <v>0.29399999999999998</v>
      </c>
      <c r="E114" s="100">
        <v>0.1408625</v>
      </c>
      <c r="F114" s="100">
        <v>0.54825239999999997</v>
      </c>
      <c r="G114" s="100">
        <v>2.1118598999999998</v>
      </c>
      <c r="H114" s="100">
        <v>1.5224366</v>
      </c>
      <c r="I114" s="100">
        <v>1.6522962999999999</v>
      </c>
      <c r="J114" s="100">
        <v>2.8480365000000001</v>
      </c>
      <c r="K114" s="100">
        <v>2.0084784999999998</v>
      </c>
      <c r="L114" s="100">
        <v>1.3374383999999999</v>
      </c>
      <c r="M114" s="100">
        <v>2.0530930000000001</v>
      </c>
      <c r="N114" s="100">
        <v>1.4384626</v>
      </c>
      <c r="O114" s="100">
        <v>0.18913170000000001</v>
      </c>
      <c r="P114" s="100">
        <v>1.7627003000000001</v>
      </c>
      <c r="Q114" s="100">
        <v>0.32434780000000002</v>
      </c>
      <c r="R114" s="100">
        <v>0.79573799999999995</v>
      </c>
      <c r="S114" s="100">
        <v>0.5874992</v>
      </c>
      <c r="T114" s="100">
        <v>0.9015263</v>
      </c>
      <c r="U114" s="100">
        <v>1.3328651</v>
      </c>
      <c r="V114" s="100">
        <v>1.3340882000000001</v>
      </c>
      <c r="X114" s="123">
        <v>2007</v>
      </c>
      <c r="Y114" s="100">
        <v>0.46137660000000003</v>
      </c>
      <c r="Z114" s="100">
        <v>0.15448980000000001</v>
      </c>
      <c r="AA114" s="100">
        <v>0.1486092</v>
      </c>
      <c r="AB114" s="100">
        <v>0.57876229999999995</v>
      </c>
      <c r="AC114" s="100">
        <v>0.96483189999999996</v>
      </c>
      <c r="AD114" s="100">
        <v>0.98801399999999995</v>
      </c>
      <c r="AE114" s="100">
        <v>1.6419866999999999</v>
      </c>
      <c r="AF114" s="100">
        <v>1.7874858</v>
      </c>
      <c r="AG114" s="100">
        <v>1.1882788</v>
      </c>
      <c r="AH114" s="100">
        <v>0.39362229999999998</v>
      </c>
      <c r="AI114" s="100">
        <v>0.14468429999999999</v>
      </c>
      <c r="AJ114" s="100">
        <v>0.47730800000000001</v>
      </c>
      <c r="AK114" s="100">
        <v>0.18995629999999999</v>
      </c>
      <c r="AL114" s="100">
        <v>0.24781919999999999</v>
      </c>
      <c r="AM114" s="100">
        <v>1.5063145</v>
      </c>
      <c r="AN114" s="100">
        <v>0.67482989999999998</v>
      </c>
      <c r="AO114" s="100">
        <v>0.83102719999999997</v>
      </c>
      <c r="AP114" s="100">
        <v>0.88412250000000003</v>
      </c>
      <c r="AQ114" s="100">
        <v>0.74470219999999998</v>
      </c>
      <c r="AR114" s="100">
        <v>0.75284499999999999</v>
      </c>
      <c r="AT114" s="123">
        <v>2007</v>
      </c>
      <c r="AU114" s="100">
        <v>0.8978817</v>
      </c>
      <c r="AV114" s="100">
        <v>0.22597780000000001</v>
      </c>
      <c r="AW114" s="100">
        <v>0.14463219999999999</v>
      </c>
      <c r="AX114" s="100">
        <v>0.56309439999999999</v>
      </c>
      <c r="AY114" s="100">
        <v>1.5507629000000001</v>
      </c>
      <c r="AZ114" s="100">
        <v>1.2578457999999999</v>
      </c>
      <c r="BA114" s="100">
        <v>1.6471254</v>
      </c>
      <c r="BB114" s="100">
        <v>2.3140931</v>
      </c>
      <c r="BC114" s="100">
        <v>1.5954986</v>
      </c>
      <c r="BD114" s="100">
        <v>0.86101269999999996</v>
      </c>
      <c r="BE114" s="100">
        <v>1.092452</v>
      </c>
      <c r="BF114" s="100">
        <v>0.95679049999999999</v>
      </c>
      <c r="BG114" s="100">
        <v>0.18954309999999999</v>
      </c>
      <c r="BH114" s="100">
        <v>0.99920310000000001</v>
      </c>
      <c r="BI114" s="100">
        <v>0.93713829999999998</v>
      </c>
      <c r="BJ114" s="100">
        <v>0.73031349999999995</v>
      </c>
      <c r="BK114" s="100">
        <v>0.73014199999999996</v>
      </c>
      <c r="BL114" s="100">
        <v>0.88984859999999999</v>
      </c>
      <c r="BM114" s="100">
        <v>1.0370843000000001</v>
      </c>
      <c r="BN114" s="100">
        <v>1.0447095</v>
      </c>
      <c r="BP114" s="123">
        <v>2007</v>
      </c>
    </row>
    <row r="115" spans="2:68">
      <c r="B115" s="123">
        <v>2008</v>
      </c>
      <c r="C115" s="100">
        <v>1.1263608000000001</v>
      </c>
      <c r="D115" s="100">
        <v>0.14626919999999999</v>
      </c>
      <c r="E115" s="100">
        <v>0.1407844</v>
      </c>
      <c r="F115" s="100">
        <v>1.8823352</v>
      </c>
      <c r="G115" s="100">
        <v>1.7881388</v>
      </c>
      <c r="H115" s="100">
        <v>1.8429613</v>
      </c>
      <c r="I115" s="100">
        <v>2.6098686</v>
      </c>
      <c r="J115" s="100">
        <v>1.7749716</v>
      </c>
      <c r="K115" s="100">
        <v>2.0144015999999998</v>
      </c>
      <c r="L115" s="100">
        <v>1.8372607000000001</v>
      </c>
      <c r="M115" s="100">
        <v>2.0191677000000001</v>
      </c>
      <c r="N115" s="100">
        <v>1.5840479999999999</v>
      </c>
      <c r="O115" s="100">
        <v>1.9645417999999999</v>
      </c>
      <c r="P115" s="100">
        <v>0.97345630000000005</v>
      </c>
      <c r="Q115" s="100">
        <v>0.314799</v>
      </c>
      <c r="R115" s="100">
        <v>0</v>
      </c>
      <c r="S115" s="100">
        <v>0</v>
      </c>
      <c r="T115" s="100">
        <v>3.4088390999999998</v>
      </c>
      <c r="U115" s="100">
        <v>1.4945074</v>
      </c>
      <c r="V115" s="100">
        <v>1.4867222</v>
      </c>
      <c r="X115" s="123">
        <v>2008</v>
      </c>
      <c r="Y115" s="100">
        <v>0.14862349999999999</v>
      </c>
      <c r="Z115" s="100">
        <v>0.30721399999999999</v>
      </c>
      <c r="AA115" s="100">
        <v>0.297259</v>
      </c>
      <c r="AB115" s="100">
        <v>0.4262242</v>
      </c>
      <c r="AC115" s="100">
        <v>1.0761004999999999</v>
      </c>
      <c r="AD115" s="100">
        <v>1.3506924</v>
      </c>
      <c r="AE115" s="100">
        <v>1.0953831999999999</v>
      </c>
      <c r="AF115" s="100">
        <v>1.2487387999999999</v>
      </c>
      <c r="AG115" s="100">
        <v>1.8548671999999999</v>
      </c>
      <c r="AH115" s="100">
        <v>1.4178565000000001</v>
      </c>
      <c r="AI115" s="100">
        <v>0.99366889999999997</v>
      </c>
      <c r="AJ115" s="100">
        <v>0.62764690000000001</v>
      </c>
      <c r="AK115" s="100">
        <v>0</v>
      </c>
      <c r="AL115" s="100">
        <v>0.48047699999999999</v>
      </c>
      <c r="AM115" s="100">
        <v>1.1757306000000001</v>
      </c>
      <c r="AN115" s="100">
        <v>1.3541281999999999</v>
      </c>
      <c r="AO115" s="100">
        <v>0</v>
      </c>
      <c r="AP115" s="100">
        <v>1.2754342999999999</v>
      </c>
      <c r="AQ115" s="100">
        <v>0.87101859999999998</v>
      </c>
      <c r="AR115" s="100">
        <v>0.8794246</v>
      </c>
      <c r="AT115" s="123">
        <v>2008</v>
      </c>
      <c r="AU115" s="100">
        <v>0.6507155</v>
      </c>
      <c r="AV115" s="100">
        <v>0.22477249999999999</v>
      </c>
      <c r="AW115" s="100">
        <v>0.21690090000000001</v>
      </c>
      <c r="AX115" s="100">
        <v>1.1743478000000001</v>
      </c>
      <c r="AY115" s="100">
        <v>1.4413357</v>
      </c>
      <c r="AZ115" s="100">
        <v>1.5999915</v>
      </c>
      <c r="BA115" s="100">
        <v>1.851415</v>
      </c>
      <c r="BB115" s="100">
        <v>1.5098583999999999</v>
      </c>
      <c r="BC115" s="100">
        <v>1.9340953999999999</v>
      </c>
      <c r="BD115" s="100">
        <v>1.6256747</v>
      </c>
      <c r="BE115" s="100">
        <v>1.5023447000000001</v>
      </c>
      <c r="BF115" s="100">
        <v>1.1035831</v>
      </c>
      <c r="BG115" s="100">
        <v>0.98423879999999997</v>
      </c>
      <c r="BH115" s="100">
        <v>0.72537359999999995</v>
      </c>
      <c r="BI115" s="100">
        <v>0.76002049999999999</v>
      </c>
      <c r="BJ115" s="100">
        <v>0.73135229999999996</v>
      </c>
      <c r="BK115" s="100">
        <v>0</v>
      </c>
      <c r="BL115" s="100">
        <v>1.9855001999999999</v>
      </c>
      <c r="BM115" s="100">
        <v>1.1812210000000001</v>
      </c>
      <c r="BN115" s="100">
        <v>1.1821918</v>
      </c>
      <c r="BP115" s="123">
        <v>2008</v>
      </c>
    </row>
    <row r="116" spans="2:68">
      <c r="B116" s="123">
        <v>2009</v>
      </c>
      <c r="C116" s="100">
        <v>0.95632470000000003</v>
      </c>
      <c r="D116" s="100">
        <v>0.28986099999999998</v>
      </c>
      <c r="E116" s="100">
        <v>0.1405274</v>
      </c>
      <c r="F116" s="100">
        <v>1.3307747000000001</v>
      </c>
      <c r="G116" s="100">
        <v>2.8268654999999998</v>
      </c>
      <c r="H116" s="100">
        <v>3.4942606999999999</v>
      </c>
      <c r="I116" s="100">
        <v>2.4380036</v>
      </c>
      <c r="J116" s="100">
        <v>2.8884639000000001</v>
      </c>
      <c r="K116" s="100">
        <v>1.9988007000000001</v>
      </c>
      <c r="L116" s="100">
        <v>2.8555296999999999</v>
      </c>
      <c r="M116" s="100">
        <v>1.2691840999999999</v>
      </c>
      <c r="N116" s="100">
        <v>0.93860580000000005</v>
      </c>
      <c r="O116" s="100">
        <v>2.4158841</v>
      </c>
      <c r="P116" s="100">
        <v>1.3941201000000001</v>
      </c>
      <c r="Q116" s="100">
        <v>0.6067188</v>
      </c>
      <c r="R116" s="100">
        <v>0.79195689999999996</v>
      </c>
      <c r="S116" s="100">
        <v>1.65777</v>
      </c>
      <c r="T116" s="100">
        <v>0.80640610000000001</v>
      </c>
      <c r="U116" s="100">
        <v>1.7776466</v>
      </c>
      <c r="V116" s="100">
        <v>1.7526109000000001</v>
      </c>
      <c r="X116" s="123">
        <v>2009</v>
      </c>
      <c r="Y116" s="100">
        <v>1.1532112999999999</v>
      </c>
      <c r="Z116" s="100">
        <v>0.15241250000000001</v>
      </c>
      <c r="AA116" s="100">
        <v>0.14822479999999999</v>
      </c>
      <c r="AB116" s="100">
        <v>0.28129549999999998</v>
      </c>
      <c r="AC116" s="100">
        <v>1.0420004</v>
      </c>
      <c r="AD116" s="100">
        <v>1.0309345000000001</v>
      </c>
      <c r="AE116" s="100">
        <v>0.67744439999999995</v>
      </c>
      <c r="AF116" s="100">
        <v>1.6088929999999999</v>
      </c>
      <c r="AG116" s="100">
        <v>1.9695042</v>
      </c>
      <c r="AH116" s="100">
        <v>0.89286279999999996</v>
      </c>
      <c r="AI116" s="100">
        <v>0.27740599999999999</v>
      </c>
      <c r="AJ116" s="100">
        <v>0.30867719999999998</v>
      </c>
      <c r="AK116" s="100">
        <v>0</v>
      </c>
      <c r="AL116" s="100">
        <v>0.22962959999999999</v>
      </c>
      <c r="AM116" s="100">
        <v>0.28517979999999998</v>
      </c>
      <c r="AN116" s="100">
        <v>0.33895320000000001</v>
      </c>
      <c r="AO116" s="100">
        <v>0.80760770000000004</v>
      </c>
      <c r="AP116" s="100">
        <v>1.2283906</v>
      </c>
      <c r="AQ116" s="100">
        <v>0.73456120000000003</v>
      </c>
      <c r="AR116" s="100">
        <v>0.7404153</v>
      </c>
      <c r="AT116" s="123">
        <v>2009</v>
      </c>
      <c r="AU116" s="100">
        <v>1.0521266</v>
      </c>
      <c r="AV116" s="100">
        <v>0.22286610000000001</v>
      </c>
      <c r="AW116" s="100">
        <v>0.1442735</v>
      </c>
      <c r="AX116" s="100">
        <v>0.82054760000000004</v>
      </c>
      <c r="AY116" s="100">
        <v>1.9603181000000001</v>
      </c>
      <c r="AZ116" s="100">
        <v>2.2823682999999999</v>
      </c>
      <c r="BA116" s="100">
        <v>1.5578677000000001</v>
      </c>
      <c r="BB116" s="100">
        <v>2.2439973000000002</v>
      </c>
      <c r="BC116" s="100">
        <v>1.9840443000000001</v>
      </c>
      <c r="BD116" s="100">
        <v>1.8656356000000001</v>
      </c>
      <c r="BE116" s="100">
        <v>0.7691867</v>
      </c>
      <c r="BF116" s="100">
        <v>0.6215176</v>
      </c>
      <c r="BG116" s="100">
        <v>1.2094822999999999</v>
      </c>
      <c r="BH116" s="100">
        <v>0.80844199999999999</v>
      </c>
      <c r="BI116" s="100">
        <v>0.44098320000000002</v>
      </c>
      <c r="BJ116" s="100">
        <v>0.54788020000000004</v>
      </c>
      <c r="BK116" s="100">
        <v>1.1665589999999999</v>
      </c>
      <c r="BL116" s="100">
        <v>1.0862805</v>
      </c>
      <c r="BM116" s="100">
        <v>1.2539385999999999</v>
      </c>
      <c r="BN116" s="100">
        <v>1.2484187</v>
      </c>
      <c r="BP116" s="123">
        <v>2009</v>
      </c>
    </row>
    <row r="117" spans="2:68">
      <c r="B117" s="123">
        <v>2010</v>
      </c>
      <c r="C117" s="100">
        <v>0.53596169999999999</v>
      </c>
      <c r="D117" s="100">
        <v>0.143285</v>
      </c>
      <c r="E117" s="100">
        <v>0.28168260000000001</v>
      </c>
      <c r="F117" s="100">
        <v>2.0018123000000001</v>
      </c>
      <c r="G117" s="100">
        <v>1.9415872999999999</v>
      </c>
      <c r="H117" s="100">
        <v>2.1782037000000001</v>
      </c>
      <c r="I117" s="100">
        <v>1.7343138</v>
      </c>
      <c r="J117" s="100">
        <v>1.7625427</v>
      </c>
      <c r="K117" s="100">
        <v>2.6217336000000002</v>
      </c>
      <c r="L117" s="100">
        <v>2.7252659000000001</v>
      </c>
      <c r="M117" s="100">
        <v>1.9343589000000001</v>
      </c>
      <c r="N117" s="100">
        <v>0.77068080000000005</v>
      </c>
      <c r="O117" s="100">
        <v>1.6749353</v>
      </c>
      <c r="P117" s="100">
        <v>0.66483320000000001</v>
      </c>
      <c r="Q117" s="100">
        <v>0.87201700000000004</v>
      </c>
      <c r="R117" s="100">
        <v>1.5762738999999999</v>
      </c>
      <c r="S117" s="100">
        <v>0</v>
      </c>
      <c r="T117" s="100">
        <v>2.2799125</v>
      </c>
      <c r="U117" s="100">
        <v>1.5135171000000001</v>
      </c>
      <c r="V117" s="100">
        <v>1.5155835</v>
      </c>
      <c r="X117" s="123">
        <v>2010</v>
      </c>
      <c r="Y117" s="100">
        <v>0.42391440000000002</v>
      </c>
      <c r="Z117" s="100">
        <v>0.3019907</v>
      </c>
      <c r="AA117" s="100">
        <v>0.14826130000000001</v>
      </c>
      <c r="AB117" s="100">
        <v>0.56280399999999997</v>
      </c>
      <c r="AC117" s="100">
        <v>0.76825960000000004</v>
      </c>
      <c r="AD117" s="100">
        <v>1.4983386999999999</v>
      </c>
      <c r="AE117" s="100">
        <v>0.93505260000000001</v>
      </c>
      <c r="AF117" s="100">
        <v>1.1162943000000001</v>
      </c>
      <c r="AG117" s="100">
        <v>1.2915757999999999</v>
      </c>
      <c r="AH117" s="100">
        <v>1.0200997999999999</v>
      </c>
      <c r="AI117" s="100">
        <v>1.357167</v>
      </c>
      <c r="AJ117" s="100">
        <v>0.90960640000000004</v>
      </c>
      <c r="AK117" s="100">
        <v>0.66962869999999997</v>
      </c>
      <c r="AL117" s="100">
        <v>0.43748930000000003</v>
      </c>
      <c r="AM117" s="100">
        <v>1.1084508</v>
      </c>
      <c r="AN117" s="100">
        <v>0</v>
      </c>
      <c r="AO117" s="100">
        <v>1.1968738000000001</v>
      </c>
      <c r="AP117" s="100">
        <v>0.39214149999999998</v>
      </c>
      <c r="AQ117" s="100">
        <v>0.83153180000000004</v>
      </c>
      <c r="AR117" s="100">
        <v>0.82906709999999995</v>
      </c>
      <c r="AT117" s="123">
        <v>2010</v>
      </c>
      <c r="AU117" s="100">
        <v>0.48142659999999998</v>
      </c>
      <c r="AV117" s="100">
        <v>0.2205587</v>
      </c>
      <c r="AW117" s="100">
        <v>0.21668409999999999</v>
      </c>
      <c r="AX117" s="100">
        <v>1.3013271</v>
      </c>
      <c r="AY117" s="100">
        <v>1.3706704000000001</v>
      </c>
      <c r="AZ117" s="100">
        <v>1.8435944</v>
      </c>
      <c r="BA117" s="100">
        <v>1.3349378999999999</v>
      </c>
      <c r="BB117" s="100">
        <v>1.4370096000000001</v>
      </c>
      <c r="BC117" s="100">
        <v>1.9517247</v>
      </c>
      <c r="BD117" s="100">
        <v>1.8651869000000001</v>
      </c>
      <c r="BE117" s="100">
        <v>1.6431795</v>
      </c>
      <c r="BF117" s="100">
        <v>0.84071960000000001</v>
      </c>
      <c r="BG117" s="100">
        <v>1.1721523</v>
      </c>
      <c r="BH117" s="100">
        <v>0.5504213</v>
      </c>
      <c r="BI117" s="100">
        <v>0.99305710000000003</v>
      </c>
      <c r="BJ117" s="100">
        <v>0.72752669999999997</v>
      </c>
      <c r="BK117" s="100">
        <v>0.68652400000000002</v>
      </c>
      <c r="BL117" s="100">
        <v>1.0346772</v>
      </c>
      <c r="BM117" s="100">
        <v>1.1710373000000001</v>
      </c>
      <c r="BN117" s="100">
        <v>1.1697766000000001</v>
      </c>
      <c r="BP117" s="123">
        <v>2010</v>
      </c>
    </row>
    <row r="118" spans="2:68">
      <c r="B118" s="123">
        <v>2011</v>
      </c>
      <c r="C118" s="100">
        <v>0.40078710000000001</v>
      </c>
      <c r="D118" s="100">
        <v>0</v>
      </c>
      <c r="E118" s="100">
        <v>0</v>
      </c>
      <c r="F118" s="100">
        <v>0.66970350000000001</v>
      </c>
      <c r="G118" s="100">
        <v>1.4572480000000001</v>
      </c>
      <c r="H118" s="100">
        <v>1.902307</v>
      </c>
      <c r="I118" s="100">
        <v>2.8600734999999999</v>
      </c>
      <c r="J118" s="100">
        <v>2.4290338999999999</v>
      </c>
      <c r="K118" s="100">
        <v>2.4150046000000001</v>
      </c>
      <c r="L118" s="100">
        <v>2.7481623000000002</v>
      </c>
      <c r="M118" s="100">
        <v>0.81121969999999999</v>
      </c>
      <c r="N118" s="100">
        <v>1.2083333000000001</v>
      </c>
      <c r="O118" s="100">
        <v>1.4725178999999999</v>
      </c>
      <c r="P118" s="100">
        <v>0.63257379999999996</v>
      </c>
      <c r="Q118" s="100">
        <v>0.55976000000000004</v>
      </c>
      <c r="R118" s="100">
        <v>1.1609413</v>
      </c>
      <c r="S118" s="100">
        <v>1.5742081999999999</v>
      </c>
      <c r="T118" s="100">
        <v>0.71906230000000004</v>
      </c>
      <c r="U118" s="100">
        <v>1.3671236</v>
      </c>
      <c r="V118" s="100">
        <v>1.3756979</v>
      </c>
      <c r="X118" s="123">
        <v>2011</v>
      </c>
      <c r="Y118" s="100">
        <v>0.56370819999999999</v>
      </c>
      <c r="Z118" s="100">
        <v>0.44416220000000001</v>
      </c>
      <c r="AA118" s="100">
        <v>0.14785860000000001</v>
      </c>
      <c r="AB118" s="100">
        <v>0.70735360000000003</v>
      </c>
      <c r="AC118" s="100">
        <v>0.88810739999999999</v>
      </c>
      <c r="AD118" s="100">
        <v>1.3462475</v>
      </c>
      <c r="AE118" s="100">
        <v>1.303866</v>
      </c>
      <c r="AF118" s="100">
        <v>1.1367856000000001</v>
      </c>
      <c r="AG118" s="100">
        <v>0.99938039999999995</v>
      </c>
      <c r="AH118" s="100">
        <v>0.90010159999999995</v>
      </c>
      <c r="AI118" s="100">
        <v>1.0603948000000001</v>
      </c>
      <c r="AJ118" s="100">
        <v>0.4451541</v>
      </c>
      <c r="AK118" s="100">
        <v>0.16265399999999999</v>
      </c>
      <c r="AL118" s="100">
        <v>0.41666059999999999</v>
      </c>
      <c r="AM118" s="100">
        <v>0.80998990000000004</v>
      </c>
      <c r="AN118" s="100">
        <v>0</v>
      </c>
      <c r="AO118" s="100">
        <v>1.1836187</v>
      </c>
      <c r="AP118" s="100">
        <v>2.2681136999999998</v>
      </c>
      <c r="AQ118" s="100">
        <v>0.81092229999999998</v>
      </c>
      <c r="AR118" s="100">
        <v>0.80340780000000001</v>
      </c>
      <c r="AT118" s="123">
        <v>2011</v>
      </c>
      <c r="AU118" s="100">
        <v>0.4800722</v>
      </c>
      <c r="AV118" s="100">
        <v>0.21619530000000001</v>
      </c>
      <c r="AW118" s="100">
        <v>7.2053099999999995E-2</v>
      </c>
      <c r="AX118" s="100">
        <v>0.68801389999999996</v>
      </c>
      <c r="AY118" s="100">
        <v>1.1789065000000001</v>
      </c>
      <c r="AZ118" s="100">
        <v>1.6283011000000001</v>
      </c>
      <c r="BA118" s="100">
        <v>2.0831149999999998</v>
      </c>
      <c r="BB118" s="100">
        <v>1.7790090000000001</v>
      </c>
      <c r="BC118" s="100">
        <v>1.7010616999999999</v>
      </c>
      <c r="BD118" s="100">
        <v>1.8160156000000001</v>
      </c>
      <c r="BE118" s="100">
        <v>0.93704209999999999</v>
      </c>
      <c r="BF118" s="100">
        <v>0.82335760000000002</v>
      </c>
      <c r="BG118" s="100">
        <v>0.81566070000000002</v>
      </c>
      <c r="BH118" s="100">
        <v>0.52396620000000005</v>
      </c>
      <c r="BI118" s="100">
        <v>0.6871237</v>
      </c>
      <c r="BJ118" s="100">
        <v>0.53730610000000001</v>
      </c>
      <c r="BK118" s="100">
        <v>1.351254</v>
      </c>
      <c r="BL118" s="100">
        <v>1.7343603999999999</v>
      </c>
      <c r="BM118" s="100">
        <v>1.0877338000000001</v>
      </c>
      <c r="BN118" s="100">
        <v>1.0898346000000001</v>
      </c>
      <c r="BP118" s="123">
        <v>2011</v>
      </c>
    </row>
    <row r="119" spans="2:68">
      <c r="B119" s="123">
        <v>2012</v>
      </c>
      <c r="C119" s="100">
        <v>1.1728905999999999</v>
      </c>
      <c r="D119" s="100">
        <v>0.27427020000000002</v>
      </c>
      <c r="E119" s="100">
        <v>0.42095929999999998</v>
      </c>
      <c r="F119" s="100">
        <v>1.7322592999999999</v>
      </c>
      <c r="G119" s="100">
        <v>2.4037826</v>
      </c>
      <c r="H119" s="100">
        <v>1.9757929999999999</v>
      </c>
      <c r="I119" s="100">
        <v>3.3829796000000001</v>
      </c>
      <c r="J119" s="100">
        <v>2.3192529</v>
      </c>
      <c r="K119" s="100">
        <v>2.5966445999999999</v>
      </c>
      <c r="L119" s="100">
        <v>2.3694061999999998</v>
      </c>
      <c r="M119" s="100">
        <v>1.591628</v>
      </c>
      <c r="N119" s="100">
        <v>1.3350422</v>
      </c>
      <c r="O119" s="100">
        <v>1.8049416</v>
      </c>
      <c r="P119" s="100">
        <v>1.1818119</v>
      </c>
      <c r="Q119" s="100">
        <v>1.8914778000000001</v>
      </c>
      <c r="R119" s="100">
        <v>0.37487019999999999</v>
      </c>
      <c r="S119" s="100">
        <v>1.0378449999999999</v>
      </c>
      <c r="T119" s="100">
        <v>1.3617763000000001</v>
      </c>
      <c r="U119" s="100">
        <v>1.7496769000000001</v>
      </c>
      <c r="V119" s="100">
        <v>1.7510929</v>
      </c>
      <c r="X119" s="123">
        <v>2012</v>
      </c>
      <c r="Y119" s="100">
        <v>0.68716999999999995</v>
      </c>
      <c r="Z119" s="100">
        <v>0.14488580000000001</v>
      </c>
      <c r="AA119" s="100">
        <v>0.44280439999999999</v>
      </c>
      <c r="AB119" s="100">
        <v>0.1406232</v>
      </c>
      <c r="AC119" s="100">
        <v>0.87619930000000001</v>
      </c>
      <c r="AD119" s="100">
        <v>1.0720897</v>
      </c>
      <c r="AE119" s="100">
        <v>1.6406187000000001</v>
      </c>
      <c r="AF119" s="100">
        <v>1.0236999</v>
      </c>
      <c r="AG119" s="100">
        <v>0.84731610000000002</v>
      </c>
      <c r="AH119" s="100">
        <v>1.2910522</v>
      </c>
      <c r="AI119" s="100">
        <v>0.51951360000000002</v>
      </c>
      <c r="AJ119" s="100">
        <v>0.4347763</v>
      </c>
      <c r="AK119" s="100">
        <v>0.8104595</v>
      </c>
      <c r="AL119" s="100">
        <v>0.38900059999999997</v>
      </c>
      <c r="AM119" s="100">
        <v>0.26007530000000001</v>
      </c>
      <c r="AN119" s="100">
        <v>0.98338729999999996</v>
      </c>
      <c r="AO119" s="100">
        <v>0.39577780000000001</v>
      </c>
      <c r="AP119" s="100">
        <v>1.4628597999999999</v>
      </c>
      <c r="AQ119" s="100">
        <v>0.7614147</v>
      </c>
      <c r="AR119" s="100">
        <v>0.75715100000000002</v>
      </c>
      <c r="AT119" s="123">
        <v>2012</v>
      </c>
      <c r="AU119" s="100">
        <v>0.93648180000000003</v>
      </c>
      <c r="AV119" s="100">
        <v>0.21135590000000001</v>
      </c>
      <c r="AW119" s="100">
        <v>0.43160559999999998</v>
      </c>
      <c r="AX119" s="100">
        <v>0.95786420000000005</v>
      </c>
      <c r="AY119" s="100">
        <v>1.6555002000000001</v>
      </c>
      <c r="AZ119" s="100">
        <v>1.5295053000000001</v>
      </c>
      <c r="BA119" s="100">
        <v>2.5149371999999999</v>
      </c>
      <c r="BB119" s="100">
        <v>1.6692444</v>
      </c>
      <c r="BC119" s="100">
        <v>1.7126702</v>
      </c>
      <c r="BD119" s="100">
        <v>1.8250006999999999</v>
      </c>
      <c r="BE119" s="100">
        <v>1.0499404000000001</v>
      </c>
      <c r="BF119" s="100">
        <v>0.87967119999999999</v>
      </c>
      <c r="BG119" s="100">
        <v>1.3046612</v>
      </c>
      <c r="BH119" s="100">
        <v>0.78290680000000001</v>
      </c>
      <c r="BI119" s="100">
        <v>1.0601853999999999</v>
      </c>
      <c r="BJ119" s="100">
        <v>0.69951229999999998</v>
      </c>
      <c r="BK119" s="100">
        <v>0.67359119999999995</v>
      </c>
      <c r="BL119" s="100">
        <v>1.4275382000000001</v>
      </c>
      <c r="BM119" s="100">
        <v>1.2531618</v>
      </c>
      <c r="BN119" s="100">
        <v>1.2552190999999999</v>
      </c>
      <c r="BP119" s="123">
        <v>2012</v>
      </c>
    </row>
    <row r="120" spans="2:68">
      <c r="B120" s="123">
        <v>2013</v>
      </c>
      <c r="C120" s="100">
        <v>1.1486711999999999</v>
      </c>
      <c r="D120" s="100">
        <v>0.13341939999999999</v>
      </c>
      <c r="E120" s="100">
        <v>0.1398615</v>
      </c>
      <c r="F120" s="100">
        <v>0.79591959999999995</v>
      </c>
      <c r="G120" s="100">
        <v>1.6641566000000001</v>
      </c>
      <c r="H120" s="100">
        <v>2.5123964000000001</v>
      </c>
      <c r="I120" s="100">
        <v>3.3725797000000002</v>
      </c>
      <c r="J120" s="100">
        <v>2.0630679999999999</v>
      </c>
      <c r="K120" s="100">
        <v>2.1942121999999999</v>
      </c>
      <c r="L120" s="100">
        <v>2.770635</v>
      </c>
      <c r="M120" s="100">
        <v>0.39204620000000001</v>
      </c>
      <c r="N120" s="100">
        <v>1.1678968999999999</v>
      </c>
      <c r="O120" s="100">
        <v>0.48735640000000002</v>
      </c>
      <c r="P120" s="100">
        <v>0.93167469999999997</v>
      </c>
      <c r="Q120" s="100">
        <v>0.26205659999999997</v>
      </c>
      <c r="R120" s="100">
        <v>0.36200270000000001</v>
      </c>
      <c r="S120" s="100">
        <v>1.0290713</v>
      </c>
      <c r="T120" s="100">
        <v>0</v>
      </c>
      <c r="U120" s="100">
        <v>1.3897695999999999</v>
      </c>
      <c r="V120" s="100">
        <v>1.394728</v>
      </c>
      <c r="X120" s="123">
        <v>2013</v>
      </c>
      <c r="Y120" s="100">
        <v>0.26947209999999999</v>
      </c>
      <c r="Z120" s="100">
        <v>0</v>
      </c>
      <c r="AA120" s="100">
        <v>0.1470651</v>
      </c>
      <c r="AB120" s="100">
        <v>0.55969970000000002</v>
      </c>
      <c r="AC120" s="100">
        <v>1.7314197</v>
      </c>
      <c r="AD120" s="100">
        <v>1.2805156</v>
      </c>
      <c r="AE120" s="100">
        <v>1.2146859999999999</v>
      </c>
      <c r="AF120" s="100">
        <v>0.38552730000000002</v>
      </c>
      <c r="AG120" s="100">
        <v>1.3092916000000001</v>
      </c>
      <c r="AH120" s="100">
        <v>1.0324659</v>
      </c>
      <c r="AI120" s="100">
        <v>0.76655180000000001</v>
      </c>
      <c r="AJ120" s="100">
        <v>0.5672471</v>
      </c>
      <c r="AK120" s="100">
        <v>1.1136159000000001</v>
      </c>
      <c r="AL120" s="100">
        <v>0.55261539999999998</v>
      </c>
      <c r="AM120" s="100">
        <v>0</v>
      </c>
      <c r="AN120" s="100">
        <v>0.3204882</v>
      </c>
      <c r="AO120" s="100">
        <v>0.39714060000000001</v>
      </c>
      <c r="AP120" s="100">
        <v>0.70890810000000004</v>
      </c>
      <c r="AQ120" s="100">
        <v>0.75645560000000001</v>
      </c>
      <c r="AR120" s="100">
        <v>0.74187709999999996</v>
      </c>
      <c r="AT120" s="123">
        <v>2013</v>
      </c>
      <c r="AU120" s="100">
        <v>0.72097770000000005</v>
      </c>
      <c r="AV120" s="100">
        <v>6.8564299999999995E-2</v>
      </c>
      <c r="AW120" s="100">
        <v>0.1433729</v>
      </c>
      <c r="AX120" s="100">
        <v>0.68096049999999997</v>
      </c>
      <c r="AY120" s="100">
        <v>1.6971219</v>
      </c>
      <c r="AZ120" s="100">
        <v>1.9023604999999999</v>
      </c>
      <c r="BA120" s="100">
        <v>2.2981791</v>
      </c>
      <c r="BB120" s="100">
        <v>1.2228881</v>
      </c>
      <c r="BC120" s="100">
        <v>1.7464735</v>
      </c>
      <c r="BD120" s="100">
        <v>1.8919710999999999</v>
      </c>
      <c r="BE120" s="100">
        <v>0.58141710000000002</v>
      </c>
      <c r="BF120" s="100">
        <v>0.86321499999999995</v>
      </c>
      <c r="BG120" s="100">
        <v>0.80376230000000004</v>
      </c>
      <c r="BH120" s="100">
        <v>0.74105569999999998</v>
      </c>
      <c r="BI120" s="100">
        <v>0.12825639999999999</v>
      </c>
      <c r="BJ120" s="100">
        <v>0.33998279999999997</v>
      </c>
      <c r="BK120" s="100">
        <v>0.67241960000000001</v>
      </c>
      <c r="BL120" s="100">
        <v>0.45730700000000002</v>
      </c>
      <c r="BM120" s="100">
        <v>1.071464</v>
      </c>
      <c r="BN120" s="100">
        <v>1.0695817000000001</v>
      </c>
      <c r="BP120" s="123">
        <v>2013</v>
      </c>
    </row>
    <row r="121" spans="2:68">
      <c r="B121" s="123">
        <v>2014</v>
      </c>
      <c r="C121" s="100">
        <v>0.75733099999999998</v>
      </c>
      <c r="D121" s="100">
        <v>0</v>
      </c>
      <c r="E121" s="100">
        <v>0.41711559999999998</v>
      </c>
      <c r="F121" s="100">
        <v>0.79315349999999996</v>
      </c>
      <c r="G121" s="100">
        <v>1.9970372999999999</v>
      </c>
      <c r="H121" s="100">
        <v>1.3565867</v>
      </c>
      <c r="I121" s="100">
        <v>1.5212969999999999</v>
      </c>
      <c r="J121" s="100">
        <v>2.1886880999999998</v>
      </c>
      <c r="K121" s="100">
        <v>2.3097270999999999</v>
      </c>
      <c r="L121" s="100">
        <v>2.1059641999999998</v>
      </c>
      <c r="M121" s="100">
        <v>2.5927927999999998</v>
      </c>
      <c r="N121" s="100">
        <v>0.57284840000000004</v>
      </c>
      <c r="O121" s="100">
        <v>0.80348520000000001</v>
      </c>
      <c r="P121" s="100">
        <v>2.1597222999999999</v>
      </c>
      <c r="Q121" s="100">
        <v>0.50172720000000004</v>
      </c>
      <c r="R121" s="100">
        <v>1.7433752</v>
      </c>
      <c r="S121" s="100">
        <v>0</v>
      </c>
      <c r="T121" s="100">
        <v>0</v>
      </c>
      <c r="U121" s="100">
        <v>1.3528100999999999</v>
      </c>
      <c r="V121" s="100">
        <v>1.3498038000000001</v>
      </c>
      <c r="X121" s="123">
        <v>2014</v>
      </c>
      <c r="Y121" s="100">
        <v>0.66556539999999997</v>
      </c>
      <c r="Z121" s="100">
        <v>0.41223969999999999</v>
      </c>
      <c r="AA121" s="100">
        <v>0.14650769999999999</v>
      </c>
      <c r="AB121" s="100">
        <v>0</v>
      </c>
      <c r="AC121" s="100">
        <v>0.49001169999999999</v>
      </c>
      <c r="AD121" s="100">
        <v>1.2546894</v>
      </c>
      <c r="AE121" s="100">
        <v>1.6436709</v>
      </c>
      <c r="AF121" s="100">
        <v>0.89749920000000005</v>
      </c>
      <c r="AG121" s="100">
        <v>1.0684699</v>
      </c>
      <c r="AH121" s="100">
        <v>1.2782606999999999</v>
      </c>
      <c r="AI121" s="100">
        <v>0.75839060000000003</v>
      </c>
      <c r="AJ121" s="100">
        <v>0.4162556</v>
      </c>
      <c r="AK121" s="100">
        <v>0.93410800000000005</v>
      </c>
      <c r="AL121" s="100">
        <v>1.0656418000000001</v>
      </c>
      <c r="AM121" s="100">
        <v>0.48082589999999997</v>
      </c>
      <c r="AN121" s="100">
        <v>0.6211508</v>
      </c>
      <c r="AO121" s="100">
        <v>0</v>
      </c>
      <c r="AP121" s="100">
        <v>0.34455910000000001</v>
      </c>
      <c r="AQ121" s="100">
        <v>0.76111569999999995</v>
      </c>
      <c r="AR121" s="100">
        <v>0.75732790000000005</v>
      </c>
      <c r="AT121" s="123">
        <v>2014</v>
      </c>
      <c r="AU121" s="100">
        <v>0.71266739999999995</v>
      </c>
      <c r="AV121" s="100">
        <v>0.20045009999999999</v>
      </c>
      <c r="AW121" s="100">
        <v>0.28535090000000002</v>
      </c>
      <c r="AX121" s="100">
        <v>0.40716170000000002</v>
      </c>
      <c r="AY121" s="100">
        <v>1.2593190000000001</v>
      </c>
      <c r="AZ121" s="100">
        <v>1.3058654999999999</v>
      </c>
      <c r="BA121" s="100">
        <v>1.5823841999999999</v>
      </c>
      <c r="BB121" s="100">
        <v>1.5417565</v>
      </c>
      <c r="BC121" s="100">
        <v>1.6817483</v>
      </c>
      <c r="BD121" s="100">
        <v>1.6860563</v>
      </c>
      <c r="BE121" s="100">
        <v>1.6639808</v>
      </c>
      <c r="BF121" s="100">
        <v>0.49331350000000002</v>
      </c>
      <c r="BG121" s="100">
        <v>0.86983129999999997</v>
      </c>
      <c r="BH121" s="100">
        <v>1.6090564999999999</v>
      </c>
      <c r="BI121" s="100">
        <v>0.4910542</v>
      </c>
      <c r="BJ121" s="100">
        <v>1.1498349999999999</v>
      </c>
      <c r="BK121" s="100">
        <v>0</v>
      </c>
      <c r="BL121" s="100">
        <v>0.2204469</v>
      </c>
      <c r="BM121" s="100">
        <v>1.0551334000000001</v>
      </c>
      <c r="BN121" s="100">
        <v>1.0530751</v>
      </c>
      <c r="BP121" s="123">
        <v>2014</v>
      </c>
    </row>
    <row r="122" spans="2:68">
      <c r="B122" s="123">
        <v>2015</v>
      </c>
      <c r="C122" s="100">
        <v>0.75153409999999998</v>
      </c>
      <c r="D122" s="100">
        <v>0.63411220000000001</v>
      </c>
      <c r="E122" s="100">
        <v>0.13793159999999999</v>
      </c>
      <c r="F122" s="100">
        <v>0.66258870000000003</v>
      </c>
      <c r="G122" s="100">
        <v>1.9772661</v>
      </c>
      <c r="H122" s="100">
        <v>3.0064505000000001</v>
      </c>
      <c r="I122" s="100">
        <v>2.1709497</v>
      </c>
      <c r="J122" s="100">
        <v>2.0367765000000002</v>
      </c>
      <c r="K122" s="100">
        <v>2.0755195999999998</v>
      </c>
      <c r="L122" s="100">
        <v>2.0813630999999999</v>
      </c>
      <c r="M122" s="100">
        <v>1.9482949000000001</v>
      </c>
      <c r="N122" s="100">
        <v>2.1104734000000001</v>
      </c>
      <c r="O122" s="100">
        <v>0.95343429999999996</v>
      </c>
      <c r="P122" s="100">
        <v>0.87174989999999997</v>
      </c>
      <c r="Q122" s="100">
        <v>0.4803132</v>
      </c>
      <c r="R122" s="100">
        <v>0.67068859999999997</v>
      </c>
      <c r="S122" s="100">
        <v>1.5113958999999999</v>
      </c>
      <c r="T122" s="100">
        <v>1.1671471</v>
      </c>
      <c r="U122" s="100">
        <v>1.5117187000000001</v>
      </c>
      <c r="V122" s="100">
        <v>1.5111307</v>
      </c>
      <c r="X122" s="123">
        <v>2015</v>
      </c>
      <c r="Y122" s="100">
        <v>0.79288099999999995</v>
      </c>
      <c r="Z122" s="100">
        <v>0.13376830000000001</v>
      </c>
      <c r="AA122" s="100">
        <v>0.87432840000000001</v>
      </c>
      <c r="AB122" s="100">
        <v>0.69624600000000003</v>
      </c>
      <c r="AC122" s="100">
        <v>0.97285849999999996</v>
      </c>
      <c r="AD122" s="100">
        <v>0.78187830000000003</v>
      </c>
      <c r="AE122" s="100">
        <v>0.79630060000000003</v>
      </c>
      <c r="AF122" s="100">
        <v>1.7732181</v>
      </c>
      <c r="AG122" s="100">
        <v>0.7164256</v>
      </c>
      <c r="AH122" s="100">
        <v>0.75361549999999999</v>
      </c>
      <c r="AI122" s="100">
        <v>0.75833600000000001</v>
      </c>
      <c r="AJ122" s="100">
        <v>0.81445160000000005</v>
      </c>
      <c r="AK122" s="100">
        <v>0.45813769999999998</v>
      </c>
      <c r="AL122" s="100">
        <v>0.34260829999999998</v>
      </c>
      <c r="AM122" s="100">
        <v>0.46055360000000001</v>
      </c>
      <c r="AN122" s="100">
        <v>0.30078719999999998</v>
      </c>
      <c r="AO122" s="100">
        <v>0</v>
      </c>
      <c r="AP122" s="100">
        <v>0</v>
      </c>
      <c r="AQ122" s="100">
        <v>0.7160725</v>
      </c>
      <c r="AR122" s="100">
        <v>0.74464470000000005</v>
      </c>
      <c r="AT122" s="123">
        <v>2015</v>
      </c>
      <c r="AU122" s="100">
        <v>0.77165410000000001</v>
      </c>
      <c r="AV122" s="100">
        <v>0.39060850000000003</v>
      </c>
      <c r="AW122" s="100">
        <v>0.49601840000000003</v>
      </c>
      <c r="AX122" s="100">
        <v>0.67900050000000001</v>
      </c>
      <c r="AY122" s="100">
        <v>1.4862445</v>
      </c>
      <c r="AZ122" s="100">
        <v>1.8958942000000001</v>
      </c>
      <c r="BA122" s="100">
        <v>1.4821081</v>
      </c>
      <c r="BB122" s="100">
        <v>1.9046651999999999</v>
      </c>
      <c r="BC122" s="100">
        <v>1.3884169</v>
      </c>
      <c r="BD122" s="100">
        <v>1.4058504999999999</v>
      </c>
      <c r="BE122" s="100">
        <v>1.3451967</v>
      </c>
      <c r="BF122" s="100">
        <v>1.4508444</v>
      </c>
      <c r="BG122" s="100">
        <v>0.70086420000000005</v>
      </c>
      <c r="BH122" s="100">
        <v>0.60484780000000005</v>
      </c>
      <c r="BI122" s="100">
        <v>0.47022589999999997</v>
      </c>
      <c r="BJ122" s="100">
        <v>0.47569060000000002</v>
      </c>
      <c r="BK122" s="100">
        <v>0.66724050000000001</v>
      </c>
      <c r="BL122" s="100">
        <v>0.42691440000000003</v>
      </c>
      <c r="BM122" s="100">
        <v>1.1110746</v>
      </c>
      <c r="BN122" s="100">
        <v>1.1215687999999999</v>
      </c>
      <c r="BP122" s="123">
        <v>2015</v>
      </c>
    </row>
    <row r="123" spans="2:68">
      <c r="B123" s="123">
        <v>2016</v>
      </c>
      <c r="C123" s="100">
        <v>1.1137111</v>
      </c>
      <c r="D123" s="100">
        <v>0.24870700000000001</v>
      </c>
      <c r="E123" s="100">
        <v>0.2719608</v>
      </c>
      <c r="F123" s="100">
        <v>1.7197655000000001</v>
      </c>
      <c r="G123" s="100">
        <v>1.1545638</v>
      </c>
      <c r="H123" s="100">
        <v>1.9787699999999999</v>
      </c>
      <c r="I123" s="100">
        <v>1.9037956</v>
      </c>
      <c r="J123" s="100">
        <v>2.3687819000000001</v>
      </c>
      <c r="K123" s="100">
        <v>2.1035724999999998</v>
      </c>
      <c r="L123" s="100">
        <v>2.1624675</v>
      </c>
      <c r="M123" s="100">
        <v>1.5712626999999999</v>
      </c>
      <c r="N123" s="100">
        <v>1.2424024</v>
      </c>
      <c r="O123" s="100">
        <v>0.6266891</v>
      </c>
      <c r="P123" s="100">
        <v>1.0173492</v>
      </c>
      <c r="Q123" s="100">
        <v>1.1442904</v>
      </c>
      <c r="R123" s="100">
        <v>0.32442880000000002</v>
      </c>
      <c r="S123" s="100">
        <v>0.49371009999999999</v>
      </c>
      <c r="T123" s="100">
        <v>0</v>
      </c>
      <c r="U123" s="100">
        <v>1.3486686000000001</v>
      </c>
      <c r="V123" s="100">
        <v>1.3749321000000001</v>
      </c>
      <c r="X123" s="123">
        <v>2016</v>
      </c>
      <c r="Y123" s="100">
        <v>0.78329599999999999</v>
      </c>
      <c r="Z123" s="100">
        <v>0.26214789999999999</v>
      </c>
      <c r="AA123" s="100">
        <v>0.43083329999999997</v>
      </c>
      <c r="AB123" s="100">
        <v>0</v>
      </c>
      <c r="AC123" s="100">
        <v>0.48171989999999998</v>
      </c>
      <c r="AD123" s="100">
        <v>1.1002565</v>
      </c>
      <c r="AE123" s="100">
        <v>0.99639200000000006</v>
      </c>
      <c r="AF123" s="100">
        <v>0.62031809999999998</v>
      </c>
      <c r="AG123" s="100">
        <v>1.0974793</v>
      </c>
      <c r="AH123" s="100">
        <v>0.60960519999999996</v>
      </c>
      <c r="AI123" s="100">
        <v>0.8893643</v>
      </c>
      <c r="AJ123" s="100">
        <v>0.79664349999999995</v>
      </c>
      <c r="AK123" s="100">
        <v>0.44922020000000001</v>
      </c>
      <c r="AL123" s="100">
        <v>0.66172580000000003</v>
      </c>
      <c r="AM123" s="100">
        <v>0.66185859999999996</v>
      </c>
      <c r="AN123" s="100">
        <v>0.58326040000000001</v>
      </c>
      <c r="AO123" s="100">
        <v>1.1875121</v>
      </c>
      <c r="AP123" s="100">
        <v>0.32949800000000001</v>
      </c>
      <c r="AQ123" s="100">
        <v>0.67218829999999996</v>
      </c>
      <c r="AR123" s="100">
        <v>0.66666669999999995</v>
      </c>
      <c r="AT123" s="123">
        <v>2016</v>
      </c>
      <c r="AU123" s="100">
        <v>0.95292370000000004</v>
      </c>
      <c r="AV123" s="100">
        <v>0.2552507</v>
      </c>
      <c r="AW123" s="100">
        <v>0.34922910000000001</v>
      </c>
      <c r="AX123" s="100">
        <v>0.88075760000000003</v>
      </c>
      <c r="AY123" s="100">
        <v>0.82523519999999995</v>
      </c>
      <c r="AZ123" s="100">
        <v>1.5397008999999999</v>
      </c>
      <c r="BA123" s="100">
        <v>1.4474906000000001</v>
      </c>
      <c r="BB123" s="100">
        <v>1.4924092</v>
      </c>
      <c r="BC123" s="100">
        <v>1.5968456</v>
      </c>
      <c r="BD123" s="100">
        <v>1.3695714000000001</v>
      </c>
      <c r="BE123" s="100">
        <v>1.2251772999999999</v>
      </c>
      <c r="BF123" s="100">
        <v>1.0151851000000001</v>
      </c>
      <c r="BG123" s="100">
        <v>0.53594710000000001</v>
      </c>
      <c r="BH123" s="100">
        <v>0.83734699999999995</v>
      </c>
      <c r="BI123" s="100">
        <v>0.89865329999999999</v>
      </c>
      <c r="BJ123" s="100">
        <v>0.4607347</v>
      </c>
      <c r="BK123" s="100">
        <v>0.87877899999999998</v>
      </c>
      <c r="BL123" s="100">
        <v>0.2071547</v>
      </c>
      <c r="BM123" s="100">
        <v>1.0078142999999999</v>
      </c>
      <c r="BN123" s="100">
        <v>1.0216137000000001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Assault (ICD-10 X85–Y09), 1910–2016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202</v>
      </c>
      <c r="F4" s="137" t="s">
        <v>156</v>
      </c>
      <c r="G4" s="202">
        <f>$D$8-1</f>
        <v>2015</v>
      </c>
      <c r="H4" s="134"/>
      <c r="I4" s="134"/>
      <c r="J4" s="134"/>
    </row>
    <row r="5" spans="1:11" ht="28.9" customHeight="1">
      <c r="B5" s="136" t="s">
        <v>52</v>
      </c>
      <c r="C5" s="136" t="s">
        <v>154</v>
      </c>
      <c r="D5" s="136" t="s">
        <v>59</v>
      </c>
      <c r="E5" s="138" t="str">
        <f>CONCATENATE("[",E4,"]",E3)</f>
        <v>[GRIM_output_2.xls]GRIM2009</v>
      </c>
      <c r="F5" s="137" t="s">
        <v>157</v>
      </c>
      <c r="G5" s="202">
        <f>$D$8</f>
        <v>2016</v>
      </c>
      <c r="J5" s="134"/>
    </row>
    <row r="6" spans="1:11" ht="28.9" customHeight="1">
      <c r="B6" s="276" t="s">
        <v>208</v>
      </c>
      <c r="C6" s="276" t="s">
        <v>209</v>
      </c>
      <c r="D6" s="276">
        <v>1910</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Assault.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212</v>
      </c>
      <c r="D11" s="148"/>
      <c r="F11" s="150" t="s">
        <v>6</v>
      </c>
      <c r="G11" s="149">
        <v>1</v>
      </c>
    </row>
    <row r="12" spans="1:11">
      <c r="B12" s="142" t="s">
        <v>103</v>
      </c>
      <c r="C12" s="277" t="s">
        <v>212</v>
      </c>
      <c r="D12" s="112"/>
      <c r="F12" s="150" t="s">
        <v>7</v>
      </c>
      <c r="G12" s="149">
        <v>2</v>
      </c>
      <c r="I12" s="141"/>
    </row>
    <row r="13" spans="1:11">
      <c r="B13" s="142" t="s">
        <v>104</v>
      </c>
      <c r="C13" s="277" t="s">
        <v>213</v>
      </c>
      <c r="D13" s="112"/>
      <c r="F13" s="150" t="s">
        <v>8</v>
      </c>
      <c r="G13" s="149">
        <v>3</v>
      </c>
      <c r="I13" s="141"/>
    </row>
    <row r="14" spans="1:11">
      <c r="B14" s="142" t="s">
        <v>105</v>
      </c>
      <c r="C14" s="277" t="s">
        <v>214</v>
      </c>
      <c r="F14" s="150" t="s">
        <v>9</v>
      </c>
      <c r="G14" s="149">
        <v>4</v>
      </c>
    </row>
    <row r="15" spans="1:11">
      <c r="B15" s="142" t="s">
        <v>106</v>
      </c>
      <c r="C15" s="277" t="s">
        <v>215</v>
      </c>
      <c r="F15" s="150" t="s">
        <v>10</v>
      </c>
      <c r="G15" s="149">
        <v>5</v>
      </c>
    </row>
    <row r="16" spans="1:11">
      <c r="B16" s="142" t="s">
        <v>107</v>
      </c>
      <c r="C16" s="277" t="s">
        <v>216</v>
      </c>
      <c r="F16" s="150" t="s">
        <v>11</v>
      </c>
      <c r="G16" s="149">
        <v>6</v>
      </c>
    </row>
    <row r="17" spans="1:20">
      <c r="B17" s="142" t="s">
        <v>108</v>
      </c>
      <c r="C17" s="277" t="s">
        <v>216</v>
      </c>
      <c r="F17" s="150" t="s">
        <v>12</v>
      </c>
      <c r="G17" s="149">
        <v>7</v>
      </c>
    </row>
    <row r="18" spans="1:20">
      <c r="B18" s="142" t="s">
        <v>109</v>
      </c>
      <c r="C18" s="277" t="s">
        <v>217</v>
      </c>
      <c r="F18" s="150" t="s">
        <v>13</v>
      </c>
      <c r="G18" s="149">
        <v>8</v>
      </c>
    </row>
    <row r="19" spans="1:20">
      <c r="B19" s="142" t="s">
        <v>110</v>
      </c>
      <c r="C19" s="277" t="s">
        <v>217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Admin!$B$60</v>
      </c>
      <c r="F22" s="150" t="s">
        <v>17</v>
      </c>
      <c r="G22" s="149">
        <v>12</v>
      </c>
    </row>
    <row r="23" spans="1:20">
      <c r="B23" s="276" t="s">
        <v>218</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Admin!$B$60:$B$166</v>
      </c>
      <c r="F24" s="150" t="s">
        <v>19</v>
      </c>
      <c r="G24" s="149">
        <v>14</v>
      </c>
    </row>
    <row r="25" spans="1:20">
      <c r="B25" s="277" t="s">
        <v>218</v>
      </c>
      <c r="C25" s="277">
        <v>1.02</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Assault (ICD-10 X85–Y09),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1.1137111</v>
      </c>
      <c r="D32" s="155">
        <f ca="1">INDIRECT("Rates!D"&amp;$E$8)</f>
        <v>0.24870700000000001</v>
      </c>
      <c r="E32" s="155">
        <f ca="1">INDIRECT("Rates!E"&amp;$E$8)</f>
        <v>0.2719608</v>
      </c>
      <c r="F32" s="155">
        <f ca="1">INDIRECT("Rates!F"&amp;$E$8)</f>
        <v>1.7197655000000001</v>
      </c>
      <c r="G32" s="155">
        <f ca="1">INDIRECT("Rates!G"&amp;$E$8)</f>
        <v>1.1545638</v>
      </c>
      <c r="H32" s="155">
        <f ca="1">INDIRECT("Rates!H"&amp;$E$8)</f>
        <v>1.9787699999999999</v>
      </c>
      <c r="I32" s="155">
        <f ca="1">INDIRECT("Rates!I"&amp;$E$8)</f>
        <v>1.9037956</v>
      </c>
      <c r="J32" s="155">
        <f ca="1">INDIRECT("Rates!J"&amp;$E$8)</f>
        <v>2.3687819000000001</v>
      </c>
      <c r="K32" s="155">
        <f ca="1">INDIRECT("Rates!K"&amp;$E$8)</f>
        <v>2.1035724999999998</v>
      </c>
      <c r="L32" s="155">
        <f ca="1">INDIRECT("Rates!L"&amp;$E$8)</f>
        <v>2.1624675</v>
      </c>
      <c r="M32" s="155">
        <f ca="1">INDIRECT("Rates!M"&amp;$E$8)</f>
        <v>1.5712626999999999</v>
      </c>
      <c r="N32" s="155">
        <f ca="1">INDIRECT("Rates!N"&amp;$E$8)</f>
        <v>1.2424024</v>
      </c>
      <c r="O32" s="155">
        <f ca="1">INDIRECT("Rates!O"&amp;$E$8)</f>
        <v>0.6266891</v>
      </c>
      <c r="P32" s="155">
        <f ca="1">INDIRECT("Rates!P"&amp;$E$8)</f>
        <v>1.0173492</v>
      </c>
      <c r="Q32" s="155">
        <f ca="1">INDIRECT("Rates!Q"&amp;$E$8)</f>
        <v>1.1442904</v>
      </c>
      <c r="R32" s="155">
        <f ca="1">INDIRECT("Rates!R"&amp;$E$8)</f>
        <v>0.32442880000000002</v>
      </c>
      <c r="S32" s="155">
        <f ca="1">INDIRECT("Rates!S"&amp;$E$8)</f>
        <v>0.49371009999999999</v>
      </c>
      <c r="T32" s="155">
        <f ca="1">INDIRECT("Rates!T"&amp;$E$8)</f>
        <v>0</v>
      </c>
    </row>
    <row r="33" spans="1:21">
      <c r="B33" s="143" t="s">
        <v>190</v>
      </c>
      <c r="C33" s="155">
        <f ca="1">INDIRECT("Rates!Y"&amp;$E$8)</f>
        <v>0.78329599999999999</v>
      </c>
      <c r="D33" s="155">
        <f ca="1">INDIRECT("Rates!Z"&amp;$E$8)</f>
        <v>0.26214789999999999</v>
      </c>
      <c r="E33" s="155">
        <f ca="1">INDIRECT("Rates!AA"&amp;$E$8)</f>
        <v>0.43083329999999997</v>
      </c>
      <c r="F33" s="155">
        <f ca="1">INDIRECT("Rates!AB"&amp;$E$8)</f>
        <v>0</v>
      </c>
      <c r="G33" s="155">
        <f ca="1">INDIRECT("Rates!AC"&amp;$E$8)</f>
        <v>0.48171989999999998</v>
      </c>
      <c r="H33" s="155">
        <f ca="1">INDIRECT("Rates!AD"&amp;$E$8)</f>
        <v>1.1002565</v>
      </c>
      <c r="I33" s="155">
        <f ca="1">INDIRECT("Rates!AE"&amp;$E$8)</f>
        <v>0.99639200000000006</v>
      </c>
      <c r="J33" s="155">
        <f ca="1">INDIRECT("Rates!AF"&amp;$E$8)</f>
        <v>0.62031809999999998</v>
      </c>
      <c r="K33" s="155">
        <f ca="1">INDIRECT("Rates!AG"&amp;$E$8)</f>
        <v>1.0974793</v>
      </c>
      <c r="L33" s="155">
        <f ca="1">INDIRECT("Rates!AH"&amp;$E$8)</f>
        <v>0.60960519999999996</v>
      </c>
      <c r="M33" s="155">
        <f ca="1">INDIRECT("Rates!AI"&amp;$E$8)</f>
        <v>0.8893643</v>
      </c>
      <c r="N33" s="155">
        <f ca="1">INDIRECT("Rates!AJ"&amp;$E$8)</f>
        <v>0.79664349999999995</v>
      </c>
      <c r="O33" s="155">
        <f ca="1">INDIRECT("Rates!AK"&amp;$E$8)</f>
        <v>0.44922020000000001</v>
      </c>
      <c r="P33" s="155">
        <f ca="1">INDIRECT("Rates!AL"&amp;$E$8)</f>
        <v>0.66172580000000003</v>
      </c>
      <c r="Q33" s="155">
        <f ca="1">INDIRECT("Rates!AM"&amp;$E$8)</f>
        <v>0.66185859999999996</v>
      </c>
      <c r="R33" s="155">
        <f ca="1">INDIRECT("Rates!AN"&amp;$E$8)</f>
        <v>0.58326040000000001</v>
      </c>
      <c r="S33" s="155">
        <f ca="1">INDIRECT("Rates!AO"&amp;$E$8)</f>
        <v>1.1875121</v>
      </c>
      <c r="T33" s="155">
        <f ca="1">INDIRECT("Rates!AP"&amp;$E$8)</f>
        <v>0.32949800000000001</v>
      </c>
    </row>
    <row r="35" spans="1:21">
      <c r="A35" s="86">
        <v>2</v>
      </c>
      <c r="B35" s="135" t="str">
        <f>"Number of deaths due to " &amp;Admin!B6&amp;" (ICD-10 "&amp;UPPER(Admin!C6)&amp;"), by sex and age group, " &amp;Admin!D8</f>
        <v>Number of deaths due to Assault (ICD-10 X85–Y09),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9</v>
      </c>
      <c r="D38" s="155">
        <f ca="1">INDIRECT("Deaths!D"&amp;$E$8)</f>
        <v>2</v>
      </c>
      <c r="E38" s="155">
        <f ca="1">INDIRECT("Deaths!E"&amp;$E$8)</f>
        <v>2</v>
      </c>
      <c r="F38" s="155">
        <f ca="1">INDIRECT("Deaths!F"&amp;$E$8)</f>
        <v>13</v>
      </c>
      <c r="G38" s="155">
        <f ca="1">INDIRECT("Deaths!G"&amp;$E$8)</f>
        <v>10</v>
      </c>
      <c r="H38" s="155">
        <f ca="1">INDIRECT("Deaths!H"&amp;$E$8)</f>
        <v>18</v>
      </c>
      <c r="I38" s="155">
        <f ca="1">INDIRECT("Deaths!I"&amp;$E$8)</f>
        <v>17</v>
      </c>
      <c r="J38" s="155">
        <f ca="1">INDIRECT("Deaths!J"&amp;$E$8)</f>
        <v>19</v>
      </c>
      <c r="K38" s="155">
        <f ca="1">INDIRECT("Deaths!K"&amp;$E$8)</f>
        <v>17</v>
      </c>
      <c r="L38" s="155">
        <f ca="1">INDIRECT("Deaths!L"&amp;$E$8)</f>
        <v>17</v>
      </c>
      <c r="M38" s="155">
        <f ca="1">INDIRECT("Deaths!M"&amp;$E$8)</f>
        <v>12</v>
      </c>
      <c r="N38" s="155">
        <f ca="1">INDIRECT("Deaths!N"&amp;$E$8)</f>
        <v>9</v>
      </c>
      <c r="O38" s="155">
        <f ca="1">INDIRECT("Deaths!O"&amp;$E$8)</f>
        <v>4</v>
      </c>
      <c r="P38" s="155">
        <f ca="1">INDIRECT("Deaths!P"&amp;$E$8)</f>
        <v>6</v>
      </c>
      <c r="Q38" s="155">
        <f ca="1">INDIRECT("Deaths!Q"&amp;$E$8)</f>
        <v>5</v>
      </c>
      <c r="R38" s="155">
        <f ca="1">INDIRECT("Deaths!R"&amp;$E$8)</f>
        <v>1</v>
      </c>
      <c r="S38" s="155">
        <f ca="1">INDIRECT("Deaths!S"&amp;$E$8)</f>
        <v>1</v>
      </c>
      <c r="T38" s="155">
        <f ca="1">INDIRECT("Deaths!T"&amp;$E$8)</f>
        <v>0</v>
      </c>
      <c r="U38" s="157">
        <f ca="1">SUM(C38:T38)</f>
        <v>162</v>
      </c>
    </row>
    <row r="39" spans="1:21">
      <c r="B39" s="86" t="s">
        <v>63</v>
      </c>
      <c r="C39" s="155">
        <f ca="1">INDIRECT("Deaths!Y"&amp;$E$8)</f>
        <v>6</v>
      </c>
      <c r="D39" s="155">
        <f ca="1">INDIRECT("Deaths!Z"&amp;$E$8)</f>
        <v>2</v>
      </c>
      <c r="E39" s="155">
        <f ca="1">INDIRECT("Deaths!AA"&amp;$E$8)</f>
        <v>3</v>
      </c>
      <c r="F39" s="155">
        <f ca="1">INDIRECT("Deaths!AB"&amp;$E$8)</f>
        <v>0</v>
      </c>
      <c r="G39" s="155">
        <f ca="1">INDIRECT("Deaths!AC"&amp;$E$8)</f>
        <v>4</v>
      </c>
      <c r="H39" s="155">
        <f ca="1">INDIRECT("Deaths!AD"&amp;$E$8)</f>
        <v>10</v>
      </c>
      <c r="I39" s="155">
        <f ca="1">INDIRECT("Deaths!AE"&amp;$E$8)</f>
        <v>9</v>
      </c>
      <c r="J39" s="155">
        <f ca="1">INDIRECT("Deaths!AF"&amp;$E$8)</f>
        <v>5</v>
      </c>
      <c r="K39" s="155">
        <f ca="1">INDIRECT("Deaths!AG"&amp;$E$8)</f>
        <v>9</v>
      </c>
      <c r="L39" s="155">
        <f ca="1">INDIRECT("Deaths!AH"&amp;$E$8)</f>
        <v>5</v>
      </c>
      <c r="M39" s="155">
        <f ca="1">INDIRECT("Deaths!AI"&amp;$E$8)</f>
        <v>7</v>
      </c>
      <c r="N39" s="155">
        <f ca="1">INDIRECT("Deaths!AJ"&amp;$E$8)</f>
        <v>6</v>
      </c>
      <c r="O39" s="155">
        <f ca="1">INDIRECT("Deaths!AK"&amp;$E$8)</f>
        <v>3</v>
      </c>
      <c r="P39" s="155">
        <f ca="1">INDIRECT("Deaths!AL"&amp;$E$8)</f>
        <v>4</v>
      </c>
      <c r="Q39" s="155">
        <f ca="1">INDIRECT("Deaths!AM"&amp;$E$8)</f>
        <v>3</v>
      </c>
      <c r="R39" s="155">
        <f ca="1">INDIRECT("Deaths!AN"&amp;$E$8)</f>
        <v>2</v>
      </c>
      <c r="S39" s="155">
        <f ca="1">INDIRECT("Deaths!AO"&amp;$E$8)</f>
        <v>3</v>
      </c>
      <c r="T39" s="155">
        <f ca="1">INDIRECT("Deaths!AP"&amp;$E$8)</f>
        <v>1</v>
      </c>
      <c r="U39" s="157">
        <f ca="1">SUM(C39:T39)</f>
        <v>82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-9</v>
      </c>
      <c r="D42" s="160">
        <f t="shared" ref="D42:T42" ca="1" si="0">-1*D38</f>
        <v>-2</v>
      </c>
      <c r="E42" s="160">
        <f t="shared" ca="1" si="0"/>
        <v>-2</v>
      </c>
      <c r="F42" s="160">
        <f t="shared" ca="1" si="0"/>
        <v>-13</v>
      </c>
      <c r="G42" s="160">
        <f t="shared" ca="1" si="0"/>
        <v>-10</v>
      </c>
      <c r="H42" s="160">
        <f t="shared" ca="1" si="0"/>
        <v>-18</v>
      </c>
      <c r="I42" s="160">
        <f t="shared" ca="1" si="0"/>
        <v>-17</v>
      </c>
      <c r="J42" s="160">
        <f t="shared" ca="1" si="0"/>
        <v>-19</v>
      </c>
      <c r="K42" s="160">
        <f t="shared" ca="1" si="0"/>
        <v>-17</v>
      </c>
      <c r="L42" s="160">
        <f t="shared" ca="1" si="0"/>
        <v>-17</v>
      </c>
      <c r="M42" s="160">
        <f t="shared" ca="1" si="0"/>
        <v>-12</v>
      </c>
      <c r="N42" s="160">
        <f t="shared" ca="1" si="0"/>
        <v>-9</v>
      </c>
      <c r="O42" s="160">
        <f t="shared" ca="1" si="0"/>
        <v>-4</v>
      </c>
      <c r="P42" s="160">
        <f t="shared" ca="1" si="0"/>
        <v>-6</v>
      </c>
      <c r="Q42" s="160">
        <f t="shared" ca="1" si="0"/>
        <v>-5</v>
      </c>
      <c r="R42" s="160">
        <f t="shared" ca="1" si="0"/>
        <v>-1</v>
      </c>
      <c r="S42" s="160">
        <f t="shared" ca="1" si="0"/>
        <v>-1</v>
      </c>
      <c r="T42" s="160">
        <f t="shared" ca="1" si="0"/>
        <v>0</v>
      </c>
      <c r="U42" s="159"/>
    </row>
    <row r="43" spans="1:21">
      <c r="B43" s="86" t="s">
        <v>63</v>
      </c>
      <c r="C43" s="160">
        <f ca="1">C39</f>
        <v>6</v>
      </c>
      <c r="D43" s="160">
        <f t="shared" ref="D43:T43" ca="1" si="1">D39</f>
        <v>2</v>
      </c>
      <c r="E43" s="160">
        <f t="shared" ca="1" si="1"/>
        <v>3</v>
      </c>
      <c r="F43" s="160">
        <f t="shared" ca="1" si="1"/>
        <v>0</v>
      </c>
      <c r="G43" s="160">
        <f t="shared" ca="1" si="1"/>
        <v>4</v>
      </c>
      <c r="H43" s="160">
        <f t="shared" ca="1" si="1"/>
        <v>10</v>
      </c>
      <c r="I43" s="160">
        <f t="shared" ca="1" si="1"/>
        <v>9</v>
      </c>
      <c r="J43" s="160">
        <f t="shared" ca="1" si="1"/>
        <v>5</v>
      </c>
      <c r="K43" s="160">
        <f t="shared" ca="1" si="1"/>
        <v>9</v>
      </c>
      <c r="L43" s="160">
        <f t="shared" ca="1" si="1"/>
        <v>5</v>
      </c>
      <c r="M43" s="160">
        <f t="shared" ca="1" si="1"/>
        <v>7</v>
      </c>
      <c r="N43" s="160">
        <f t="shared" ca="1" si="1"/>
        <v>6</v>
      </c>
      <c r="O43" s="160">
        <f t="shared" ca="1" si="1"/>
        <v>3</v>
      </c>
      <c r="P43" s="160">
        <f t="shared" ca="1" si="1"/>
        <v>4</v>
      </c>
      <c r="Q43" s="160">
        <f t="shared" ca="1" si="1"/>
        <v>3</v>
      </c>
      <c r="R43" s="160">
        <f t="shared" ca="1" si="1"/>
        <v>2</v>
      </c>
      <c r="S43" s="160">
        <f t="shared" ca="1" si="1"/>
        <v>3</v>
      </c>
      <c r="T43" s="160">
        <f t="shared" ca="1" si="1"/>
        <v>1</v>
      </c>
      <c r="U43" s="159"/>
    </row>
    <row r="45" spans="1:21">
      <c r="A45" s="86">
        <v>3</v>
      </c>
      <c r="B45" s="135" t="str">
        <f>"Number of deaths due to " &amp;Admin!B6&amp;" (ICD-10 "&amp;UPPER(Admin!C6)&amp;"), by sex and year, " &amp;Admin!D6&amp;"–" &amp;Admin!D8</f>
        <v>Number of deaths due to Assault (ICD-10 X85–Y09), by sex and year, 1910–2016</v>
      </c>
      <c r="C45" s="139"/>
      <c r="D45" s="139"/>
      <c r="E45" s="139"/>
    </row>
    <row r="46" spans="1:21">
      <c r="A46" s="86">
        <v>4</v>
      </c>
      <c r="B46" s="135" t="str">
        <f>"Age-standardised death rates for " &amp;Admin!B6&amp;" (ICD-10 "&amp;UPPER(Admin!C6)&amp;"), by sex and year, " &amp;Admin!D6&amp;"–" &amp;Admin!D8</f>
        <v>Age-standardised death rates for Assault (ICD-10 X85–Y09), by sex and year, 1910–2016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f>Deaths!V17</f>
        <v>57</v>
      </c>
      <c r="D60" s="163">
        <f>Deaths!AR17</f>
        <v>39</v>
      </c>
      <c r="E60" s="163">
        <f>Deaths!BN17</f>
        <v>96</v>
      </c>
      <c r="F60" s="164">
        <f>Rates!V17</f>
        <v>3.0139974999999999</v>
      </c>
      <c r="G60" s="164">
        <f>Rates!AR17</f>
        <v>1.3473153</v>
      </c>
      <c r="H60" s="164">
        <f>Rates!BN17</f>
        <v>2.2668360000000001</v>
      </c>
    </row>
    <row r="61" spans="2:8">
      <c r="B61" s="143">
        <v>1911</v>
      </c>
      <c r="C61" s="163">
        <f>Deaths!V18</f>
        <v>42</v>
      </c>
      <c r="D61" s="163">
        <f>Deaths!AR18</f>
        <v>30</v>
      </c>
      <c r="E61" s="163">
        <f>Deaths!BN18</f>
        <v>72</v>
      </c>
      <c r="F61" s="164">
        <f>Rates!V18</f>
        <v>1.6326129</v>
      </c>
      <c r="G61" s="164">
        <f>Rates!AR18</f>
        <v>1.1814074999999999</v>
      </c>
      <c r="H61" s="164">
        <f>Rates!BN18</f>
        <v>1.4222409</v>
      </c>
    </row>
    <row r="62" spans="2:8">
      <c r="B62" s="143">
        <v>1912</v>
      </c>
      <c r="C62" s="163">
        <f>Deaths!V19</f>
        <v>60</v>
      </c>
      <c r="D62" s="163">
        <f>Deaths!AR19</f>
        <v>40</v>
      </c>
      <c r="E62" s="163">
        <f>Deaths!BN19</f>
        <v>100</v>
      </c>
      <c r="F62" s="164">
        <f>Rates!V19</f>
        <v>2.7835926</v>
      </c>
      <c r="G62" s="164">
        <f>Rates!AR19</f>
        <v>2.1045341999999998</v>
      </c>
      <c r="H62" s="164">
        <f>Rates!BN19</f>
        <v>2.5039034999999998</v>
      </c>
    </row>
    <row r="63" spans="2:8">
      <c r="B63" s="143">
        <v>1913</v>
      </c>
      <c r="C63" s="163">
        <f>Deaths!V20</f>
        <v>58</v>
      </c>
      <c r="D63" s="163">
        <f>Deaths!AR20</f>
        <v>35</v>
      </c>
      <c r="E63" s="163">
        <f>Deaths!BN20</f>
        <v>93</v>
      </c>
      <c r="F63" s="164">
        <f>Rates!V20</f>
        <v>2.3616847000000001</v>
      </c>
      <c r="G63" s="164">
        <f>Rates!AR20</f>
        <v>1.2127226</v>
      </c>
      <c r="H63" s="164">
        <f>Rates!BN20</f>
        <v>1.8279311</v>
      </c>
    </row>
    <row r="64" spans="2:8">
      <c r="B64" s="143">
        <v>1914</v>
      </c>
      <c r="C64" s="163">
        <f>Deaths!V21</f>
        <v>57</v>
      </c>
      <c r="D64" s="163">
        <f>Deaths!AR21</f>
        <v>41</v>
      </c>
      <c r="E64" s="163">
        <f>Deaths!BN21</f>
        <v>98</v>
      </c>
      <c r="F64" s="164">
        <f>Rates!V21</f>
        <v>2.1872685999999999</v>
      </c>
      <c r="G64" s="164">
        <f>Rates!AR21</f>
        <v>1.5774419</v>
      </c>
      <c r="H64" s="164">
        <f>Rates!BN21</f>
        <v>1.9152357</v>
      </c>
    </row>
    <row r="65" spans="2:8">
      <c r="B65" s="143">
        <v>1915</v>
      </c>
      <c r="C65" s="163">
        <f>Deaths!V22</f>
        <v>53</v>
      </c>
      <c r="D65" s="163">
        <f>Deaths!AR22</f>
        <v>38</v>
      </c>
      <c r="E65" s="163">
        <f>Deaths!BN22</f>
        <v>91</v>
      </c>
      <c r="F65" s="164">
        <f>Rates!V22</f>
        <v>2.5094316000000001</v>
      </c>
      <c r="G65" s="164">
        <f>Rates!AR22</f>
        <v>1.5526207999999999</v>
      </c>
      <c r="H65" s="164">
        <f>Rates!BN22</f>
        <v>2.0687703000000002</v>
      </c>
    </row>
    <row r="66" spans="2:8">
      <c r="B66" s="143">
        <v>1916</v>
      </c>
      <c r="C66" s="163">
        <f>Deaths!V23</f>
        <v>62</v>
      </c>
      <c r="D66" s="163">
        <f>Deaths!AR23</f>
        <v>29</v>
      </c>
      <c r="E66" s="163">
        <f>Deaths!BN23</f>
        <v>91</v>
      </c>
      <c r="F66" s="164">
        <f>Rates!V23</f>
        <v>2.4655781999999999</v>
      </c>
      <c r="G66" s="164">
        <f>Rates!AR23</f>
        <v>1.3838915000000001</v>
      </c>
      <c r="H66" s="164">
        <f>Rates!BN23</f>
        <v>1.9466759</v>
      </c>
    </row>
    <row r="67" spans="2:8">
      <c r="B67" s="143">
        <v>1917</v>
      </c>
      <c r="C67" s="163">
        <f>Deaths!V24</f>
        <v>40</v>
      </c>
      <c r="D67" s="163">
        <f>Deaths!AR24</f>
        <v>33</v>
      </c>
      <c r="E67" s="163">
        <f>Deaths!BN24</f>
        <v>73</v>
      </c>
      <c r="F67" s="164">
        <f>Rates!V24</f>
        <v>1.6094218</v>
      </c>
      <c r="G67" s="164">
        <f>Rates!AR24</f>
        <v>1.1113274</v>
      </c>
      <c r="H67" s="164">
        <f>Rates!BN24</f>
        <v>1.3798543000000001</v>
      </c>
    </row>
    <row r="68" spans="2:8">
      <c r="B68" s="143">
        <v>1918</v>
      </c>
      <c r="C68" s="163">
        <f>Deaths!V25</f>
        <v>62</v>
      </c>
      <c r="D68" s="163">
        <f>Deaths!AR25</f>
        <v>28</v>
      </c>
      <c r="E68" s="163">
        <f>Deaths!BN25</f>
        <v>90</v>
      </c>
      <c r="F68" s="164">
        <f>Rates!V25</f>
        <v>2.7244525999999998</v>
      </c>
      <c r="G68" s="164">
        <f>Rates!AR25</f>
        <v>0.94365030000000005</v>
      </c>
      <c r="H68" s="164">
        <f>Rates!BN25</f>
        <v>1.8601372</v>
      </c>
    </row>
    <row r="69" spans="2:8">
      <c r="B69" s="143">
        <v>1919</v>
      </c>
      <c r="C69" s="163">
        <f>Deaths!V26</f>
        <v>66</v>
      </c>
      <c r="D69" s="163">
        <f>Deaths!AR26</f>
        <v>45</v>
      </c>
      <c r="E69" s="163">
        <f>Deaths!BN26</f>
        <v>111</v>
      </c>
      <c r="F69" s="164">
        <f>Rates!V26</f>
        <v>2.3126281</v>
      </c>
      <c r="G69" s="164">
        <f>Rates!AR26</f>
        <v>1.5406591999999999</v>
      </c>
      <c r="H69" s="164">
        <f>Rates!BN26</f>
        <v>1.9443071999999999</v>
      </c>
    </row>
    <row r="70" spans="2:8">
      <c r="B70" s="143">
        <v>1920</v>
      </c>
      <c r="C70" s="163">
        <f>Deaths!V27</f>
        <v>71</v>
      </c>
      <c r="D70" s="163">
        <f>Deaths!AR27</f>
        <v>42</v>
      </c>
      <c r="E70" s="163">
        <f>Deaths!BN27</f>
        <v>113</v>
      </c>
      <c r="F70" s="164">
        <f>Rates!V27</f>
        <v>2.7553638999999999</v>
      </c>
      <c r="G70" s="164">
        <f>Rates!AR27</f>
        <v>1.4081254999999999</v>
      </c>
      <c r="H70" s="164">
        <f>Rates!BN27</f>
        <v>2.1012453</v>
      </c>
    </row>
    <row r="71" spans="2:8">
      <c r="B71" s="143">
        <v>1921</v>
      </c>
      <c r="C71" s="163">
        <f>Deaths!V28</f>
        <v>45</v>
      </c>
      <c r="D71" s="163">
        <f>Deaths!AR28</f>
        <v>31</v>
      </c>
      <c r="E71" s="163">
        <f>Deaths!BN28</f>
        <v>76</v>
      </c>
      <c r="F71" s="164">
        <f>Rates!V28</f>
        <v>1.8986807999999999</v>
      </c>
      <c r="G71" s="164">
        <f>Rates!AR28</f>
        <v>1.0900806000000001</v>
      </c>
      <c r="H71" s="164">
        <f>Rates!BN28</f>
        <v>1.5172213000000001</v>
      </c>
    </row>
    <row r="72" spans="2:8">
      <c r="B72" s="143">
        <v>1922</v>
      </c>
      <c r="C72" s="163">
        <f>Deaths!V29</f>
        <v>52</v>
      </c>
      <c r="D72" s="163">
        <f>Deaths!AR29</f>
        <v>28</v>
      </c>
      <c r="E72" s="163">
        <f>Deaths!BN29</f>
        <v>80</v>
      </c>
      <c r="F72" s="164">
        <f>Rates!V29</f>
        <v>1.8533834</v>
      </c>
      <c r="G72" s="164">
        <f>Rates!AR29</f>
        <v>0.92879100000000003</v>
      </c>
      <c r="H72" s="164">
        <f>Rates!BN29</f>
        <v>1.4038963</v>
      </c>
    </row>
    <row r="73" spans="2:8">
      <c r="B73" s="143">
        <v>1923</v>
      </c>
      <c r="C73" s="163">
        <f>Deaths!V30</f>
        <v>45</v>
      </c>
      <c r="D73" s="163">
        <f>Deaths!AR30</f>
        <v>47</v>
      </c>
      <c r="E73" s="163">
        <f>Deaths!BN30</f>
        <v>92</v>
      </c>
      <c r="F73" s="164">
        <f>Rates!V30</f>
        <v>1.7075294000000001</v>
      </c>
      <c r="G73" s="164">
        <f>Rates!AR30</f>
        <v>1.3628872000000001</v>
      </c>
      <c r="H73" s="164">
        <f>Rates!BN30</f>
        <v>1.5453585999999999</v>
      </c>
    </row>
    <row r="74" spans="2:8">
      <c r="B74" s="143">
        <v>1924</v>
      </c>
      <c r="C74" s="163">
        <f>Deaths!V31</f>
        <v>63</v>
      </c>
      <c r="D74" s="163">
        <f>Deaths!AR31</f>
        <v>45</v>
      </c>
      <c r="E74" s="163">
        <f>Deaths!BN31</f>
        <v>108</v>
      </c>
      <c r="F74" s="164">
        <f>Rates!V31</f>
        <v>2.1689767</v>
      </c>
      <c r="G74" s="164">
        <f>Rates!AR31</f>
        <v>1.5003744999999999</v>
      </c>
      <c r="H74" s="164">
        <f>Rates!BN31</f>
        <v>1.8365822999999999</v>
      </c>
    </row>
    <row r="75" spans="2:8">
      <c r="B75" s="143">
        <v>1925</v>
      </c>
      <c r="C75" s="163">
        <f>Deaths!V32</f>
        <v>48</v>
      </c>
      <c r="D75" s="163">
        <f>Deaths!AR32</f>
        <v>35</v>
      </c>
      <c r="E75" s="163">
        <f>Deaths!BN32</f>
        <v>83</v>
      </c>
      <c r="F75" s="164">
        <f>Rates!V32</f>
        <v>1.6078167000000001</v>
      </c>
      <c r="G75" s="164">
        <f>Rates!AR32</f>
        <v>1.0833098999999999</v>
      </c>
      <c r="H75" s="164">
        <f>Rates!BN32</f>
        <v>1.3553492</v>
      </c>
    </row>
    <row r="76" spans="2:8">
      <c r="B76" s="143">
        <v>1926</v>
      </c>
      <c r="C76" s="163">
        <f>Deaths!V33</f>
        <v>56</v>
      </c>
      <c r="D76" s="163">
        <f>Deaths!AR33</f>
        <v>47</v>
      </c>
      <c r="E76" s="163">
        <f>Deaths!BN33</f>
        <v>103</v>
      </c>
      <c r="F76" s="164">
        <f>Rates!V33</f>
        <v>1.8537402999999999</v>
      </c>
      <c r="G76" s="164">
        <f>Rates!AR33</f>
        <v>1.4436059000000001</v>
      </c>
      <c r="H76" s="164">
        <f>Rates!BN33</f>
        <v>1.6617398999999999</v>
      </c>
    </row>
    <row r="77" spans="2:8">
      <c r="B77" s="143">
        <v>1927</v>
      </c>
      <c r="C77" s="163">
        <f>Deaths!V34</f>
        <v>64</v>
      </c>
      <c r="D77" s="163">
        <f>Deaths!AR34</f>
        <v>46</v>
      </c>
      <c r="E77" s="163">
        <f>Deaths!BN34</f>
        <v>110</v>
      </c>
      <c r="F77" s="164">
        <f>Rates!V34</f>
        <v>2.1546061999999999</v>
      </c>
      <c r="G77" s="164">
        <f>Rates!AR34</f>
        <v>1.3858288999999999</v>
      </c>
      <c r="H77" s="164">
        <f>Rates!BN34</f>
        <v>1.7723392</v>
      </c>
    </row>
    <row r="78" spans="2:8">
      <c r="B78" s="143">
        <v>1928</v>
      </c>
      <c r="C78" s="163">
        <f>Deaths!V35</f>
        <v>62</v>
      </c>
      <c r="D78" s="163">
        <f>Deaths!AR35</f>
        <v>49</v>
      </c>
      <c r="E78" s="163">
        <f>Deaths!BN35</f>
        <v>111</v>
      </c>
      <c r="F78" s="164">
        <f>Rates!V35</f>
        <v>2.3200607999999998</v>
      </c>
      <c r="G78" s="164">
        <f>Rates!AR35</f>
        <v>1.5190201000000001</v>
      </c>
      <c r="H78" s="164">
        <f>Rates!BN35</f>
        <v>1.9162994</v>
      </c>
    </row>
    <row r="79" spans="2:8">
      <c r="B79" s="143">
        <v>1929</v>
      </c>
      <c r="C79" s="163">
        <f>Deaths!V36</f>
        <v>65</v>
      </c>
      <c r="D79" s="163">
        <f>Deaths!AR36</f>
        <v>53</v>
      </c>
      <c r="E79" s="163">
        <f>Deaths!BN36</f>
        <v>118</v>
      </c>
      <c r="F79" s="164">
        <f>Rates!V36</f>
        <v>1.9805606</v>
      </c>
      <c r="G79" s="164">
        <f>Rates!AR36</f>
        <v>1.5280354</v>
      </c>
      <c r="H79" s="164">
        <f>Rates!BN36</f>
        <v>1.7612840000000001</v>
      </c>
    </row>
    <row r="80" spans="2:8">
      <c r="B80" s="143">
        <v>1930</v>
      </c>
      <c r="C80" s="163">
        <f>Deaths!V37</f>
        <v>64</v>
      </c>
      <c r="D80" s="163">
        <f>Deaths!AR37</f>
        <v>39</v>
      </c>
      <c r="E80" s="163">
        <f>Deaths!BN37</f>
        <v>103</v>
      </c>
      <c r="F80" s="164">
        <f>Rates!V37</f>
        <v>2.0464826</v>
      </c>
      <c r="G80" s="164">
        <f>Rates!AR37</f>
        <v>1.1379273000000001</v>
      </c>
      <c r="H80" s="164">
        <f>Rates!BN37</f>
        <v>1.5982324999999999</v>
      </c>
    </row>
    <row r="81" spans="2:8">
      <c r="B81" s="143">
        <v>1931</v>
      </c>
      <c r="C81" s="163">
        <f>Deaths!V38</f>
        <v>84</v>
      </c>
      <c r="D81" s="163">
        <f>Deaths!AR38</f>
        <v>44</v>
      </c>
      <c r="E81" s="163">
        <f>Deaths!BN38</f>
        <v>128</v>
      </c>
      <c r="F81" s="164">
        <f>Rates!V38</f>
        <v>2.7342597999999998</v>
      </c>
      <c r="G81" s="164">
        <f>Rates!AR38</f>
        <v>1.4696024999999999</v>
      </c>
      <c r="H81" s="164">
        <f>Rates!BN38</f>
        <v>2.1023835000000002</v>
      </c>
    </row>
    <row r="82" spans="2:8">
      <c r="B82" s="143">
        <v>1932</v>
      </c>
      <c r="C82" s="163">
        <f>Deaths!V39</f>
        <v>63</v>
      </c>
      <c r="D82" s="163">
        <f>Deaths!AR39</f>
        <v>28</v>
      </c>
      <c r="E82" s="163">
        <f>Deaths!BN39</f>
        <v>91</v>
      </c>
      <c r="F82" s="164">
        <f>Rates!V39</f>
        <v>2.1210789999999999</v>
      </c>
      <c r="G82" s="164">
        <f>Rates!AR39</f>
        <v>0.86496620000000002</v>
      </c>
      <c r="H82" s="164">
        <f>Rates!BN39</f>
        <v>1.4833993999999999</v>
      </c>
    </row>
    <row r="83" spans="2:8">
      <c r="B83" s="143">
        <v>1933</v>
      </c>
      <c r="C83" s="163">
        <f>Deaths!V40</f>
        <v>60</v>
      </c>
      <c r="D83" s="163">
        <f>Deaths!AR40</f>
        <v>37</v>
      </c>
      <c r="E83" s="163">
        <f>Deaths!BN40</f>
        <v>97</v>
      </c>
      <c r="F83" s="164">
        <f>Rates!V40</f>
        <v>1.8413889999999999</v>
      </c>
      <c r="G83" s="164">
        <f>Rates!AR40</f>
        <v>1.1884056000000001</v>
      </c>
      <c r="H83" s="164">
        <f>Rates!BN40</f>
        <v>1.5229277999999999</v>
      </c>
    </row>
    <row r="84" spans="2:8">
      <c r="B84" s="143">
        <v>1934</v>
      </c>
      <c r="C84" s="163">
        <f>Deaths!V41</f>
        <v>72</v>
      </c>
      <c r="D84" s="163">
        <f>Deaths!AR41</f>
        <v>36</v>
      </c>
      <c r="E84" s="163">
        <f>Deaths!BN41</f>
        <v>108</v>
      </c>
      <c r="F84" s="164">
        <f>Rates!V41</f>
        <v>2.2089131000000002</v>
      </c>
      <c r="G84" s="164">
        <f>Rates!AR41</f>
        <v>0.9563509</v>
      </c>
      <c r="H84" s="164">
        <f>Rates!BN41</f>
        <v>1.5893546000000001</v>
      </c>
    </row>
    <row r="85" spans="2:8">
      <c r="B85" s="143">
        <v>1935</v>
      </c>
      <c r="C85" s="163">
        <f>Deaths!V42</f>
        <v>70</v>
      </c>
      <c r="D85" s="163">
        <f>Deaths!AR42</f>
        <v>36</v>
      </c>
      <c r="E85" s="163">
        <f>Deaths!BN42</f>
        <v>106</v>
      </c>
      <c r="F85" s="164">
        <f>Rates!V42</f>
        <v>2.0755748000000001</v>
      </c>
      <c r="G85" s="164">
        <f>Rates!AR42</f>
        <v>1.0106587</v>
      </c>
      <c r="H85" s="164">
        <f>Rates!BN42</f>
        <v>1.5472743</v>
      </c>
    </row>
    <row r="86" spans="2:8">
      <c r="B86" s="143">
        <v>1936</v>
      </c>
      <c r="C86" s="163">
        <f>Deaths!V43</f>
        <v>64</v>
      </c>
      <c r="D86" s="163">
        <f>Deaths!AR43</f>
        <v>33</v>
      </c>
      <c r="E86" s="163">
        <f>Deaths!BN43</f>
        <v>97</v>
      </c>
      <c r="F86" s="164">
        <f>Rates!V43</f>
        <v>2.0832891</v>
      </c>
      <c r="G86" s="164">
        <f>Rates!AR43</f>
        <v>1.0013368</v>
      </c>
      <c r="H86" s="164">
        <f>Rates!BN43</f>
        <v>1.5322781000000001</v>
      </c>
    </row>
    <row r="87" spans="2:8">
      <c r="B87" s="143">
        <v>1937</v>
      </c>
      <c r="C87" s="163">
        <f>Deaths!V44</f>
        <v>76</v>
      </c>
      <c r="D87" s="163">
        <f>Deaths!AR44</f>
        <v>31</v>
      </c>
      <c r="E87" s="163">
        <f>Deaths!BN44</f>
        <v>107</v>
      </c>
      <c r="F87" s="164">
        <f>Rates!V44</f>
        <v>2.2193418999999999</v>
      </c>
      <c r="G87" s="164">
        <f>Rates!AR44</f>
        <v>0.90709249999999997</v>
      </c>
      <c r="H87" s="164">
        <f>Rates!BN44</f>
        <v>1.5735536000000001</v>
      </c>
    </row>
    <row r="88" spans="2:8">
      <c r="B88" s="143">
        <v>1938</v>
      </c>
      <c r="C88" s="163">
        <f>Deaths!V45</f>
        <v>52</v>
      </c>
      <c r="D88" s="163">
        <f>Deaths!AR45</f>
        <v>29</v>
      </c>
      <c r="E88" s="163">
        <f>Deaths!BN45</f>
        <v>81</v>
      </c>
      <c r="F88" s="164">
        <f>Rates!V45</f>
        <v>1.4643204999999999</v>
      </c>
      <c r="G88" s="164">
        <f>Rates!AR45</f>
        <v>0.78431320000000004</v>
      </c>
      <c r="H88" s="164">
        <f>Rates!BN45</f>
        <v>1.1256748999999999</v>
      </c>
    </row>
    <row r="89" spans="2:8">
      <c r="B89" s="143">
        <v>1939</v>
      </c>
      <c r="C89" s="163">
        <f>Deaths!V46</f>
        <v>53</v>
      </c>
      <c r="D89" s="163">
        <f>Deaths!AR46</f>
        <v>22</v>
      </c>
      <c r="E89" s="163">
        <f>Deaths!BN46</f>
        <v>75</v>
      </c>
      <c r="F89" s="164">
        <f>Rates!V46</f>
        <v>1.5978356</v>
      </c>
      <c r="G89" s="164">
        <f>Rates!AR46</f>
        <v>0.60926689999999994</v>
      </c>
      <c r="H89" s="164">
        <f>Rates!BN46</f>
        <v>1.1051546999999999</v>
      </c>
    </row>
    <row r="90" spans="2:8">
      <c r="B90" s="143">
        <v>1940</v>
      </c>
      <c r="C90" s="163">
        <f>Deaths!V47</f>
        <v>65</v>
      </c>
      <c r="D90" s="163">
        <f>Deaths!AR47</f>
        <v>34</v>
      </c>
      <c r="E90" s="163">
        <f>Deaths!BN47</f>
        <v>99</v>
      </c>
      <c r="F90" s="164">
        <f>Rates!V47</f>
        <v>1.7992545</v>
      </c>
      <c r="G90" s="164">
        <f>Rates!AR47</f>
        <v>0.94249260000000001</v>
      </c>
      <c r="H90" s="164">
        <f>Rates!BN47</f>
        <v>1.3758649999999999</v>
      </c>
    </row>
    <row r="91" spans="2:8">
      <c r="B91" s="143">
        <v>1941</v>
      </c>
      <c r="C91" s="163">
        <f>Deaths!V48</f>
        <v>30</v>
      </c>
      <c r="D91" s="163">
        <f>Deaths!AR48</f>
        <v>30</v>
      </c>
      <c r="E91" s="163">
        <f>Deaths!BN48</f>
        <v>60</v>
      </c>
      <c r="F91" s="164">
        <f>Rates!V48</f>
        <v>1.103283</v>
      </c>
      <c r="G91" s="164">
        <f>Rates!AR48</f>
        <v>0.79974840000000003</v>
      </c>
      <c r="H91" s="164">
        <f>Rates!BN48</f>
        <v>0.93241019999999997</v>
      </c>
    </row>
    <row r="92" spans="2:8">
      <c r="B92" s="143">
        <v>1942</v>
      </c>
      <c r="C92" s="163">
        <f>Deaths!V49</f>
        <v>61</v>
      </c>
      <c r="D92" s="163">
        <f>Deaths!AR49</f>
        <v>34</v>
      </c>
      <c r="E92" s="163">
        <f>Deaths!BN49</f>
        <v>95</v>
      </c>
      <c r="F92" s="164">
        <f>Rates!V49</f>
        <v>1.7425917</v>
      </c>
      <c r="G92" s="164">
        <f>Rates!AR49</f>
        <v>0.8822546</v>
      </c>
      <c r="H92" s="164">
        <f>Rates!BN49</f>
        <v>1.3129420000000001</v>
      </c>
    </row>
    <row r="93" spans="2:8">
      <c r="B93" s="143">
        <v>1943</v>
      </c>
      <c r="C93" s="163">
        <f>Deaths!V50</f>
        <v>50</v>
      </c>
      <c r="D93" s="163">
        <f>Deaths!AR50</f>
        <v>25</v>
      </c>
      <c r="E93" s="163">
        <f>Deaths!BN50</f>
        <v>75</v>
      </c>
      <c r="F93" s="164">
        <f>Rates!V50</f>
        <v>1.5827899000000001</v>
      </c>
      <c r="G93" s="164">
        <f>Rates!AR50</f>
        <v>0.64158910000000002</v>
      </c>
      <c r="H93" s="164">
        <f>Rates!BN50</f>
        <v>1.0937861</v>
      </c>
    </row>
    <row r="94" spans="2:8">
      <c r="B94" s="143">
        <v>1944</v>
      </c>
      <c r="C94" s="163">
        <f>Deaths!V51</f>
        <v>64</v>
      </c>
      <c r="D94" s="163">
        <f>Deaths!AR51</f>
        <v>42</v>
      </c>
      <c r="E94" s="163">
        <f>Deaths!BN51</f>
        <v>106</v>
      </c>
      <c r="F94" s="164">
        <f>Rates!V51</f>
        <v>1.7844207000000001</v>
      </c>
      <c r="G94" s="164">
        <f>Rates!AR51</f>
        <v>1.0777751</v>
      </c>
      <c r="H94" s="164">
        <f>Rates!BN51</f>
        <v>1.4344691000000001</v>
      </c>
    </row>
    <row r="95" spans="2:8">
      <c r="B95" s="143">
        <v>1945</v>
      </c>
      <c r="C95" s="163">
        <f>Deaths!V52</f>
        <v>53</v>
      </c>
      <c r="D95" s="163">
        <f>Deaths!AR52</f>
        <v>24</v>
      </c>
      <c r="E95" s="163">
        <f>Deaths!BN52</f>
        <v>77</v>
      </c>
      <c r="F95" s="164">
        <f>Rates!V52</f>
        <v>1.4783044000000001</v>
      </c>
      <c r="G95" s="164">
        <f>Rates!AR52</f>
        <v>0.6710121</v>
      </c>
      <c r="H95" s="164">
        <f>Rates!BN52</f>
        <v>1.0788751000000001</v>
      </c>
    </row>
    <row r="96" spans="2:8">
      <c r="B96" s="143">
        <v>1946</v>
      </c>
      <c r="C96" s="163">
        <f>Deaths!V53</f>
        <v>53</v>
      </c>
      <c r="D96" s="163">
        <f>Deaths!AR53</f>
        <v>37</v>
      </c>
      <c r="E96" s="163">
        <f>Deaths!BN53</f>
        <v>90</v>
      </c>
      <c r="F96" s="164">
        <f>Rates!V53</f>
        <v>1.4733976</v>
      </c>
      <c r="G96" s="164">
        <f>Rates!AR53</f>
        <v>0.9607504</v>
      </c>
      <c r="H96" s="164">
        <f>Rates!BN53</f>
        <v>1.2112384</v>
      </c>
    </row>
    <row r="97" spans="2:8">
      <c r="B97" s="143">
        <v>1947</v>
      </c>
      <c r="C97" s="163">
        <f>Deaths!V54</f>
        <v>51</v>
      </c>
      <c r="D97" s="163">
        <f>Deaths!AR54</f>
        <v>40</v>
      </c>
      <c r="E97" s="163">
        <f>Deaths!BN54</f>
        <v>91</v>
      </c>
      <c r="F97" s="164">
        <f>Rates!V54</f>
        <v>1.3800307999999999</v>
      </c>
      <c r="G97" s="164">
        <f>Rates!AR54</f>
        <v>0.96848239999999997</v>
      </c>
      <c r="H97" s="164">
        <f>Rates!BN54</f>
        <v>1.1667786</v>
      </c>
    </row>
    <row r="98" spans="2:8">
      <c r="B98" s="143">
        <v>1948</v>
      </c>
      <c r="C98" s="163">
        <f>Deaths!V55</f>
        <v>52</v>
      </c>
      <c r="D98" s="163">
        <f>Deaths!AR55</f>
        <v>36</v>
      </c>
      <c r="E98" s="163">
        <f>Deaths!BN55</f>
        <v>88</v>
      </c>
      <c r="F98" s="164">
        <f>Rates!V55</f>
        <v>1.3383967999999999</v>
      </c>
      <c r="G98" s="164">
        <f>Rates!AR55</f>
        <v>0.90448660000000003</v>
      </c>
      <c r="H98" s="164">
        <f>Rates!BN55</f>
        <v>1.1214455000000001</v>
      </c>
    </row>
    <row r="99" spans="2:8">
      <c r="B99" s="143">
        <v>1949</v>
      </c>
      <c r="C99" s="163">
        <f>Deaths!V56</f>
        <v>44</v>
      </c>
      <c r="D99" s="163">
        <f>Deaths!AR56</f>
        <v>28</v>
      </c>
      <c r="E99" s="163">
        <f>Deaths!BN56</f>
        <v>72</v>
      </c>
      <c r="F99" s="164">
        <f>Rates!V56</f>
        <v>1.1419919999999999</v>
      </c>
      <c r="G99" s="164">
        <f>Rates!AR56</f>
        <v>0.72019469999999997</v>
      </c>
      <c r="H99" s="164">
        <f>Rates!BN56</f>
        <v>0.92861539999999998</v>
      </c>
    </row>
    <row r="100" spans="2:8">
      <c r="B100" s="143">
        <v>1950</v>
      </c>
      <c r="C100" s="163">
        <f>Deaths!V57</f>
        <v>53</v>
      </c>
      <c r="D100" s="163">
        <f>Deaths!AR57</f>
        <v>31</v>
      </c>
      <c r="E100" s="163">
        <f>Deaths!BN57</f>
        <v>84</v>
      </c>
      <c r="F100" s="164">
        <f>Rates!V57</f>
        <v>1.2321458999999999</v>
      </c>
      <c r="G100" s="164">
        <f>Rates!AR57</f>
        <v>0.77683170000000001</v>
      </c>
      <c r="H100" s="164">
        <f>Rates!BN57</f>
        <v>1.0061085000000001</v>
      </c>
    </row>
    <row r="101" spans="2:8">
      <c r="B101" s="143">
        <v>1951</v>
      </c>
      <c r="C101" s="163">
        <f>Deaths!V58</f>
        <v>65</v>
      </c>
      <c r="D101" s="163">
        <f>Deaths!AR58</f>
        <v>44</v>
      </c>
      <c r="E101" s="163">
        <f>Deaths!BN58</f>
        <v>109</v>
      </c>
      <c r="F101" s="164">
        <f>Rates!V58</f>
        <v>1.5318681000000001</v>
      </c>
      <c r="G101" s="164">
        <f>Rates!AR58</f>
        <v>1.1391347999999999</v>
      </c>
      <c r="H101" s="164">
        <f>Rates!BN58</f>
        <v>1.3559285999999999</v>
      </c>
    </row>
    <row r="102" spans="2:8">
      <c r="B102" s="143">
        <v>1952</v>
      </c>
      <c r="C102" s="163">
        <f>Deaths!V59</f>
        <v>79</v>
      </c>
      <c r="D102" s="163">
        <f>Deaths!AR59</f>
        <v>42</v>
      </c>
      <c r="E102" s="163">
        <f>Deaths!BN59</f>
        <v>121</v>
      </c>
      <c r="F102" s="164">
        <f>Rates!V59</f>
        <v>1.8023931</v>
      </c>
      <c r="G102" s="164">
        <f>Rates!AR59</f>
        <v>0.99663080000000004</v>
      </c>
      <c r="H102" s="164">
        <f>Rates!BN59</f>
        <v>1.4261668000000001</v>
      </c>
    </row>
    <row r="103" spans="2:8">
      <c r="B103" s="143">
        <v>1953</v>
      </c>
      <c r="C103" s="163">
        <f>Deaths!V60</f>
        <v>66</v>
      </c>
      <c r="D103" s="163">
        <f>Deaths!AR60</f>
        <v>47</v>
      </c>
      <c r="E103" s="163">
        <f>Deaths!BN60</f>
        <v>113</v>
      </c>
      <c r="F103" s="164">
        <f>Rates!V60</f>
        <v>1.5049688999999999</v>
      </c>
      <c r="G103" s="164">
        <f>Rates!AR60</f>
        <v>1.0822457000000001</v>
      </c>
      <c r="H103" s="164">
        <f>Rates!BN60</f>
        <v>1.2990463000000001</v>
      </c>
    </row>
    <row r="104" spans="2:8">
      <c r="B104" s="143">
        <v>1954</v>
      </c>
      <c r="C104" s="163">
        <f>Deaths!V61</f>
        <v>74</v>
      </c>
      <c r="D104" s="163">
        <f>Deaths!AR61</f>
        <v>43</v>
      </c>
      <c r="E104" s="163">
        <f>Deaths!BN61</f>
        <v>117</v>
      </c>
      <c r="F104" s="164">
        <f>Rates!V61</f>
        <v>1.7138542999999999</v>
      </c>
      <c r="G104" s="164">
        <f>Rates!AR61</f>
        <v>0.94551110000000005</v>
      </c>
      <c r="H104" s="164">
        <f>Rates!BN61</f>
        <v>1.3266708</v>
      </c>
    </row>
    <row r="105" spans="2:8">
      <c r="B105" s="143">
        <v>1955</v>
      </c>
      <c r="C105" s="163">
        <f>Deaths!V62</f>
        <v>79</v>
      </c>
      <c r="D105" s="163">
        <f>Deaths!AR62</f>
        <v>49</v>
      </c>
      <c r="E105" s="163">
        <f>Deaths!BN62</f>
        <v>128</v>
      </c>
      <c r="F105" s="164">
        <f>Rates!V62</f>
        <v>1.7223695000000001</v>
      </c>
      <c r="G105" s="164">
        <f>Rates!AR62</f>
        <v>1.1414808999999999</v>
      </c>
      <c r="H105" s="164">
        <f>Rates!BN62</f>
        <v>1.4564300999999999</v>
      </c>
    </row>
    <row r="106" spans="2:8">
      <c r="B106" s="143">
        <v>1956</v>
      </c>
      <c r="C106" s="163">
        <f>Deaths!V63</f>
        <v>83</v>
      </c>
      <c r="D106" s="163">
        <f>Deaths!AR63</f>
        <v>40</v>
      </c>
      <c r="E106" s="163">
        <f>Deaths!BN63</f>
        <v>123</v>
      </c>
      <c r="F106" s="164">
        <f>Rates!V63</f>
        <v>1.8201925000000001</v>
      </c>
      <c r="G106" s="164">
        <f>Rates!AR63</f>
        <v>0.87680259999999999</v>
      </c>
      <c r="H106" s="164">
        <f>Rates!BN63</f>
        <v>1.3474284000000001</v>
      </c>
    </row>
    <row r="107" spans="2:8">
      <c r="B107" s="143">
        <v>1957</v>
      </c>
      <c r="C107" s="163">
        <f>Deaths!V64</f>
        <v>74</v>
      </c>
      <c r="D107" s="163">
        <f>Deaths!AR64</f>
        <v>49</v>
      </c>
      <c r="E107" s="163">
        <f>Deaths!BN64</f>
        <v>123</v>
      </c>
      <c r="F107" s="164">
        <f>Rates!V64</f>
        <v>1.6140208</v>
      </c>
      <c r="G107" s="164">
        <f>Rates!AR64</f>
        <v>1.0621449999999999</v>
      </c>
      <c r="H107" s="164">
        <f>Rates!BN64</f>
        <v>1.3312744000000001</v>
      </c>
    </row>
    <row r="108" spans="2:8">
      <c r="B108" s="143">
        <v>1958</v>
      </c>
      <c r="C108" s="163">
        <f>Deaths!V65</f>
        <v>86</v>
      </c>
      <c r="D108" s="163">
        <f>Deaths!AR65</f>
        <v>63</v>
      </c>
      <c r="E108" s="163">
        <f>Deaths!BN65</f>
        <v>149</v>
      </c>
      <c r="F108" s="164">
        <f>Rates!V65</f>
        <v>1.9538800000000001</v>
      </c>
      <c r="G108" s="164">
        <f>Rates!AR65</f>
        <v>1.2695810999999999</v>
      </c>
      <c r="H108" s="164">
        <f>Rates!BN65</f>
        <v>1.5941124</v>
      </c>
    </row>
    <row r="109" spans="2:8">
      <c r="B109" s="143">
        <v>1959</v>
      </c>
      <c r="C109" s="163">
        <f>Deaths!V66</f>
        <v>91</v>
      </c>
      <c r="D109" s="163">
        <f>Deaths!AR66</f>
        <v>56</v>
      </c>
      <c r="E109" s="163">
        <f>Deaths!BN66</f>
        <v>147</v>
      </c>
      <c r="F109" s="164">
        <f>Rates!V66</f>
        <v>1.9167166</v>
      </c>
      <c r="G109" s="164">
        <f>Rates!AR66</f>
        <v>1.1640474999999999</v>
      </c>
      <c r="H109" s="164">
        <f>Rates!BN66</f>
        <v>1.5416825000000001</v>
      </c>
    </row>
    <row r="110" spans="2:8">
      <c r="B110" s="143">
        <v>1960</v>
      </c>
      <c r="C110" s="163">
        <f>Deaths!V67</f>
        <v>96</v>
      </c>
      <c r="D110" s="163">
        <f>Deaths!AR67</f>
        <v>53</v>
      </c>
      <c r="E110" s="163">
        <f>Deaths!BN67</f>
        <v>149</v>
      </c>
      <c r="F110" s="164">
        <f>Rates!V67</f>
        <v>2.0034557</v>
      </c>
      <c r="G110" s="164">
        <f>Rates!AR67</f>
        <v>1.0643471</v>
      </c>
      <c r="H110" s="164">
        <f>Rates!BN67</f>
        <v>1.5388503</v>
      </c>
    </row>
    <row r="111" spans="2:8">
      <c r="B111" s="143">
        <v>1961</v>
      </c>
      <c r="C111" s="163">
        <f>Deaths!V68</f>
        <v>81</v>
      </c>
      <c r="D111" s="163">
        <f>Deaths!AR68</f>
        <v>60</v>
      </c>
      <c r="E111" s="163">
        <f>Deaths!BN68</f>
        <v>141</v>
      </c>
      <c r="F111" s="164">
        <f>Rates!V68</f>
        <v>1.6173519000000001</v>
      </c>
      <c r="G111" s="164">
        <f>Rates!AR68</f>
        <v>1.2014100999999999</v>
      </c>
      <c r="H111" s="164">
        <f>Rates!BN68</f>
        <v>1.4166524</v>
      </c>
    </row>
    <row r="112" spans="2:8">
      <c r="B112" s="143">
        <v>1962</v>
      </c>
      <c r="C112" s="163">
        <f>Deaths!V69</f>
        <v>105</v>
      </c>
      <c r="D112" s="163">
        <f>Deaths!AR69</f>
        <v>59</v>
      </c>
      <c r="E112" s="163">
        <f>Deaths!BN69</f>
        <v>164</v>
      </c>
      <c r="F112" s="164">
        <f>Rates!V69</f>
        <v>2.105496</v>
      </c>
      <c r="G112" s="164">
        <f>Rates!AR69</f>
        <v>1.1607544999999999</v>
      </c>
      <c r="H112" s="164">
        <f>Rates!BN69</f>
        <v>1.6385444</v>
      </c>
    </row>
    <row r="113" spans="2:8">
      <c r="B113" s="143">
        <v>1963</v>
      </c>
      <c r="C113" s="163">
        <f>Deaths!V70</f>
        <v>82</v>
      </c>
      <c r="D113" s="163">
        <f>Deaths!AR70</f>
        <v>65</v>
      </c>
      <c r="E113" s="163">
        <f>Deaths!BN70</f>
        <v>147</v>
      </c>
      <c r="F113" s="164">
        <f>Rates!V70</f>
        <v>1.6346453999999999</v>
      </c>
      <c r="G113" s="164">
        <f>Rates!AR70</f>
        <v>1.2464276000000001</v>
      </c>
      <c r="H113" s="164">
        <f>Rates!BN70</f>
        <v>1.4387658999999999</v>
      </c>
    </row>
    <row r="114" spans="2:8">
      <c r="B114" s="143">
        <v>1964</v>
      </c>
      <c r="C114" s="163">
        <f>Deaths!V71</f>
        <v>97</v>
      </c>
      <c r="D114" s="163">
        <f>Deaths!AR71</f>
        <v>68</v>
      </c>
      <c r="E114" s="163">
        <f>Deaths!BN71</f>
        <v>165</v>
      </c>
      <c r="F114" s="164">
        <f>Rates!V71</f>
        <v>1.7792644</v>
      </c>
      <c r="G114" s="164">
        <f>Rates!AR71</f>
        <v>1.2232334</v>
      </c>
      <c r="H114" s="164">
        <f>Rates!BN71</f>
        <v>1.5017469000000001</v>
      </c>
    </row>
    <row r="115" spans="2:8">
      <c r="B115" s="143">
        <v>1965</v>
      </c>
      <c r="C115" s="163">
        <f>Deaths!V72</f>
        <v>82</v>
      </c>
      <c r="D115" s="163">
        <f>Deaths!AR72</f>
        <v>78</v>
      </c>
      <c r="E115" s="163">
        <f>Deaths!BN72</f>
        <v>160</v>
      </c>
      <c r="F115" s="164">
        <f>Rates!V72</f>
        <v>1.5830035</v>
      </c>
      <c r="G115" s="164">
        <f>Rates!AR72</f>
        <v>1.4144772000000001</v>
      </c>
      <c r="H115" s="164">
        <f>Rates!BN72</f>
        <v>1.4954984</v>
      </c>
    </row>
    <row r="116" spans="2:8">
      <c r="B116" s="143">
        <v>1966</v>
      </c>
      <c r="C116" s="163">
        <f>Deaths!V73</f>
        <v>87</v>
      </c>
      <c r="D116" s="163">
        <f>Deaths!AR73</f>
        <v>64</v>
      </c>
      <c r="E116" s="163">
        <f>Deaths!BN73</f>
        <v>151</v>
      </c>
      <c r="F116" s="164">
        <f>Rates!V73</f>
        <v>1.6403623000000001</v>
      </c>
      <c r="G116" s="164">
        <f>Rates!AR73</f>
        <v>1.1776093000000001</v>
      </c>
      <c r="H116" s="164">
        <f>Rates!BN73</f>
        <v>1.4139875</v>
      </c>
    </row>
    <row r="117" spans="2:8">
      <c r="B117" s="143">
        <v>1967</v>
      </c>
      <c r="C117" s="163">
        <f>Deaths!V74</f>
        <v>96</v>
      </c>
      <c r="D117" s="163">
        <f>Deaths!AR74</f>
        <v>65</v>
      </c>
      <c r="E117" s="163">
        <f>Deaths!BN74</f>
        <v>161</v>
      </c>
      <c r="F117" s="164">
        <f>Rates!V74</f>
        <v>1.7137057</v>
      </c>
      <c r="G117" s="164">
        <f>Rates!AR74</f>
        <v>1.1455095</v>
      </c>
      <c r="H117" s="164">
        <f>Rates!BN74</f>
        <v>1.438431</v>
      </c>
    </row>
    <row r="118" spans="2:8">
      <c r="B118" s="143">
        <v>1968</v>
      </c>
      <c r="C118" s="163">
        <f>Deaths!V75</f>
        <v>102</v>
      </c>
      <c r="D118" s="163">
        <f>Deaths!AR75</f>
        <v>88</v>
      </c>
      <c r="E118" s="163">
        <f>Deaths!BN75</f>
        <v>190</v>
      </c>
      <c r="F118" s="164">
        <f>Rates!V75</f>
        <v>1.8613246000000001</v>
      </c>
      <c r="G118" s="164">
        <f>Rates!AR75</f>
        <v>1.5278544999999999</v>
      </c>
      <c r="H118" s="164">
        <f>Rates!BN75</f>
        <v>1.6990684</v>
      </c>
    </row>
    <row r="119" spans="2:8">
      <c r="B119" s="143">
        <v>1969</v>
      </c>
      <c r="C119" s="163">
        <f>Deaths!V76</f>
        <v>96</v>
      </c>
      <c r="D119" s="163">
        <f>Deaths!AR76</f>
        <v>57</v>
      </c>
      <c r="E119" s="163">
        <f>Deaths!BN76</f>
        <v>153</v>
      </c>
      <c r="F119" s="164">
        <f>Rates!V76</f>
        <v>1.6702036</v>
      </c>
      <c r="G119" s="164">
        <f>Rates!AR76</f>
        <v>0.9394171</v>
      </c>
      <c r="H119" s="164">
        <f>Rates!BN76</f>
        <v>1.297469</v>
      </c>
    </row>
    <row r="120" spans="2:8">
      <c r="B120" s="143">
        <v>1970</v>
      </c>
      <c r="C120" s="163">
        <f>Deaths!V77</f>
        <v>105</v>
      </c>
      <c r="D120" s="163">
        <f>Deaths!AR77</f>
        <v>85</v>
      </c>
      <c r="E120" s="163">
        <f>Deaths!BN77</f>
        <v>190</v>
      </c>
      <c r="F120" s="164">
        <f>Rates!V77</f>
        <v>1.7208209000000001</v>
      </c>
      <c r="G120" s="164">
        <f>Rates!AR77</f>
        <v>1.4107297999999999</v>
      </c>
      <c r="H120" s="164">
        <f>Rates!BN77</f>
        <v>1.5648297</v>
      </c>
    </row>
    <row r="121" spans="2:8">
      <c r="B121" s="143">
        <v>1971</v>
      </c>
      <c r="C121" s="163">
        <f>Deaths!V78</f>
        <v>148</v>
      </c>
      <c r="D121" s="163">
        <f>Deaths!AR78</f>
        <v>80</v>
      </c>
      <c r="E121" s="163">
        <f>Deaths!BN78</f>
        <v>228</v>
      </c>
      <c r="F121" s="164">
        <f>Rates!V78</f>
        <v>2.3958408000000002</v>
      </c>
      <c r="G121" s="164">
        <f>Rates!AR78</f>
        <v>1.2159146000000001</v>
      </c>
      <c r="H121" s="164">
        <f>Rates!BN78</f>
        <v>1.8106941000000001</v>
      </c>
    </row>
    <row r="122" spans="2:8">
      <c r="B122" s="143">
        <v>1972</v>
      </c>
      <c r="C122" s="163">
        <f>Deaths!V79</f>
        <v>152</v>
      </c>
      <c r="D122" s="163">
        <f>Deaths!AR79</f>
        <v>67</v>
      </c>
      <c r="E122" s="163">
        <f>Deaths!BN79</f>
        <v>219</v>
      </c>
      <c r="F122" s="164">
        <f>Rates!V79</f>
        <v>2.4317085999999999</v>
      </c>
      <c r="G122" s="164">
        <f>Rates!AR79</f>
        <v>1.0327248</v>
      </c>
      <c r="H122" s="164">
        <f>Rates!BN79</f>
        <v>1.7454301999999999</v>
      </c>
    </row>
    <row r="123" spans="2:8">
      <c r="B123" s="143">
        <v>1973</v>
      </c>
      <c r="C123" s="163">
        <f>Deaths!V80</f>
        <v>153</v>
      </c>
      <c r="D123" s="163">
        <f>Deaths!AR80</f>
        <v>100</v>
      </c>
      <c r="E123" s="163">
        <f>Deaths!BN80</f>
        <v>253</v>
      </c>
      <c r="F123" s="164">
        <f>Rates!V80</f>
        <v>2.3456803000000002</v>
      </c>
      <c r="G123" s="164">
        <f>Rates!AR80</f>
        <v>1.4931842</v>
      </c>
      <c r="H123" s="164">
        <f>Rates!BN80</f>
        <v>1.9120003000000001</v>
      </c>
    </row>
    <row r="124" spans="2:8">
      <c r="B124" s="143">
        <v>1974</v>
      </c>
      <c r="C124" s="163">
        <f>Deaths!V81</f>
        <v>155</v>
      </c>
      <c r="D124" s="163">
        <f>Deaths!AR81</f>
        <v>87</v>
      </c>
      <c r="E124" s="163">
        <f>Deaths!BN81</f>
        <v>242</v>
      </c>
      <c r="F124" s="164">
        <f>Rates!V81</f>
        <v>2.3819173999999999</v>
      </c>
      <c r="G124" s="164">
        <f>Rates!AR81</f>
        <v>1.3188553999999999</v>
      </c>
      <c r="H124" s="164">
        <f>Rates!BN81</f>
        <v>1.8707978999999999</v>
      </c>
    </row>
    <row r="125" spans="2:8">
      <c r="B125" s="143">
        <v>1975</v>
      </c>
      <c r="C125" s="163">
        <f>Deaths!V82</f>
        <v>143</v>
      </c>
      <c r="D125" s="163">
        <f>Deaths!AR82</f>
        <v>81</v>
      </c>
      <c r="E125" s="163">
        <f>Deaths!BN82</f>
        <v>224</v>
      </c>
      <c r="F125" s="164">
        <f>Rates!V82</f>
        <v>2.1232972000000001</v>
      </c>
      <c r="G125" s="164">
        <f>Rates!AR82</f>
        <v>1.2020526</v>
      </c>
      <c r="H125" s="164">
        <f>Rates!BN82</f>
        <v>1.6689152</v>
      </c>
    </row>
    <row r="126" spans="2:8">
      <c r="B126" s="143">
        <v>1976</v>
      </c>
      <c r="C126" s="163">
        <f>Deaths!V83</f>
        <v>171</v>
      </c>
      <c r="D126" s="163">
        <f>Deaths!AR83</f>
        <v>112</v>
      </c>
      <c r="E126" s="163">
        <f>Deaths!BN83</f>
        <v>283</v>
      </c>
      <c r="F126" s="164">
        <f>Rates!V83</f>
        <v>2.7686253000000001</v>
      </c>
      <c r="G126" s="164">
        <f>Rates!AR83</f>
        <v>1.6811624000000001</v>
      </c>
      <c r="H126" s="164">
        <f>Rates!BN83</f>
        <v>2.2040738000000002</v>
      </c>
    </row>
    <row r="127" spans="2:8">
      <c r="B127" s="143">
        <v>1977</v>
      </c>
      <c r="C127" s="163">
        <f>Deaths!V84</f>
        <v>167</v>
      </c>
      <c r="D127" s="163">
        <f>Deaths!AR84</f>
        <v>103</v>
      </c>
      <c r="E127" s="163">
        <f>Deaths!BN84</f>
        <v>270</v>
      </c>
      <c r="F127" s="164">
        <f>Rates!V84</f>
        <v>2.3646468999999999</v>
      </c>
      <c r="G127" s="164">
        <f>Rates!AR84</f>
        <v>1.4742993</v>
      </c>
      <c r="H127" s="164">
        <f>Rates!BN84</f>
        <v>1.9250347999999999</v>
      </c>
    </row>
    <row r="128" spans="2:8">
      <c r="B128" s="143">
        <v>1978</v>
      </c>
      <c r="C128" s="163">
        <f>Deaths!V85</f>
        <v>139</v>
      </c>
      <c r="D128" s="163">
        <f>Deaths!AR85</f>
        <v>115</v>
      </c>
      <c r="E128" s="163">
        <f>Deaths!BN85</f>
        <v>254</v>
      </c>
      <c r="F128" s="164">
        <f>Rates!V85</f>
        <v>2.0513772000000001</v>
      </c>
      <c r="G128" s="164">
        <f>Rates!AR85</f>
        <v>1.6464688000000001</v>
      </c>
      <c r="H128" s="164">
        <f>Rates!BN85</f>
        <v>1.8432097000000001</v>
      </c>
    </row>
    <row r="129" spans="2:8">
      <c r="B129" s="143">
        <v>1979</v>
      </c>
      <c r="C129" s="163">
        <f>Deaths!V86</f>
        <v>176</v>
      </c>
      <c r="D129" s="163">
        <f>Deaths!AR86</f>
        <v>89</v>
      </c>
      <c r="E129" s="163">
        <f>Deaths!BN86</f>
        <v>265</v>
      </c>
      <c r="F129" s="164">
        <f>Rates!V86</f>
        <v>2.5570241999999999</v>
      </c>
      <c r="G129" s="164">
        <f>Rates!AR86</f>
        <v>1.2516582999999999</v>
      </c>
      <c r="H129" s="164">
        <f>Rates!BN86</f>
        <v>1.899335</v>
      </c>
    </row>
    <row r="130" spans="2:8">
      <c r="B130" s="143">
        <v>1980</v>
      </c>
      <c r="C130" s="163">
        <f>Deaths!V87</f>
        <v>167</v>
      </c>
      <c r="D130" s="163">
        <f>Deaths!AR87</f>
        <v>113</v>
      </c>
      <c r="E130" s="163">
        <f>Deaths!BN87</f>
        <v>280</v>
      </c>
      <c r="F130" s="164">
        <f>Rates!V87</f>
        <v>2.2727062</v>
      </c>
      <c r="G130" s="164">
        <f>Rates!AR87</f>
        <v>1.5228784</v>
      </c>
      <c r="H130" s="164">
        <f>Rates!BN87</f>
        <v>1.8848472000000001</v>
      </c>
    </row>
    <row r="131" spans="2:8">
      <c r="B131" s="143">
        <v>1981</v>
      </c>
      <c r="C131" s="163">
        <f>Deaths!V88</f>
        <v>187</v>
      </c>
      <c r="D131" s="163">
        <f>Deaths!AR88</f>
        <v>95</v>
      </c>
      <c r="E131" s="163">
        <f>Deaths!BN88</f>
        <v>282</v>
      </c>
      <c r="F131" s="164">
        <f>Rates!V88</f>
        <v>2.8970658</v>
      </c>
      <c r="G131" s="164">
        <f>Rates!AR88</f>
        <v>1.3154622</v>
      </c>
      <c r="H131" s="164">
        <f>Rates!BN88</f>
        <v>2.0202887</v>
      </c>
    </row>
    <row r="132" spans="2:8">
      <c r="B132" s="143">
        <v>1982</v>
      </c>
      <c r="C132" s="163">
        <f>Deaths!V89</f>
        <v>196</v>
      </c>
      <c r="D132" s="163">
        <f>Deaths!AR89</f>
        <v>93</v>
      </c>
      <c r="E132" s="163">
        <f>Deaths!BN89</f>
        <v>289</v>
      </c>
      <c r="F132" s="164">
        <f>Rates!V89</f>
        <v>2.5619887000000001</v>
      </c>
      <c r="G132" s="164">
        <f>Rates!AR89</f>
        <v>1.2976772999999999</v>
      </c>
      <c r="H132" s="164">
        <f>Rates!BN89</f>
        <v>1.9430681999999999</v>
      </c>
    </row>
    <row r="133" spans="2:8">
      <c r="B133" s="143">
        <v>1983</v>
      </c>
      <c r="C133" s="163">
        <f>Deaths!V90</f>
        <v>174</v>
      </c>
      <c r="D133" s="163">
        <f>Deaths!AR90</f>
        <v>120</v>
      </c>
      <c r="E133" s="163">
        <f>Deaths!BN90</f>
        <v>294</v>
      </c>
      <c r="F133" s="164">
        <f>Rates!V90</f>
        <v>2.3848677999999999</v>
      </c>
      <c r="G133" s="164">
        <f>Rates!AR90</f>
        <v>1.5621229000000001</v>
      </c>
      <c r="H133" s="164">
        <f>Rates!BN90</f>
        <v>1.9654421</v>
      </c>
    </row>
    <row r="134" spans="2:8">
      <c r="B134" s="143">
        <v>1984</v>
      </c>
      <c r="C134" s="163">
        <f>Deaths!V91</f>
        <v>181</v>
      </c>
      <c r="D134" s="163">
        <f>Deaths!AR91</f>
        <v>118</v>
      </c>
      <c r="E134" s="163">
        <f>Deaths!BN91</f>
        <v>299</v>
      </c>
      <c r="F134" s="164">
        <f>Rates!V91</f>
        <v>2.2952490999999999</v>
      </c>
      <c r="G134" s="164">
        <f>Rates!AR91</f>
        <v>1.5252327999999999</v>
      </c>
      <c r="H134" s="164">
        <f>Rates!BN91</f>
        <v>1.9306863999999999</v>
      </c>
    </row>
    <row r="135" spans="2:8">
      <c r="B135" s="143">
        <v>1985</v>
      </c>
      <c r="C135" s="163">
        <f>Deaths!V92</f>
        <v>195</v>
      </c>
      <c r="D135" s="163">
        <f>Deaths!AR92</f>
        <v>119</v>
      </c>
      <c r="E135" s="163">
        <f>Deaths!BN92</f>
        <v>314</v>
      </c>
      <c r="F135" s="164">
        <f>Rates!V92</f>
        <v>2.503571</v>
      </c>
      <c r="G135" s="164">
        <f>Rates!AR92</f>
        <v>1.5177636999999999</v>
      </c>
      <c r="H135" s="164">
        <f>Rates!BN92</f>
        <v>2.0024630000000001</v>
      </c>
    </row>
    <row r="136" spans="2:8">
      <c r="B136" s="143">
        <v>1986</v>
      </c>
      <c r="C136" s="163">
        <f>Deaths!V93</f>
        <v>192</v>
      </c>
      <c r="D136" s="163">
        <f>Deaths!AR93</f>
        <v>123</v>
      </c>
      <c r="E136" s="163">
        <f>Deaths!BN93</f>
        <v>315</v>
      </c>
      <c r="F136" s="164">
        <f>Rates!V93</f>
        <v>2.4463157999999998</v>
      </c>
      <c r="G136" s="164">
        <f>Rates!AR93</f>
        <v>1.5299168999999999</v>
      </c>
      <c r="H136" s="164">
        <f>Rates!BN93</f>
        <v>1.9917035000000001</v>
      </c>
    </row>
    <row r="137" spans="2:8">
      <c r="B137" s="143">
        <v>1987</v>
      </c>
      <c r="C137" s="163">
        <f>Deaths!V94</f>
        <v>186</v>
      </c>
      <c r="D137" s="163">
        <f>Deaths!AR94</f>
        <v>131</v>
      </c>
      <c r="E137" s="163">
        <f>Deaths!BN94</f>
        <v>317</v>
      </c>
      <c r="F137" s="164">
        <f>Rates!V94</f>
        <v>2.2768234999999999</v>
      </c>
      <c r="G137" s="164">
        <f>Rates!AR94</f>
        <v>1.5752157</v>
      </c>
      <c r="H137" s="164">
        <f>Rates!BN94</f>
        <v>1.9224019000000001</v>
      </c>
    </row>
    <row r="138" spans="2:8">
      <c r="B138" s="143">
        <v>1988</v>
      </c>
      <c r="C138" s="163">
        <f>Deaths!V95</f>
        <v>241</v>
      </c>
      <c r="D138" s="163">
        <f>Deaths!AR95</f>
        <v>154</v>
      </c>
      <c r="E138" s="163">
        <f>Deaths!BN95</f>
        <v>395</v>
      </c>
      <c r="F138" s="164">
        <f>Rates!V95</f>
        <v>2.9445101999999999</v>
      </c>
      <c r="G138" s="164">
        <f>Rates!AR95</f>
        <v>1.8180323</v>
      </c>
      <c r="H138" s="164">
        <f>Rates!BN95</f>
        <v>2.3627243</v>
      </c>
    </row>
    <row r="139" spans="2:8">
      <c r="B139" s="143">
        <v>1989</v>
      </c>
      <c r="C139" s="163">
        <f>Deaths!V96</f>
        <v>210</v>
      </c>
      <c r="D139" s="163">
        <f>Deaths!AR96</f>
        <v>109</v>
      </c>
      <c r="E139" s="163">
        <f>Deaths!BN96</f>
        <v>319</v>
      </c>
      <c r="F139" s="164">
        <f>Rates!V96</f>
        <v>2.4826014000000001</v>
      </c>
      <c r="G139" s="164">
        <f>Rates!AR96</f>
        <v>1.2754573</v>
      </c>
      <c r="H139" s="164">
        <f>Rates!BN96</f>
        <v>1.8910518000000001</v>
      </c>
    </row>
    <row r="140" spans="2:8">
      <c r="B140" s="143">
        <v>1990</v>
      </c>
      <c r="C140" s="163">
        <f>Deaths!V97</f>
        <v>239</v>
      </c>
      <c r="D140" s="163">
        <f>Deaths!AR97</f>
        <v>146</v>
      </c>
      <c r="E140" s="163">
        <f>Deaths!BN97</f>
        <v>385</v>
      </c>
      <c r="F140" s="164">
        <f>Rates!V97</f>
        <v>2.7437578</v>
      </c>
      <c r="G140" s="164">
        <f>Rates!AR97</f>
        <v>1.6849459</v>
      </c>
      <c r="H140" s="164">
        <f>Rates!BN97</f>
        <v>2.2283721000000001</v>
      </c>
    </row>
    <row r="141" spans="2:8">
      <c r="B141" s="143">
        <v>1991</v>
      </c>
      <c r="C141" s="163">
        <f>Deaths!V98</f>
        <v>207</v>
      </c>
      <c r="D141" s="163">
        <f>Deaths!AR98</f>
        <v>147</v>
      </c>
      <c r="E141" s="163">
        <f>Deaths!BN98</f>
        <v>354</v>
      </c>
      <c r="F141" s="164">
        <f>Rates!V98</f>
        <v>2.3552843000000001</v>
      </c>
      <c r="G141" s="164">
        <f>Rates!AR98</f>
        <v>1.6489137</v>
      </c>
      <c r="H141" s="164">
        <f>Rates!BN98</f>
        <v>1.9968343</v>
      </c>
    </row>
    <row r="142" spans="2:8">
      <c r="B142" s="143">
        <v>1992</v>
      </c>
      <c r="C142" s="163">
        <f>Deaths!V99</f>
        <v>196</v>
      </c>
      <c r="D142" s="163">
        <f>Deaths!AR99</f>
        <v>123</v>
      </c>
      <c r="E142" s="163">
        <f>Deaths!BN99</f>
        <v>319</v>
      </c>
      <c r="F142" s="164">
        <f>Rates!V99</f>
        <v>2.2830572</v>
      </c>
      <c r="G142" s="164">
        <f>Rates!AR99</f>
        <v>1.3542288</v>
      </c>
      <c r="H142" s="164">
        <f>Rates!BN99</f>
        <v>1.8138316000000001</v>
      </c>
    </row>
    <row r="143" spans="2:8">
      <c r="B143" s="143">
        <v>1993</v>
      </c>
      <c r="C143" s="163">
        <f>Deaths!V100</f>
        <v>210</v>
      </c>
      <c r="D143" s="163">
        <f>Deaths!AR100</f>
        <v>116</v>
      </c>
      <c r="E143" s="163">
        <f>Deaths!BN100</f>
        <v>326</v>
      </c>
      <c r="F143" s="164">
        <f>Rates!V100</f>
        <v>2.4004436</v>
      </c>
      <c r="G143" s="164">
        <f>Rates!AR100</f>
        <v>1.2984971999999999</v>
      </c>
      <c r="H143" s="164">
        <f>Rates!BN100</f>
        <v>1.8352708</v>
      </c>
    </row>
    <row r="144" spans="2:8">
      <c r="B144" s="143">
        <v>1994</v>
      </c>
      <c r="C144" s="163">
        <f>Deaths!V101</f>
        <v>211</v>
      </c>
      <c r="D144" s="163">
        <f>Deaths!AR101</f>
        <v>121</v>
      </c>
      <c r="E144" s="163">
        <f>Deaths!BN101</f>
        <v>332</v>
      </c>
      <c r="F144" s="164">
        <f>Rates!V101</f>
        <v>2.3185126</v>
      </c>
      <c r="G144" s="164">
        <f>Rates!AR101</f>
        <v>1.3364532</v>
      </c>
      <c r="H144" s="164">
        <f>Rates!BN101</f>
        <v>1.8304020000000001</v>
      </c>
    </row>
    <row r="145" spans="2:8">
      <c r="B145" s="143">
        <v>1995</v>
      </c>
      <c r="C145" s="163">
        <f>Deaths!V102</f>
        <v>204</v>
      </c>
      <c r="D145" s="163">
        <f>Deaths!AR102</f>
        <v>129</v>
      </c>
      <c r="E145" s="163">
        <f>Deaths!BN102</f>
        <v>333</v>
      </c>
      <c r="F145" s="164">
        <f>Rates!V102</f>
        <v>2.2664209999999998</v>
      </c>
      <c r="G145" s="164">
        <f>Rates!AR102</f>
        <v>1.3992507000000001</v>
      </c>
      <c r="H145" s="164">
        <f>Rates!BN102</f>
        <v>1.8322921999999999</v>
      </c>
    </row>
    <row r="146" spans="2:8">
      <c r="B146" s="143">
        <v>1996</v>
      </c>
      <c r="C146" s="163">
        <f>Deaths!V103</f>
        <v>223</v>
      </c>
      <c r="D146" s="163">
        <f>Deaths!AR103</f>
        <v>103</v>
      </c>
      <c r="E146" s="163">
        <f>Deaths!BN103</f>
        <v>326</v>
      </c>
      <c r="F146" s="164">
        <f>Rates!V103</f>
        <v>2.4271183999999999</v>
      </c>
      <c r="G146" s="164">
        <f>Rates!AR103</f>
        <v>1.1195546000000001</v>
      </c>
      <c r="H146" s="164">
        <f>Rates!BN103</f>
        <v>1.7681572999999999</v>
      </c>
    </row>
    <row r="147" spans="2:8">
      <c r="B147" s="143">
        <v>1997</v>
      </c>
      <c r="C147" s="163">
        <f>Deaths!V104</f>
        <v>215</v>
      </c>
      <c r="D147" s="163">
        <f>Deaths!AR104</f>
        <v>115</v>
      </c>
      <c r="E147" s="163">
        <f>Deaths!BN104</f>
        <v>330</v>
      </c>
      <c r="F147" s="164">
        <f>Rates!V104</f>
        <v>2.3397910999999998</v>
      </c>
      <c r="G147" s="164">
        <f>Rates!AR104</f>
        <v>1.2531787999999999</v>
      </c>
      <c r="H147" s="164">
        <f>Rates!BN104</f>
        <v>1.7824472</v>
      </c>
    </row>
    <row r="148" spans="2:8">
      <c r="B148" s="143">
        <v>1998</v>
      </c>
      <c r="C148" s="163">
        <f>Deaths!V105</f>
        <v>203</v>
      </c>
      <c r="D148" s="163">
        <f>Deaths!AR105</f>
        <v>104</v>
      </c>
      <c r="E148" s="163">
        <f>Deaths!BN105</f>
        <v>307</v>
      </c>
      <c r="F148" s="164">
        <f>Rates!V105</f>
        <v>2.1584460999999999</v>
      </c>
      <c r="G148" s="164">
        <f>Rates!AR105</f>
        <v>1.1045448</v>
      </c>
      <c r="H148" s="164">
        <f>Rates!BN105</f>
        <v>1.6388213</v>
      </c>
    </row>
    <row r="149" spans="2:8">
      <c r="B149" s="143">
        <v>1999</v>
      </c>
      <c r="C149" s="163">
        <f>Deaths!V106</f>
        <v>204</v>
      </c>
      <c r="D149" s="163">
        <f>Deaths!AR106</f>
        <v>96</v>
      </c>
      <c r="E149" s="163">
        <f>Deaths!BN106</f>
        <v>300</v>
      </c>
      <c r="F149" s="164">
        <f>Rates!V106</f>
        <v>2.1544202000000001</v>
      </c>
      <c r="G149" s="164">
        <f>Rates!AR106</f>
        <v>1.0033430000000001</v>
      </c>
      <c r="H149" s="164">
        <f>Rates!BN106</f>
        <v>1.5844973</v>
      </c>
    </row>
    <row r="150" spans="2:8">
      <c r="B150" s="143">
        <v>2000</v>
      </c>
      <c r="C150" s="163">
        <f>Deaths!V107</f>
        <v>197</v>
      </c>
      <c r="D150" s="163">
        <f>Deaths!AR107</f>
        <v>116</v>
      </c>
      <c r="E150" s="163">
        <f>Deaths!BN107</f>
        <v>313</v>
      </c>
      <c r="F150" s="164">
        <f>Rates!V107</f>
        <v>2.0784758000000001</v>
      </c>
      <c r="G150" s="164">
        <f>Rates!AR107</f>
        <v>1.1995939</v>
      </c>
      <c r="H150" s="164">
        <f>Rates!BN107</f>
        <v>1.6350549999999999</v>
      </c>
    </row>
    <row r="151" spans="2:8">
      <c r="B151" s="143">
        <v>2001</v>
      </c>
      <c r="C151" s="163">
        <f>Deaths!V108</f>
        <v>192</v>
      </c>
      <c r="D151" s="163">
        <f>Deaths!AR108</f>
        <v>108</v>
      </c>
      <c r="E151" s="163">
        <f>Deaths!BN108</f>
        <v>300</v>
      </c>
      <c r="F151" s="164">
        <f>Rates!V108</f>
        <v>1.9882728999999999</v>
      </c>
      <c r="G151" s="164">
        <f>Rates!AR108</f>
        <v>1.1199030000000001</v>
      </c>
      <c r="H151" s="164">
        <f>Rates!BN108</f>
        <v>1.5512532999999999</v>
      </c>
    </row>
    <row r="152" spans="2:8">
      <c r="B152" s="143">
        <v>2002</v>
      </c>
      <c r="C152" s="163">
        <f>Deaths!V109</f>
        <v>187</v>
      </c>
      <c r="D152" s="163">
        <f>Deaths!AR109</f>
        <v>104</v>
      </c>
      <c r="E152" s="163">
        <f>Deaths!BN109</f>
        <v>291</v>
      </c>
      <c r="F152" s="164">
        <f>Rates!V109</f>
        <v>1.9354106</v>
      </c>
      <c r="G152" s="164">
        <f>Rates!AR109</f>
        <v>1.0656650000000001</v>
      </c>
      <c r="H152" s="164">
        <f>Rates!BN109</f>
        <v>1.4949809999999999</v>
      </c>
    </row>
    <row r="153" spans="2:8">
      <c r="B153" s="143">
        <v>2003</v>
      </c>
      <c r="C153" s="163">
        <f>Deaths!V110</f>
        <v>196</v>
      </c>
      <c r="D153" s="163">
        <f>Deaths!AR110</f>
        <v>82</v>
      </c>
      <c r="E153" s="163">
        <f>Deaths!BN110</f>
        <v>278</v>
      </c>
      <c r="F153" s="164">
        <f>Rates!V110</f>
        <v>1.9988519</v>
      </c>
      <c r="G153" s="164">
        <f>Rates!AR110</f>
        <v>0.82523539999999995</v>
      </c>
      <c r="H153" s="164">
        <f>Rates!BN110</f>
        <v>1.4109558</v>
      </c>
    </row>
    <row r="154" spans="2:8">
      <c r="B154" s="143">
        <v>2004</v>
      </c>
      <c r="C154" s="163">
        <f>Deaths!V111</f>
        <v>103</v>
      </c>
      <c r="D154" s="163">
        <f>Deaths!AR111</f>
        <v>61</v>
      </c>
      <c r="E154" s="163">
        <f>Deaths!BN111</f>
        <v>164</v>
      </c>
      <c r="F154" s="164">
        <f>Rates!V111</f>
        <v>1.0398978999999999</v>
      </c>
      <c r="G154" s="164">
        <f>Rates!AR111</f>
        <v>0.60952870000000003</v>
      </c>
      <c r="H154" s="164">
        <f>Rates!BN111</f>
        <v>0.81950590000000001</v>
      </c>
    </row>
    <row r="155" spans="2:8">
      <c r="B155" s="143">
        <v>2005</v>
      </c>
      <c r="C155" s="163">
        <f>Deaths!V112</f>
        <v>130</v>
      </c>
      <c r="D155" s="163">
        <f>Deaths!AR112</f>
        <v>69</v>
      </c>
      <c r="E155" s="163">
        <f>Deaths!BN112</f>
        <v>199</v>
      </c>
      <c r="F155" s="164">
        <f>Rates!V112</f>
        <v>1.2985272000000001</v>
      </c>
      <c r="G155" s="164">
        <f>Rates!AR112</f>
        <v>0.68398429999999999</v>
      </c>
      <c r="H155" s="164">
        <f>Rates!BN112</f>
        <v>0.99040870000000003</v>
      </c>
    </row>
    <row r="156" spans="2:8">
      <c r="B156" s="143">
        <v>2006</v>
      </c>
      <c r="C156" s="163">
        <f>Deaths!V113</f>
        <v>170</v>
      </c>
      <c r="D156" s="163">
        <f>Deaths!AR113</f>
        <v>86</v>
      </c>
      <c r="E156" s="163">
        <f>Deaths!BN113</f>
        <v>256</v>
      </c>
      <c r="F156" s="164">
        <f>Rates!V113</f>
        <v>1.6755359000000001</v>
      </c>
      <c r="G156" s="164">
        <f>Rates!AR113</f>
        <v>0.84632070000000004</v>
      </c>
      <c r="H156" s="164">
        <f>Rates!BN113</f>
        <v>1.2571842</v>
      </c>
    </row>
    <row r="157" spans="2:8">
      <c r="B157" s="143">
        <v>2007</v>
      </c>
      <c r="C157" s="163">
        <f>Deaths!V114</f>
        <v>138</v>
      </c>
      <c r="D157" s="163">
        <f>Deaths!AR114</f>
        <v>78</v>
      </c>
      <c r="E157" s="163">
        <f>Deaths!BN114</f>
        <v>216</v>
      </c>
      <c r="F157" s="164">
        <f>Rates!V114</f>
        <v>1.3340882000000001</v>
      </c>
      <c r="G157" s="164">
        <f>Rates!AR114</f>
        <v>0.75284499999999999</v>
      </c>
      <c r="H157" s="164">
        <f>Rates!BN114</f>
        <v>1.0447095</v>
      </c>
    </row>
    <row r="158" spans="2:8">
      <c r="B158" s="143">
        <v>2008</v>
      </c>
      <c r="C158" s="163">
        <f>Deaths!V115</f>
        <v>158</v>
      </c>
      <c r="D158" s="163">
        <f>Deaths!AR115</f>
        <v>93</v>
      </c>
      <c r="E158" s="163">
        <f>Deaths!BN115</f>
        <v>251</v>
      </c>
      <c r="F158" s="164">
        <f>Rates!V115</f>
        <v>1.4867222</v>
      </c>
      <c r="G158" s="164">
        <f>Rates!AR115</f>
        <v>0.8794246</v>
      </c>
      <c r="H158" s="164">
        <f>Rates!BN115</f>
        <v>1.1821918</v>
      </c>
    </row>
    <row r="159" spans="2:8">
      <c r="B159" s="143">
        <v>2009</v>
      </c>
      <c r="C159" s="163">
        <f>Deaths!V116</f>
        <v>192</v>
      </c>
      <c r="D159" s="163">
        <f>Deaths!AR116</f>
        <v>80</v>
      </c>
      <c r="E159" s="163">
        <f>Deaths!BN116</f>
        <v>272</v>
      </c>
      <c r="F159" s="164">
        <f>Rates!V116</f>
        <v>1.7526109000000001</v>
      </c>
      <c r="G159" s="164">
        <f>Rates!AR116</f>
        <v>0.7404153</v>
      </c>
      <c r="H159" s="164">
        <f>Rates!BN116</f>
        <v>1.2484187</v>
      </c>
    </row>
    <row r="160" spans="2:8">
      <c r="B160" s="143">
        <v>2010</v>
      </c>
      <c r="C160" s="163">
        <f>Deaths!V117</f>
        <v>166</v>
      </c>
      <c r="D160" s="163">
        <f>Deaths!AR117</f>
        <v>92</v>
      </c>
      <c r="E160" s="163">
        <f>Deaths!BN117</f>
        <v>258</v>
      </c>
      <c r="F160" s="164">
        <f>Rates!V117</f>
        <v>1.5155835</v>
      </c>
      <c r="G160" s="164">
        <f>Rates!AR117</f>
        <v>0.82906709999999995</v>
      </c>
      <c r="H160" s="164">
        <f>Rates!BN117</f>
        <v>1.1697766000000001</v>
      </c>
    </row>
    <row r="161" spans="2:8">
      <c r="B161" s="143">
        <v>2011</v>
      </c>
      <c r="C161" s="163">
        <f>Deaths!V118</f>
        <v>152</v>
      </c>
      <c r="D161" s="163">
        <f>Deaths!AR118</f>
        <v>91</v>
      </c>
      <c r="E161" s="163">
        <f>Deaths!BN118</f>
        <v>243</v>
      </c>
      <c r="F161" s="164">
        <f>Rates!V118</f>
        <v>1.3756979</v>
      </c>
      <c r="G161" s="164">
        <f>Rates!AR118</f>
        <v>0.80340780000000001</v>
      </c>
      <c r="H161" s="164">
        <f>Rates!BN118</f>
        <v>1.0898346000000001</v>
      </c>
    </row>
    <row r="162" spans="2:8">
      <c r="B162" s="154">
        <f>IF($D$8&gt;=2012,2012,"")</f>
        <v>2012</v>
      </c>
      <c r="C162" s="163">
        <f>Deaths!V119</f>
        <v>198</v>
      </c>
      <c r="D162" s="163">
        <f>Deaths!AR119</f>
        <v>87</v>
      </c>
      <c r="E162" s="163">
        <f>Deaths!BN119</f>
        <v>285</v>
      </c>
      <c r="F162" s="164">
        <f>Rates!V119</f>
        <v>1.7510929</v>
      </c>
      <c r="G162" s="164">
        <f>Rates!AR119</f>
        <v>0.75715100000000002</v>
      </c>
      <c r="H162" s="164">
        <f>Rates!BN119</f>
        <v>1.2552190999999999</v>
      </c>
    </row>
    <row r="163" spans="2:8">
      <c r="B163" s="154">
        <f>IF($D$8&gt;=2013,2013,"")</f>
        <v>2013</v>
      </c>
      <c r="C163" s="165">
        <f>Deaths!V120</f>
        <v>160</v>
      </c>
      <c r="D163" s="163">
        <f>Deaths!AR120</f>
        <v>88</v>
      </c>
      <c r="E163" s="163">
        <f>Deaths!BN120</f>
        <v>248</v>
      </c>
      <c r="F163" s="164">
        <f>Rates!V120</f>
        <v>1.394728</v>
      </c>
      <c r="G163" s="164">
        <f>Rates!AR120</f>
        <v>0.74187709999999996</v>
      </c>
      <c r="H163" s="164">
        <f>Rates!BN120</f>
        <v>1.0695817000000001</v>
      </c>
    </row>
    <row r="164" spans="2:8">
      <c r="B164" s="154">
        <f>IF($D$8&gt;=2014,2014,"")</f>
        <v>2014</v>
      </c>
      <c r="C164" s="165">
        <f>Deaths!V121</f>
        <v>158</v>
      </c>
      <c r="D164" s="163">
        <f>Deaths!AR121</f>
        <v>90</v>
      </c>
      <c r="E164" s="163">
        <f>Deaths!BN121</f>
        <v>248</v>
      </c>
      <c r="F164" s="164">
        <f>Rates!V121</f>
        <v>1.3498038000000001</v>
      </c>
      <c r="G164" s="164">
        <f>Rates!AR121</f>
        <v>0.75732790000000005</v>
      </c>
      <c r="H164" s="164">
        <f>Rates!BN121</f>
        <v>1.0530751</v>
      </c>
    </row>
    <row r="165" spans="2:8">
      <c r="B165" s="154">
        <f>IF($D$8&gt;=2015,2015,"")</f>
        <v>2015</v>
      </c>
      <c r="C165" s="165">
        <f>Deaths!V122</f>
        <v>179</v>
      </c>
      <c r="D165" s="163">
        <f>Deaths!AR122</f>
        <v>86</v>
      </c>
      <c r="E165" s="163">
        <f>Deaths!BN122</f>
        <v>265</v>
      </c>
      <c r="F165" s="164">
        <f>Rates!V122</f>
        <v>1.5111307</v>
      </c>
      <c r="G165" s="164">
        <f>Rates!AR122</f>
        <v>0.74464470000000005</v>
      </c>
      <c r="H165" s="164">
        <f>Rates!BN122</f>
        <v>1.1215687999999999</v>
      </c>
    </row>
    <row r="166" spans="2:8">
      <c r="B166" s="154">
        <f>IF($D$8&gt;=2016,2016,"")</f>
        <v>2016</v>
      </c>
      <c r="C166" s="165">
        <f>Deaths!V123</f>
        <v>162</v>
      </c>
      <c r="D166" s="163">
        <f>Deaths!AR123</f>
        <v>82</v>
      </c>
      <c r="E166" s="163">
        <f>Deaths!BN123</f>
        <v>244</v>
      </c>
      <c r="F166" s="164">
        <f>Rates!V123</f>
        <v>1.3749321000000001</v>
      </c>
      <c r="G166" s="164">
        <f>Rates!AR123</f>
        <v>0.66666669999999995</v>
      </c>
      <c r="H166" s="164">
        <f>Rates!BN123</f>
        <v>1.0216137000000001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1910</v>
      </c>
      <c r="D184" s="170"/>
      <c r="E184" s="172" t="s">
        <v>71</v>
      </c>
      <c r="F184" s="174">
        <f>INDEX($B$57:$H$175,MATCH($C$184,$B$57:$B$175,0),5)</f>
        <v>3.0139974999999999</v>
      </c>
      <c r="G184" s="174">
        <f>INDEX($B$57:$H$175,MATCH($C$184,$B$57:$B$175,0),6)</f>
        <v>1.3473153</v>
      </c>
      <c r="H184" s="174">
        <f>INDEX($B$57:$H$175,MATCH($C$184,$B$57:$B$175,0),7)</f>
        <v>2.2668360000000001</v>
      </c>
    </row>
    <row r="185" spans="2:8">
      <c r="B185" s="172" t="s">
        <v>67</v>
      </c>
      <c r="C185" s="173">
        <f>'Interactive summary tables'!$G$10</f>
        <v>2016</v>
      </c>
      <c r="D185" s="170"/>
      <c r="E185" s="172" t="s">
        <v>72</v>
      </c>
      <c r="F185" s="174">
        <f>INDEX($B$57:$H$175,MATCH($C$185,$B$57:$B$175,0),5)</f>
        <v>1.3749321000000001</v>
      </c>
      <c r="G185" s="174">
        <f>INDEX($B$57:$H$175,MATCH($C$185,$B$57:$B$175,0),6)</f>
        <v>0.66666669999999995</v>
      </c>
      <c r="H185" s="174">
        <f>INDEX($B$57:$H$175,MATCH($C$185,$B$57:$B$175,0),7)</f>
        <v>1.0216137000000001</v>
      </c>
    </row>
    <row r="186" spans="2:8">
      <c r="B186" s="175"/>
      <c r="C186" s="173"/>
      <c r="D186" s="170"/>
      <c r="E186" s="172" t="s">
        <v>74</v>
      </c>
      <c r="F186" s="176">
        <f>IF($C$185&lt;=$C$184,"-",(F$185-F$184)/F$184)</f>
        <v>-0.54381777025362488</v>
      </c>
      <c r="G186" s="176">
        <f t="shared" ref="G186:H186" si="2">IF($C$185&lt;=$C$184,"-",(G$185-G$184)/G$184)</f>
        <v>-0.50518880027562962</v>
      </c>
      <c r="H186" s="176">
        <f t="shared" si="2"/>
        <v>-0.54932174184634441</v>
      </c>
    </row>
    <row r="187" spans="2:8">
      <c r="B187" s="172" t="s">
        <v>77</v>
      </c>
      <c r="C187" s="173">
        <f>$C$185-$C$184</f>
        <v>106</v>
      </c>
      <c r="D187" s="170"/>
      <c r="E187" s="172" t="s">
        <v>73</v>
      </c>
      <c r="F187" s="176">
        <f>IF($C$185&lt;=$C$184,"-",((F$185/F$184)^(1/($C$185-$C$184))-1))</f>
        <v>-7.3770224000547779E-3</v>
      </c>
      <c r="G187" s="176">
        <f t="shared" ref="G187:H187" si="3">IF($C$185&lt;=$C$184,"-",((G$185/G$184)^(1/($C$185-$C$184))-1))</f>
        <v>-6.6155579759705763E-3</v>
      </c>
      <c r="H187" s="176">
        <f t="shared" si="3"/>
        <v>-7.4906868420966388E-3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1910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Assault (ICD-10 X85–Y09) in Australia, 1910–2016.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Assault (ICD-10 X85–Y09) in Australia, 1910–2016.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1910</v>
      </c>
      <c r="D207" s="185" t="s">
        <v>26</v>
      </c>
      <c r="E207" s="185" t="s">
        <v>88</v>
      </c>
      <c r="F207" s="189" t="str">
        <f ca="1">CELL("address",INDEX(Deaths!$C$7:$T$132,MATCH($C$207,Deaths!$B$7:$B$132,0),MATCH($C$210,Deaths!$C$6:$T$6,0)))</f>
        <v>'[grim-assault-2017.xlsx]Deaths'!$C$17</v>
      </c>
      <c r="G207" s="189" t="str">
        <f ca="1">CELL("address",INDEX(Deaths!$Y$7:$AP$132,MATCH($C$207,Deaths!$B$7:$B$132,0),MATCH($C$210,Deaths!$Y$6:$AP$6,0)))</f>
        <v>'[grim-assault-2017.xlsx]Deaths'!$Y$17</v>
      </c>
      <c r="H207" s="189" t="str">
        <f ca="1">CELL("address",INDEX(Deaths!$AU$7:$BL$132,MATCH($C$207,Deaths!$B$7:$B$132,0),MATCH($C$210,Deaths!$AU$6:$BL$6,0)))</f>
        <v>'[grim-assault-2017.xlsx]Deaths'!$AU$17</v>
      </c>
    </row>
    <row r="208" spans="2:8">
      <c r="B208" s="187" t="s">
        <v>67</v>
      </c>
      <c r="C208" s="188">
        <f>'Interactive summary tables'!$E$34</f>
        <v>2016</v>
      </c>
      <c r="D208" s="185"/>
      <c r="E208" s="185" t="s">
        <v>89</v>
      </c>
      <c r="F208" s="189" t="str">
        <f ca="1">CELL("address",INDEX(Deaths!$C$7:$T$132,MATCH($C$208,Deaths!$B$7:$B$132,0),MATCH($C$211,Deaths!$C$6:$T$6,0)))</f>
        <v>'[grim-assault-2017.xlsx]Deaths'!$T$123</v>
      </c>
      <c r="G208" s="189" t="str">
        <f ca="1">CELL("address",INDEX(Deaths!$Y$7:$AP$132,MATCH($C$208,Deaths!$B$7:$B$132,0),MATCH($C$211,Deaths!$Y$6:$AP$6,0)))</f>
        <v>'[grim-assault-2017.xlsx]Deaths'!$AP$123</v>
      </c>
      <c r="H208" s="189" t="str">
        <f ca="1">CELL("address",INDEX(Deaths!$AU$7:$BL$132,MATCH($C$208,Deaths!$B$7:$B$132,0),MATCH($C$211,Deaths!$AU$6:$BL$6,0)))</f>
        <v>'[grim-assault-2017.xlsx]Deaths'!$BL$123</v>
      </c>
    </row>
    <row r="209" spans="2:8">
      <c r="B209" s="187"/>
      <c r="C209" s="188"/>
      <c r="D209" s="185"/>
      <c r="E209" s="185" t="s">
        <v>95</v>
      </c>
      <c r="F209" s="190">
        <f ca="1">SUM(INDIRECT(F$207,1):INDIRECT(F$208,1))</f>
        <v>12345</v>
      </c>
      <c r="G209" s="191">
        <f ca="1">SUM(INDIRECT(G$207,1):INDIRECT(G$208,1))</f>
        <v>7347</v>
      </c>
      <c r="H209" s="191">
        <f ca="1">SUM(INDIRECT(H$207,1):INDIRECT(H$208,1))</f>
        <v>19692</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'[grim-assault-2017.xlsx]Populations'!$D$26</v>
      </c>
      <c r="G211" s="189" t="str">
        <f ca="1">CELL("address",INDEX(Populations!$Y$16:$AP$141,MATCH($C$207,Populations!$C$16:$C$141,0),MATCH($C$210,Populations!$Y$15:$AP$15,0)))</f>
        <v>'[grim-assault-2017.xlsx]Populations'!$Y$26</v>
      </c>
      <c r="H211" s="189" t="str">
        <f ca="1">CELL("address",INDEX(Populations!$AT$16:$BK$141,MATCH($C$207,Populations!$C$16:$C$141,0),MATCH($C$210,Populations!$AT$15:$BK$15,0)))</f>
        <v>'[grim-assault-2017.xlsx]Populations'!$AT$26</v>
      </c>
    </row>
    <row r="212" spans="2:8">
      <c r="B212" s="187"/>
      <c r="C212" s="185"/>
      <c r="D212" s="185"/>
      <c r="E212" s="185" t="s">
        <v>89</v>
      </c>
      <c r="F212" s="189" t="str">
        <f ca="1">CELL("address",INDEX(Populations!$D$16:$U$141,MATCH($C$208,Populations!$C$16:$C$141,0),MATCH($C$211,Populations!$D$15:$U$15,0)))</f>
        <v>'[grim-assault-2017.xlsx]Populations'!$U$132</v>
      </c>
      <c r="G212" s="189" t="str">
        <f ca="1">CELL("address",INDEX(Populations!$Y$16:$AP$141,MATCH($C$208,Populations!$C$16:$C$141,0),MATCH($C$211,Populations!$Y$15:$AP$15,0)))</f>
        <v>'[grim-assault-2017.xlsx]Populations'!$AP$132</v>
      </c>
      <c r="H212" s="189" t="str">
        <f ca="1">CELL("address",INDEX(Populations!$AT$16:$BK$141,MATCH($C$208,Populations!$C$16:$C$141,0),MATCH($C$211,Populations!$AT$15:$BK$15,0)))</f>
        <v>'[grim-assault-2017.xlsx]Populations'!$BK$132</v>
      </c>
    </row>
    <row r="213" spans="2:8">
      <c r="B213" s="187" t="s">
        <v>93</v>
      </c>
      <c r="C213" s="188">
        <f>INDEX($G$11:$G$28,MATCH($C$210,$F$11:$F$28,0))</f>
        <v>1</v>
      </c>
      <c r="D213" s="185"/>
      <c r="E213" s="185" t="s">
        <v>96</v>
      </c>
      <c r="F213" s="190">
        <f ca="1">SUM(INDIRECT(F$211,1):INDIRECT(F$212,1))</f>
        <v>645907394.79999995</v>
      </c>
      <c r="G213" s="191">
        <f ca="1">SUM(INDIRECT(G$211,1):INDIRECT(G$212,1))</f>
        <v>642973863.29999995</v>
      </c>
      <c r="H213" s="191">
        <f ca="1">SUM(INDIRECT(H$211,1):INDIRECT(H$212,1))</f>
        <v>1288881258.0999999</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1.9112646951228249</v>
      </c>
      <c r="G215" s="193">
        <f t="shared" ref="G215:H215" ca="1" si="4">IF($C$208&lt;$C$207,"-",IF($C$214&lt;$C$213,"-",G$209/G$213*100000))</f>
        <v>1.1426591995967375</v>
      </c>
      <c r="H215" s="193">
        <f t="shared" ca="1" si="4"/>
        <v>1.5278366316714773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1910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Assault (ICD-10 X85–Y09) in Australia, 1910–2016,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Assault (ICD-10 X85–Y09) in Australia, 1910,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Assault (ICD-10 X85–Y09) in Australia, 1910–2016,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Assault (ICD-10 X85–Y09) in Australia, 1910,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Assault (ICD-10 X85–Y09) in Australia, 1910–2016,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C7C151-13EA-4E5A-A3E5-7E817F6396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Assault (ICD-10 X85–Y09), 1910–2016 (GRIM Books 2016; 6 June 2016 edition) AIHW</dc:title>
  <dc:creator>AIHW</dc:creator>
  <cp:lastModifiedBy>James</cp:lastModifiedBy>
  <cp:lastPrinted>2014-12-22T03:15:21Z</cp:lastPrinted>
  <dcterms:created xsi:type="dcterms:W3CDTF">2013-06-20T00:40:38Z</dcterms:created>
  <dcterms:modified xsi:type="dcterms:W3CDTF">2018-08-10T03:38:13Z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