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E101" i="7" l="1"/>
  <c r="E143" i="7"/>
  <c r="D128" i="7"/>
  <c r="C172" i="7"/>
  <c r="D160" i="7"/>
  <c r="C102" i="7"/>
  <c r="D89" i="7"/>
  <c r="E137" i="7"/>
  <c r="E66" i="7"/>
  <c r="E109" i="7"/>
  <c r="E59" i="7"/>
  <c r="D137" i="7"/>
  <c r="D157" i="7"/>
  <c r="E135" i="7"/>
  <c r="C165" i="7"/>
  <c r="E80" i="7"/>
  <c r="D131" i="7"/>
  <c r="D170" i="7"/>
  <c r="E141" i="7"/>
  <c r="E158" i="7"/>
  <c r="D72" i="7"/>
  <c r="D138" i="7"/>
  <c r="C164" i="7"/>
  <c r="D103" i="7"/>
  <c r="D136" i="7"/>
  <c r="E85" i="7"/>
  <c r="C162" i="7"/>
  <c r="C104" i="7"/>
  <c r="D175" i="7"/>
  <c r="C126" i="7"/>
  <c r="D74" i="7"/>
  <c r="D80" i="7"/>
  <c r="D151" i="7"/>
  <c r="C144" i="7"/>
  <c r="C142" i="7"/>
  <c r="C131" i="7"/>
  <c r="D102" i="7"/>
  <c r="E112" i="7"/>
  <c r="D73" i="7"/>
  <c r="D144" i="7"/>
  <c r="D149" i="7"/>
  <c r="E96" i="7"/>
  <c r="C152" i="7"/>
  <c r="D171" i="7"/>
  <c r="D67" i="7"/>
  <c r="C106" i="7"/>
  <c r="C97" i="7"/>
  <c r="E102" i="7"/>
  <c r="E155" i="7"/>
  <c r="C171" i="7"/>
  <c r="E147" i="7"/>
  <c r="C74" i="7"/>
  <c r="C79" i="7"/>
  <c r="E57" i="7"/>
  <c r="C82" i="7"/>
  <c r="D70" i="7"/>
  <c r="D159" i="7"/>
  <c r="C88" i="7"/>
  <c r="E113" i="7"/>
  <c r="C107" i="7"/>
  <c r="C132" i="7"/>
  <c r="C133" i="7"/>
  <c r="C103" i="7"/>
  <c r="D148" i="7"/>
  <c r="E99" i="7"/>
  <c r="E154" i="7"/>
  <c r="C174" i="7"/>
  <c r="E172" i="7"/>
  <c r="C85" i="7"/>
  <c r="D84" i="7"/>
  <c r="D57" i="7"/>
  <c r="E70" i="7"/>
  <c r="D161" i="7"/>
  <c r="E117" i="7"/>
  <c r="D99" i="7"/>
  <c r="E121" i="7"/>
  <c r="E65" i="7"/>
  <c r="E93" i="7"/>
  <c r="C135" i="7"/>
  <c r="D101" i="7"/>
  <c r="E133" i="7"/>
  <c r="C168" i="7"/>
  <c r="E131" i="7"/>
  <c r="C60" i="7"/>
  <c r="D173" i="7"/>
  <c r="D166" i="7"/>
  <c r="D111" i="7"/>
  <c r="D158" i="7"/>
  <c r="C157" i="7"/>
  <c r="C84" i="7"/>
  <c r="D81" i="7"/>
  <c r="D108" i="7"/>
  <c r="E58" i="7"/>
  <c r="D110" i="7"/>
  <c r="E146" i="7"/>
  <c r="D121" i="7"/>
  <c r="E126" i="7"/>
  <c r="D145" i="7"/>
  <c r="E156" i="7"/>
  <c r="C58" i="7"/>
  <c r="C61" i="7"/>
  <c r="C156" i="7"/>
  <c r="E100" i="7"/>
  <c r="E138" i="7"/>
  <c r="C170" i="7"/>
  <c r="D130" i="7"/>
  <c r="E94" i="7"/>
  <c r="C109" i="7"/>
  <c r="E115" i="7"/>
  <c r="C92" i="7"/>
  <c r="E166" i="7"/>
  <c r="E124" i="7"/>
  <c r="C111" i="7"/>
  <c r="E68" i="7"/>
  <c r="E132" i="7"/>
  <c r="C98" i="7"/>
  <c r="C100" i="7"/>
  <c r="D165" i="7"/>
  <c r="D147" i="7"/>
  <c r="D134" i="7"/>
  <c r="C110" i="7"/>
  <c r="E106" i="7"/>
  <c r="D152" i="7"/>
  <c r="E168" i="7"/>
  <c r="D66" i="7"/>
  <c r="C123" i="7"/>
  <c r="D124" i="7"/>
  <c r="E81" i="7"/>
  <c r="C159" i="7"/>
  <c r="D75" i="7"/>
  <c r="E125" i="7"/>
  <c r="D83" i="7"/>
  <c r="C105" i="7"/>
  <c r="E173" i="7"/>
  <c r="C87" i="7"/>
  <c r="D59" i="7"/>
  <c r="D112" i="7"/>
  <c r="D90" i="7"/>
  <c r="D155" i="7"/>
  <c r="C66" i="7"/>
  <c r="C99" i="7"/>
  <c r="D140" i="7"/>
  <c r="D78" i="7"/>
  <c r="C75" i="7"/>
  <c r="E82" i="7"/>
  <c r="D135" i="7"/>
  <c r="C101" i="7"/>
  <c r="C155" i="7"/>
  <c r="E127" i="7"/>
  <c r="D120" i="7"/>
  <c r="D60" i="7"/>
  <c r="D100" i="7"/>
  <c r="C78" i="7"/>
  <c r="E122" i="7"/>
  <c r="C149" i="7"/>
  <c r="E108" i="7"/>
  <c r="E139" i="7"/>
  <c r="D71" i="7"/>
  <c r="E119" i="7"/>
  <c r="D87" i="7"/>
  <c r="D92" i="7"/>
  <c r="E95" i="7"/>
  <c r="E148" i="7"/>
  <c r="E144" i="7"/>
  <c r="C83" i="7"/>
  <c r="C136" i="7"/>
  <c r="E149" i="7"/>
  <c r="D76" i="7"/>
  <c r="E105" i="7"/>
  <c r="D141" i="7"/>
  <c r="C124" i="7"/>
  <c r="D69" i="7"/>
  <c r="C140" i="7"/>
  <c r="D114" i="7"/>
  <c r="C73" i="7"/>
  <c r="D154" i="7"/>
  <c r="C91" i="7"/>
  <c r="E73" i="7"/>
  <c r="E72" i="7"/>
  <c r="E123" i="7"/>
  <c r="C64" i="7"/>
  <c r="C95" i="7"/>
  <c r="E142" i="7"/>
  <c r="D139" i="7"/>
  <c r="C122" i="7"/>
  <c r="E163" i="7"/>
  <c r="E83" i="7"/>
  <c r="E171" i="7"/>
  <c r="E77" i="7"/>
  <c r="D118" i="7"/>
  <c r="E145" i="7"/>
  <c r="E110" i="7"/>
  <c r="D77" i="7"/>
  <c r="C147" i="7"/>
  <c r="C76" i="7"/>
  <c r="D150" i="7"/>
  <c r="E60" i="7"/>
  <c r="C96" i="7"/>
  <c r="C63" i="7"/>
  <c r="C173" i="7"/>
  <c r="D85" i="7"/>
  <c r="C65" i="7"/>
  <c r="C137" i="7"/>
  <c r="D98" i="7"/>
  <c r="C77" i="7"/>
  <c r="C125" i="7"/>
  <c r="C121" i="7"/>
  <c r="E98" i="7"/>
  <c r="E175" i="7"/>
  <c r="E75" i="7"/>
  <c r="E150" i="7"/>
  <c r="E103" i="7"/>
  <c r="C70" i="7"/>
  <c r="E159" i="7"/>
  <c r="D86" i="7"/>
  <c r="E116" i="7"/>
  <c r="E61" i="7"/>
  <c r="E111" i="7"/>
  <c r="E86" i="7"/>
  <c r="D153" i="7"/>
  <c r="E88" i="7"/>
  <c r="D129" i="7"/>
  <c r="E91" i="7"/>
  <c r="D169" i="7"/>
  <c r="D107" i="7"/>
  <c r="C161" i="7"/>
  <c r="E69" i="7"/>
  <c r="C169" i="7"/>
  <c r="D109" i="7"/>
  <c r="C163" i="7"/>
  <c r="E165" i="7"/>
  <c r="D119" i="7"/>
  <c r="C94" i="7"/>
  <c r="C62" i="7"/>
  <c r="E167" i="7"/>
  <c r="E92" i="7"/>
  <c r="E71" i="7"/>
  <c r="C108" i="7"/>
  <c r="C145" i="7"/>
  <c r="D123" i="7"/>
  <c r="E104" i="7"/>
  <c r="E76" i="7"/>
  <c r="E151" i="7"/>
  <c r="E118" i="7"/>
  <c r="D58" i="7"/>
  <c r="E152" i="7"/>
  <c r="E78" i="7"/>
  <c r="E169" i="7"/>
  <c r="E62" i="7"/>
  <c r="E67" i="7"/>
  <c r="D64" i="7"/>
  <c r="C86" i="7"/>
  <c r="D122" i="7"/>
  <c r="E164" i="7"/>
  <c r="D79" i="7"/>
  <c r="C69" i="7"/>
  <c r="E170" i="7"/>
  <c r="E140" i="7"/>
  <c r="E63" i="7"/>
  <c r="E74" i="7"/>
  <c r="D95" i="7"/>
  <c r="D61" i="7"/>
  <c r="E162" i="7"/>
  <c r="C119" i="7"/>
  <c r="D156" i="7"/>
  <c r="C117" i="7"/>
  <c r="D172" i="7"/>
  <c r="C129" i="7"/>
  <c r="E153" i="7"/>
  <c r="C128" i="7"/>
  <c r="C160" i="7"/>
  <c r="H58" i="7"/>
  <c r="F79" i="7"/>
  <c r="H151" i="7"/>
  <c r="G61" i="7"/>
  <c r="D142" i="7"/>
  <c r="E134" i="7"/>
  <c r="E161" i="7"/>
  <c r="E89" i="7"/>
  <c r="C114" i="7"/>
  <c r="G107" i="7"/>
  <c r="F108" i="7"/>
  <c r="G96" i="7"/>
  <c r="H92" i="7"/>
  <c r="H81" i="7"/>
  <c r="C120" i="7"/>
  <c r="D117" i="7"/>
  <c r="D167" i="7"/>
  <c r="C93" i="7"/>
  <c r="D65" i="7"/>
  <c r="C130" i="7"/>
  <c r="D113" i="7"/>
  <c r="F121" i="7"/>
  <c r="G90" i="7"/>
  <c r="F132" i="7"/>
  <c r="F164" i="7"/>
  <c r="C146" i="7"/>
  <c r="C138" i="7"/>
  <c r="F156" i="7"/>
  <c r="E157" i="7"/>
  <c r="D163" i="7"/>
  <c r="D164" i="7"/>
  <c r="C57" i="7"/>
  <c r="D125" i="7"/>
  <c r="G75" i="7"/>
  <c r="H96" i="7"/>
  <c r="F148" i="7"/>
  <c r="C139" i="7"/>
  <c r="C81" i="7"/>
  <c r="D96" i="7"/>
  <c r="D106" i="7"/>
  <c r="C112" i="7"/>
  <c r="D104" i="7"/>
  <c r="E136" i="7"/>
  <c r="D105" i="7"/>
  <c r="D146" i="7"/>
  <c r="G118" i="7"/>
  <c r="H106" i="7"/>
  <c r="H123" i="7"/>
  <c r="G92" i="7"/>
  <c r="D97" i="7"/>
  <c r="C150" i="7"/>
  <c r="C148" i="7"/>
  <c r="E174" i="7"/>
  <c r="G60" i="7"/>
  <c r="H149" i="7"/>
  <c r="H156" i="7"/>
  <c r="F141" i="7"/>
  <c r="F133" i="7"/>
  <c r="D132" i="7"/>
  <c r="C80" i="7"/>
  <c r="C68" i="7"/>
  <c r="D93" i="7"/>
  <c r="E129" i="7"/>
  <c r="D82" i="7"/>
  <c r="E90" i="7"/>
  <c r="D143" i="7"/>
  <c r="D94" i="7"/>
  <c r="E120" i="7"/>
  <c r="C158" i="7"/>
  <c r="C154" i="7"/>
  <c r="D62" i="7"/>
  <c r="D68" i="7"/>
  <c r="D133" i="7"/>
  <c r="C67" i="7"/>
  <c r="D162" i="7"/>
  <c r="G146" i="7"/>
  <c r="H142" i="7"/>
  <c r="G108" i="7"/>
  <c r="C115" i="7"/>
  <c r="E97" i="7"/>
  <c r="E114" i="7"/>
  <c r="C72" i="7"/>
  <c r="D116" i="7"/>
  <c r="H112" i="7"/>
  <c r="G156" i="7"/>
  <c r="H148" i="7"/>
  <c r="F152" i="7"/>
  <c r="C90" i="7"/>
  <c r="D115" i="7"/>
  <c r="F122" i="7"/>
  <c r="G160" i="7"/>
  <c r="H119" i="7"/>
  <c r="G88" i="7"/>
  <c r="C175" i="7"/>
  <c r="D91" i="7"/>
  <c r="E79" i="7"/>
  <c r="C141" i="7"/>
  <c r="E107" i="7"/>
  <c r="G106" i="7"/>
  <c r="E130" i="7"/>
  <c r="C127" i="7"/>
  <c r="E64" i="7"/>
  <c r="E87" i="7"/>
  <c r="C153" i="7"/>
  <c r="C113" i="7"/>
  <c r="E160" i="7"/>
  <c r="H107" i="7"/>
  <c r="F124" i="7"/>
  <c r="C89" i="7"/>
  <c r="C166" i="7"/>
  <c r="D88" i="7"/>
  <c r="C134" i="7"/>
  <c r="D63" i="7"/>
  <c r="D168" i="7"/>
  <c r="D174" i="7"/>
  <c r="G128" i="7"/>
  <c r="G62" i="7"/>
  <c r="H109" i="7"/>
  <c r="C167" i="7"/>
  <c r="D127" i="7"/>
  <c r="C116" i="7"/>
  <c r="C118" i="7"/>
  <c r="C143" i="7"/>
  <c r="C151" i="7"/>
  <c r="C59" i="7"/>
  <c r="G121" i="7"/>
  <c r="G103" i="7"/>
  <c r="H131" i="7"/>
  <c r="F89" i="7"/>
  <c r="H135" i="7"/>
  <c r="D126" i="7"/>
  <c r="E128" i="7"/>
  <c r="C71" i="7"/>
  <c r="E84" i="7"/>
  <c r="F60" i="7"/>
  <c r="F78" i="7"/>
  <c r="G109" i="7"/>
  <c r="F163" i="7"/>
  <c r="F59" i="7"/>
  <c r="F76" i="7"/>
  <c r="H115" i="7"/>
  <c r="G129" i="7"/>
  <c r="G139" i="7"/>
  <c r="F58" i="7"/>
  <c r="F110" i="7"/>
  <c r="G135" i="7"/>
  <c r="G67" i="7"/>
  <c r="G122" i="7"/>
  <c r="F62" i="7"/>
  <c r="G143" i="7"/>
  <c r="H71" i="7"/>
  <c r="G137" i="7"/>
  <c r="F126" i="7"/>
  <c r="F95" i="7"/>
  <c r="G151" i="7"/>
  <c r="F75" i="7"/>
  <c r="H125" i="7"/>
  <c r="G83" i="7"/>
  <c r="G73" i="7"/>
  <c r="G165" i="7"/>
  <c r="H104" i="7"/>
  <c r="F69" i="7"/>
  <c r="F112" i="7"/>
  <c r="G125" i="7"/>
  <c r="G91" i="7"/>
  <c r="H159" i="7"/>
  <c r="H93" i="7"/>
  <c r="H57" i="7"/>
  <c r="H184" i="7" s="1"/>
  <c r="G145" i="7"/>
  <c r="H97" i="7"/>
  <c r="F71" i="7"/>
  <c r="F129" i="7"/>
  <c r="F61" i="7"/>
  <c r="H143" i="7"/>
  <c r="F68" i="7"/>
  <c r="H78" i="7"/>
  <c r="G155" i="7"/>
  <c r="H79" i="7"/>
  <c r="G95" i="7"/>
  <c r="H69" i="7"/>
  <c r="F57" i="7"/>
  <c r="F184" i="7" s="1"/>
  <c r="H117" i="7"/>
  <c r="H66" i="7"/>
  <c r="H67" i="7"/>
  <c r="G153" i="7"/>
  <c r="H68" i="7"/>
  <c r="F100" i="7"/>
  <c r="F81" i="7"/>
  <c r="H126" i="7"/>
  <c r="F77" i="7"/>
  <c r="H140" i="7"/>
  <c r="F101" i="7"/>
  <c r="G126" i="7"/>
  <c r="G71" i="7"/>
  <c r="H122" i="7"/>
  <c r="G116" i="7"/>
  <c r="F144" i="7"/>
  <c r="G120" i="7"/>
  <c r="F65" i="7"/>
  <c r="H100" i="7"/>
  <c r="G158" i="7"/>
  <c r="H99" i="7"/>
  <c r="F140" i="7"/>
  <c r="G81" i="7"/>
  <c r="G70" i="7"/>
  <c r="F153" i="7"/>
  <c r="F143" i="7"/>
  <c r="H158" i="7"/>
  <c r="G89" i="7"/>
  <c r="H173" i="7"/>
  <c r="H174" i="7"/>
  <c r="F82" i="7"/>
  <c r="F170" i="7"/>
  <c r="G65" i="7"/>
  <c r="F102" i="7"/>
  <c r="F113" i="7"/>
  <c r="H88" i="7"/>
  <c r="G105" i="7"/>
  <c r="H84" i="7"/>
  <c r="G130" i="7"/>
  <c r="F72" i="7"/>
  <c r="H130" i="7"/>
  <c r="H114" i="7"/>
  <c r="F162" i="7"/>
  <c r="H153" i="7"/>
  <c r="H147" i="7"/>
  <c r="G140" i="7"/>
  <c r="G58" i="7"/>
  <c r="H144" i="7"/>
  <c r="F125" i="7"/>
  <c r="H102" i="7"/>
  <c r="H120" i="7"/>
  <c r="F160" i="7"/>
  <c r="H137" i="7"/>
  <c r="G64" i="7"/>
  <c r="H101" i="7"/>
  <c r="H89" i="7"/>
  <c r="F73" i="7"/>
  <c r="F103" i="7"/>
  <c r="H73" i="7"/>
  <c r="G161" i="7"/>
  <c r="F135" i="7"/>
  <c r="G149" i="7"/>
  <c r="H90" i="7"/>
  <c r="F134" i="7"/>
  <c r="G152" i="7"/>
  <c r="F118" i="7"/>
  <c r="G86" i="7"/>
  <c r="F142" i="7"/>
  <c r="F165" i="7"/>
  <c r="F80" i="7"/>
  <c r="H74" i="7"/>
  <c r="H105" i="7"/>
  <c r="F174" i="7"/>
  <c r="F88" i="7"/>
  <c r="G69" i="7"/>
  <c r="F91" i="7"/>
  <c r="G80" i="7"/>
  <c r="H110" i="7"/>
  <c r="G131" i="7"/>
  <c r="F120" i="7"/>
  <c r="H62" i="7"/>
  <c r="H164" i="7"/>
  <c r="F114" i="7"/>
  <c r="G93" i="7"/>
  <c r="G74" i="7"/>
  <c r="G172" i="7"/>
  <c r="G94" i="7"/>
  <c r="G68" i="7"/>
  <c r="G163" i="7"/>
  <c r="H168" i="7"/>
  <c r="G79" i="7"/>
  <c r="F98" i="7"/>
  <c r="G119" i="7"/>
  <c r="H128" i="7"/>
  <c r="G157" i="7"/>
  <c r="H70" i="7"/>
  <c r="G110" i="7"/>
  <c r="G77" i="7"/>
  <c r="H124" i="7"/>
  <c r="F127" i="7"/>
  <c r="G112" i="7"/>
  <c r="G104" i="7"/>
  <c r="F63" i="7"/>
  <c r="G98" i="7"/>
  <c r="G127" i="7"/>
  <c r="F138" i="7"/>
  <c r="G113" i="7"/>
  <c r="F83" i="7"/>
  <c r="F172" i="7"/>
  <c r="H134" i="7"/>
  <c r="H113" i="7"/>
  <c r="G138" i="7"/>
  <c r="H75" i="7"/>
  <c r="F85" i="7"/>
  <c r="H64" i="7"/>
  <c r="H133" i="7"/>
  <c r="H129" i="7"/>
  <c r="F149" i="7"/>
  <c r="F70" i="7"/>
  <c r="G171" i="7"/>
  <c r="G123" i="7"/>
  <c r="H127" i="7"/>
  <c r="F150" i="7"/>
  <c r="H163" i="7"/>
  <c r="G100" i="7"/>
  <c r="H116" i="7"/>
  <c r="H145" i="7"/>
  <c r="H61" i="7"/>
  <c r="H82" i="7"/>
  <c r="H152" i="7"/>
  <c r="G63" i="7"/>
  <c r="H98" i="7"/>
  <c r="F128" i="7"/>
  <c r="G173" i="7"/>
  <c r="H132" i="7"/>
  <c r="H118" i="7"/>
  <c r="F158" i="7"/>
  <c r="G78" i="7"/>
  <c r="H59" i="7"/>
  <c r="H85" i="7"/>
  <c r="F93" i="7"/>
  <c r="F154" i="7"/>
  <c r="F119" i="7"/>
  <c r="F66" i="7"/>
  <c r="F161" i="7"/>
  <c r="F115" i="7"/>
  <c r="F167" i="7"/>
  <c r="H172" i="7"/>
  <c r="G150" i="7"/>
  <c r="G166" i="7"/>
  <c r="G185" i="7" s="1"/>
  <c r="H111" i="7"/>
  <c r="F107" i="7"/>
  <c r="H170" i="7"/>
  <c r="F87" i="7"/>
  <c r="G82" i="7"/>
  <c r="H103" i="7"/>
  <c r="H77" i="7"/>
  <c r="H65" i="7"/>
  <c r="G136" i="7"/>
  <c r="G99" i="7"/>
  <c r="F137" i="7"/>
  <c r="G159" i="7"/>
  <c r="G168" i="7"/>
  <c r="F155" i="7"/>
  <c r="F173" i="7"/>
  <c r="G66" i="7"/>
  <c r="G97" i="7"/>
  <c r="G144" i="7"/>
  <c r="H121" i="7"/>
  <c r="H154" i="7"/>
  <c r="F105" i="7"/>
  <c r="G170" i="7"/>
  <c r="H141" i="7"/>
  <c r="F94" i="7"/>
  <c r="H167" i="7"/>
  <c r="G124" i="7"/>
  <c r="G87" i="7"/>
  <c r="H83" i="7"/>
  <c r="G102" i="7"/>
  <c r="F109" i="7"/>
  <c r="F123" i="7"/>
  <c r="G84" i="7"/>
  <c r="G154" i="7"/>
  <c r="H155" i="7"/>
  <c r="F169" i="7"/>
  <c r="F116" i="7"/>
  <c r="F171" i="7"/>
  <c r="G132" i="7"/>
  <c r="F131" i="7"/>
  <c r="G167" i="7"/>
  <c r="G76" i="7"/>
  <c r="H94" i="7"/>
  <c r="G162" i="7"/>
  <c r="G174" i="7"/>
  <c r="G141" i="7"/>
  <c r="H95" i="7"/>
  <c r="H80" i="7"/>
  <c r="H72" i="7"/>
  <c r="F136" i="7"/>
  <c r="F90" i="7"/>
  <c r="F159" i="7"/>
  <c r="H60" i="7"/>
  <c r="H160" i="7"/>
  <c r="F96" i="7"/>
  <c r="H76" i="7"/>
  <c r="H91" i="7"/>
  <c r="H175" i="7"/>
  <c r="G142" i="7"/>
  <c r="G164" i="7"/>
  <c r="F145" i="7"/>
  <c r="F106" i="7"/>
  <c r="G148" i="7"/>
  <c r="F151" i="7"/>
  <c r="F147" i="7"/>
  <c r="F86" i="7"/>
  <c r="H171" i="7"/>
  <c r="F64" i="7"/>
  <c r="H166" i="7"/>
  <c r="H185" i="7" s="1"/>
  <c r="F111" i="7"/>
  <c r="F84" i="7"/>
  <c r="F157" i="7"/>
  <c r="F67" i="7"/>
  <c r="H108" i="7"/>
  <c r="H150" i="7"/>
  <c r="H139" i="7"/>
  <c r="G59" i="7"/>
  <c r="H157" i="7"/>
  <c r="F97" i="7"/>
  <c r="G72" i="7"/>
  <c r="G111" i="7"/>
  <c r="G133" i="7"/>
  <c r="H136" i="7"/>
  <c r="F175" i="7"/>
  <c r="G117" i="7"/>
  <c r="H169" i="7"/>
  <c r="G134" i="7"/>
  <c r="F92" i="7"/>
  <c r="F117" i="7"/>
  <c r="F139" i="7"/>
  <c r="H86" i="7"/>
  <c r="F166" i="7"/>
  <c r="F185" i="7" s="1"/>
  <c r="F146" i="7"/>
  <c r="G115" i="7"/>
  <c r="G57" i="7"/>
  <c r="G184" i="7" s="1"/>
  <c r="F74" i="7"/>
  <c r="H138" i="7"/>
  <c r="G85" i="7"/>
  <c r="H161" i="7"/>
  <c r="H63" i="7"/>
  <c r="H87" i="7"/>
  <c r="F130" i="7"/>
  <c r="G101" i="7"/>
  <c r="H165" i="7"/>
  <c r="G147" i="7"/>
  <c r="F99" i="7"/>
  <c r="H146" i="7"/>
  <c r="G114" i="7"/>
  <c r="F104" i="7"/>
  <c r="G175" i="7"/>
  <c r="H162" i="7"/>
  <c r="G169" i="7"/>
  <c r="F168" i="7"/>
  <c r="F211" i="7"/>
  <c r="H211" i="7"/>
  <c r="G39" i="7"/>
  <c r="P39" i="7"/>
  <c r="G38" i="7"/>
  <c r="K38" i="7"/>
  <c r="D38" i="7"/>
  <c r="T32" i="7"/>
  <c r="I39" i="7"/>
  <c r="O33" i="7"/>
  <c r="M32" i="7"/>
  <c r="Q33" i="7"/>
  <c r="N32" i="7"/>
  <c r="J39" i="7"/>
  <c r="H208" i="7"/>
  <c r="S33" i="7"/>
  <c r="I33" i="7"/>
  <c r="P32" i="7"/>
  <c r="N38" i="7"/>
  <c r="L39" i="7"/>
  <c r="M39" i="7"/>
  <c r="H212" i="7"/>
  <c r="T38" i="7"/>
  <c r="Q38" i="7"/>
  <c r="E38" i="7"/>
  <c r="H33" i="7"/>
  <c r="H38" i="7"/>
  <c r="N33" i="7"/>
  <c r="M33" i="7"/>
  <c r="F32" i="7"/>
  <c r="L32" i="7"/>
  <c r="Q39" i="7"/>
  <c r="J33" i="7"/>
  <c r="O32" i="7"/>
  <c r="K33" i="7"/>
  <c r="C38" i="7"/>
  <c r="H32" i="7"/>
  <c r="D33" i="7"/>
  <c r="J38" i="7"/>
  <c r="R39" i="7"/>
  <c r="E39" i="7"/>
  <c r="O38" i="7"/>
  <c r="E33" i="7"/>
  <c r="J32" i="7"/>
  <c r="M38" i="7"/>
  <c r="T33" i="7"/>
  <c r="F39" i="7"/>
  <c r="G212" i="7"/>
  <c r="I32" i="7"/>
  <c r="D32" i="7"/>
  <c r="P38" i="7"/>
  <c r="K39" i="7"/>
  <c r="H207" i="7"/>
  <c r="G208" i="7"/>
  <c r="N39" i="7"/>
  <c r="H39" i="7"/>
  <c r="R33" i="7"/>
  <c r="C33" i="7"/>
  <c r="G33" i="7"/>
  <c r="Q32" i="7"/>
  <c r="G211" i="7"/>
  <c r="L33" i="7"/>
  <c r="F33" i="7"/>
  <c r="C32" i="7"/>
  <c r="S38" i="7"/>
  <c r="F212" i="7"/>
  <c r="G207" i="7"/>
  <c r="R38" i="7"/>
  <c r="F207" i="7"/>
  <c r="R32" i="7"/>
  <c r="S32" i="7"/>
  <c r="E32" i="7"/>
  <c r="P33" i="7"/>
  <c r="C39" i="7"/>
  <c r="D39" i="7"/>
  <c r="T39" i="7"/>
  <c r="F38" i="7"/>
  <c r="O39" i="7"/>
  <c r="G32" i="7"/>
  <c r="L38" i="7"/>
  <c r="S39" i="7"/>
  <c r="I38" i="7"/>
  <c r="F208" i="7"/>
  <c r="K32" i="7"/>
  <c r="P42" i="7" l="1"/>
  <c r="H42" i="7"/>
  <c r="O42" i="7"/>
  <c r="Q43" i="7"/>
  <c r="K42" i="7"/>
  <c r="S42" i="7"/>
  <c r="M43" i="7"/>
  <c r="F43" i="7"/>
  <c r="L42" i="7"/>
  <c r="D43" i="7"/>
  <c r="N43" i="7"/>
  <c r="G42" i="7"/>
  <c r="E43" i="7"/>
  <c r="C42" i="7"/>
  <c r="U38" i="7"/>
  <c r="L43" i="7"/>
  <c r="C43" i="7"/>
  <c r="E42" i="7"/>
  <c r="P43" i="7"/>
  <c r="I43" i="7"/>
  <c r="R43" i="7"/>
  <c r="J43" i="7"/>
  <c r="R42" i="7"/>
  <c r="M42" i="7"/>
  <c r="N42" i="7"/>
  <c r="Q42" i="7"/>
  <c r="O43" i="7"/>
  <c r="G43" i="7"/>
  <c r="J42" i="7"/>
  <c r="I42" i="7"/>
  <c r="T42" i="7"/>
  <c r="F42" i="7"/>
  <c r="K43" i="7"/>
  <c r="H43" i="7"/>
  <c r="D42" i="7"/>
  <c r="S43" i="7"/>
  <c r="T43" i="7"/>
  <c r="U39" i="7"/>
  <c r="G186" i="7"/>
  <c r="N12" i="12" s="1"/>
  <c r="G187" i="7"/>
  <c r="N10" i="12" s="1"/>
  <c r="F186" i="7"/>
  <c r="M12" i="12" s="1"/>
  <c r="F187" i="7"/>
  <c r="M10" i="12" s="1"/>
  <c r="H186" i="7"/>
  <c r="O12" i="12" s="1"/>
  <c r="H187" i="7"/>
  <c r="O10" i="12" s="1"/>
  <c r="F209" i="7"/>
  <c r="H209" i="7"/>
  <c r="G213" i="7"/>
  <c r="H213" i="7"/>
  <c r="G209" i="7"/>
  <c r="F213" i="7"/>
  <c r="H215" i="7" l="1"/>
  <c r="O34" i="12" s="1"/>
  <c r="F215" i="7"/>
  <c r="M34" i="12" s="1"/>
  <c r="G215" i="7"/>
  <c r="N34" i="12" s="1"/>
</calcChain>
</file>

<file path=xl/sharedStrings.xml><?xml version="1.0" encoding="utf-8"?>
<sst xmlns="http://schemas.openxmlformats.org/spreadsheetml/2006/main" count="3431" uniqueCount="217">
  <si>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</si>
  <si>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</si>
  <si>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</si>
  <si>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</si>
  <si>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</si>
  <si>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</si>
  <si>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</si>
  <si>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</si>
  <si>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</si>
  <si>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</si>
  <si>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</si>
  <si>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</si>
  <si>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</si>
  <si>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</si>
  <si>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</si>
  <si>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</si>
  <si>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</si>
  <si>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</si>
  <si>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</si>
  <si>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</si>
  <si>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</si>
  <si>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</si>
  <si>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</si>
  <si>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</si>
  <si>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</si>
  <si>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</si>
  <si>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</si>
  <si>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</si>
  <si>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</si>
  <si>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</si>
  <si>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</si>
  <si>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</si>
  <si>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</si>
  <si>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</si>
  <si>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</si>
  <si>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</si>
  <si>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</si>
  <si>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</si>
  <si>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</si>
  <si>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</si>
  <si>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</si>
  <si>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</si>
  <si>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</si>
  <si>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</si>
  <si>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</si>
  <si>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</si>
  <si>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</si>
  <si>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</si>
  <si>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</si>
  <si>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</si>
  <si>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</si>
  <si>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</si>
  <si>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</si>
  <si>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</si>
  <si>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</si>
  <si>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</si>
  <si>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</si>
  <si>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</si>
  <si>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</si>
  <si>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</si>
  <si>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</si>
  <si>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</si>
  <si>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</si>
  <si>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</si>
  <si>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</si>
  <si>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</si>
  <si>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</si>
  <si>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</si>
  <si>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</si>
  <si>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</si>
  <si>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</si>
  <si>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</si>
  <si>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</si>
  <si>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</si>
  <si>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</si>
  <si>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</si>
  <si>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</si>
  <si>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</si>
  <si>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</si>
  <si>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</si>
  <si>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</si>
  <si>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</si>
  <si>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</si>
  <si>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</si>
  <si>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</si>
  <si>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</si>
  <si>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</si>
  <si>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</si>
  <si>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</si>
  <si>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</si>
  <si>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</si>
  <si>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</si>
  <si>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</si>
  <si>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</si>
  <si>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</si>
  <si>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</si>
  <si>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</si>
  <si>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</si>
  <si>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</si>
  <si>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</si>
  <si>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</si>
  <si>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</si>
  <si>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</si>
  <si>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</si>
  <si>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</si>
  <si>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</si>
  <si>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</si>
  <si>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</si>
  <si>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</si>
  <si>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</si>
  <si>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</si>
  <si>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</si>
  <si>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</si>
  <si>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</si>
  <si>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</si>
  <si>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</si>
  <si>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</si>
  <si>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</si>
  <si>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</si>
  <si>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</si>
  <si>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</si>
  <si>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</si>
  <si>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</si>
  <si>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</si>
  <si>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</si>
  <si>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</si>
  <si>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</si>
  <si>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</si>
  <si>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</si>
  <si>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</si>
  <si>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</si>
  <si>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</si>
  <si>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</si>
  <si>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</si>
  <si>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</si>
  <si>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</si>
  <si>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</si>
  <si>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</si>
  <si>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</si>
  <si>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</si>
  <si>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</si>
  <si>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</si>
  <si>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</si>
  <si>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</si>
  <si>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</si>
  <si>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</si>
  <si>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</si>
  <si>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</si>
  <si>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</si>
  <si>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</si>
  <si>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</si>
  <si>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</si>
  <si>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</si>
  <si>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</si>
  <si>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</si>
  <si>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</si>
  <si>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</si>
  <si>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</si>
  <si>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</si>
  <si>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</si>
  <si>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</si>
  <si>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</si>
  <si>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</si>
  <si>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</si>
  <si>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</si>
  <si>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</si>
  <si>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</si>
  <si>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</si>
  <si>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</si>
  <si>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</si>
  <si>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</si>
  <si>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</si>
  <si>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</si>
  <si>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</si>
  <si>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</si>
  <si>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</si>
  <si>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</si>
  <si>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</si>
  <si>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</si>
  <si>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</si>
  <si>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</si>
  <si>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</si>
  <si>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</si>
  <si>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</si>
  <si>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</si>
  <si>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</si>
  <si>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</si>
  <si>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</si>
  <si>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</si>
  <si>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</si>
  <si>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</si>
  <si>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</si>
  <si>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</si>
  <si>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</si>
  <si>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</si>
  <si>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</si>
  <si>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</si>
  <si>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</si>
  <si>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</si>
  <si>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</si>
  <si>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</si>
  <si>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</si>
  <si>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GRIM0403</t>
  </si>
  <si>
    <t>GRIM_output_2.xls</t>
  </si>
  <si>
    <t>Diabetes (ICD-10 E10–E14), 1907–2016</t>
  </si>
  <si>
    <t>Final</t>
  </si>
  <si>
    <t>Final Recast</t>
  </si>
  <si>
    <t>Preliminary Rebased</t>
  </si>
  <si>
    <t>—</t>
  </si>
  <si>
    <t>Diabetes</t>
  </si>
  <si>
    <t>E10–E14</t>
  </si>
  <si>
    <t>All endocrine, nutritional and metabolic diseases</t>
  </si>
  <si>
    <t>E00–E90</t>
  </si>
  <si>
    <t>Disorders involving the immune mechanism (ICD-9 279) were previously included in the endocrine, nutritional and metabolic diseases chapter, but are now part of the diseases of the blood and blood-forming organs chapter.</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</si>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</sst>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Diabetes (ICD-10 E10–E14), by sex and year, 1907–2016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Admin!Deaths_male</c:f>
              <c:numCache>
                <c:formatCode>#,##0</c:formatCode>
                <c:ptCount val="110"/>
                <c:pt idx="0">
                  <c:v>188</c:v>
                </c:pt>
                <c:pt idx="1">
                  <c:v>164</c:v>
                </c:pt>
                <c:pt idx="2">
                  <c:v>186</c:v>
                </c:pt>
                <c:pt idx="3">
                  <c:v>185</c:v>
                </c:pt>
                <c:pt idx="4">
                  <c:v>175</c:v>
                </c:pt>
                <c:pt idx="5">
                  <c:v>180</c:v>
                </c:pt>
                <c:pt idx="6">
                  <c:v>238</c:v>
                </c:pt>
                <c:pt idx="7">
                  <c:v>205</c:v>
                </c:pt>
                <c:pt idx="8">
                  <c:v>250</c:v>
                </c:pt>
                <c:pt idx="9">
                  <c:v>240</c:v>
                </c:pt>
                <c:pt idx="10">
                  <c:v>227</c:v>
                </c:pt>
                <c:pt idx="11">
                  <c:v>237</c:v>
                </c:pt>
                <c:pt idx="12">
                  <c:v>282</c:v>
                </c:pt>
                <c:pt idx="13">
                  <c:v>298</c:v>
                </c:pt>
                <c:pt idx="14">
                  <c:v>260</c:v>
                </c:pt>
                <c:pt idx="15">
                  <c:v>282</c:v>
                </c:pt>
                <c:pt idx="16">
                  <c:v>288</c:v>
                </c:pt>
                <c:pt idx="17">
                  <c:v>282</c:v>
                </c:pt>
                <c:pt idx="18">
                  <c:v>273</c:v>
                </c:pt>
                <c:pt idx="19">
                  <c:v>259</c:v>
                </c:pt>
                <c:pt idx="20">
                  <c:v>295</c:v>
                </c:pt>
                <c:pt idx="21">
                  <c:v>291</c:v>
                </c:pt>
                <c:pt idx="22">
                  <c:v>329</c:v>
                </c:pt>
                <c:pt idx="23">
                  <c:v>287</c:v>
                </c:pt>
                <c:pt idx="24">
                  <c:v>322</c:v>
                </c:pt>
                <c:pt idx="25">
                  <c:v>375</c:v>
                </c:pt>
                <c:pt idx="26">
                  <c:v>416</c:v>
                </c:pt>
                <c:pt idx="27">
                  <c:v>377</c:v>
                </c:pt>
                <c:pt idx="28">
                  <c:v>387</c:v>
                </c:pt>
                <c:pt idx="29">
                  <c:v>353</c:v>
                </c:pt>
                <c:pt idx="30">
                  <c:v>430</c:v>
                </c:pt>
                <c:pt idx="31">
                  <c:v>417</c:v>
                </c:pt>
                <c:pt idx="32">
                  <c:v>395</c:v>
                </c:pt>
                <c:pt idx="33">
                  <c:v>471</c:v>
                </c:pt>
                <c:pt idx="34">
                  <c:v>503</c:v>
                </c:pt>
                <c:pt idx="35">
                  <c:v>492</c:v>
                </c:pt>
                <c:pt idx="36">
                  <c:v>520</c:v>
                </c:pt>
                <c:pt idx="37">
                  <c:v>418</c:v>
                </c:pt>
                <c:pt idx="38">
                  <c:v>422</c:v>
                </c:pt>
                <c:pt idx="39">
                  <c:v>488</c:v>
                </c:pt>
                <c:pt idx="40">
                  <c:v>449</c:v>
                </c:pt>
                <c:pt idx="41">
                  <c:v>494</c:v>
                </c:pt>
                <c:pt idx="42">
                  <c:v>490</c:v>
                </c:pt>
                <c:pt idx="43">
                  <c:v>379</c:v>
                </c:pt>
                <c:pt idx="44">
                  <c:v>365</c:v>
                </c:pt>
                <c:pt idx="45">
                  <c:v>380</c:v>
                </c:pt>
                <c:pt idx="46">
                  <c:v>364</c:v>
                </c:pt>
                <c:pt idx="47">
                  <c:v>374</c:v>
                </c:pt>
                <c:pt idx="48">
                  <c:v>401</c:v>
                </c:pt>
                <c:pt idx="49">
                  <c:v>419</c:v>
                </c:pt>
                <c:pt idx="50">
                  <c:v>421</c:v>
                </c:pt>
                <c:pt idx="51">
                  <c:v>404</c:v>
                </c:pt>
                <c:pt idx="52">
                  <c:v>434</c:v>
                </c:pt>
                <c:pt idx="53">
                  <c:v>469</c:v>
                </c:pt>
                <c:pt idx="54">
                  <c:v>497</c:v>
                </c:pt>
                <c:pt idx="55">
                  <c:v>542</c:v>
                </c:pt>
                <c:pt idx="56">
                  <c:v>545</c:v>
                </c:pt>
                <c:pt idx="57">
                  <c:v>587</c:v>
                </c:pt>
                <c:pt idx="58">
                  <c:v>580</c:v>
                </c:pt>
                <c:pt idx="59">
                  <c:v>671</c:v>
                </c:pt>
                <c:pt idx="60">
                  <c:v>685</c:v>
                </c:pt>
                <c:pt idx="61">
                  <c:v>856</c:v>
                </c:pt>
                <c:pt idx="62">
                  <c:v>761</c:v>
                </c:pt>
                <c:pt idx="63">
                  <c:v>783</c:v>
                </c:pt>
                <c:pt idx="64">
                  <c:v>780</c:v>
                </c:pt>
                <c:pt idx="65">
                  <c:v>821</c:v>
                </c:pt>
                <c:pt idx="66">
                  <c:v>828</c:v>
                </c:pt>
                <c:pt idx="67">
                  <c:v>863</c:v>
                </c:pt>
                <c:pt idx="68">
                  <c:v>813</c:v>
                </c:pt>
                <c:pt idx="69">
                  <c:v>771</c:v>
                </c:pt>
                <c:pt idx="70">
                  <c:v>720</c:v>
                </c:pt>
                <c:pt idx="71">
                  <c:v>812</c:v>
                </c:pt>
                <c:pt idx="72">
                  <c:v>687</c:v>
                </c:pt>
                <c:pt idx="73">
                  <c:v>720</c:v>
                </c:pt>
                <c:pt idx="74">
                  <c:v>783</c:v>
                </c:pt>
                <c:pt idx="75">
                  <c:v>748</c:v>
                </c:pt>
                <c:pt idx="76">
                  <c:v>817</c:v>
                </c:pt>
                <c:pt idx="77">
                  <c:v>878</c:v>
                </c:pt>
                <c:pt idx="78">
                  <c:v>858</c:v>
                </c:pt>
                <c:pt idx="79">
                  <c:v>906</c:v>
                </c:pt>
                <c:pt idx="80">
                  <c:v>999</c:v>
                </c:pt>
                <c:pt idx="81">
                  <c:v>922</c:v>
                </c:pt>
                <c:pt idx="82">
                  <c:v>1004</c:v>
                </c:pt>
                <c:pt idx="83">
                  <c:v>1077</c:v>
                </c:pt>
                <c:pt idx="84">
                  <c:v>1113</c:v>
                </c:pt>
                <c:pt idx="85">
                  <c:v>1136</c:v>
                </c:pt>
                <c:pt idx="86">
                  <c:v>1278</c:v>
                </c:pt>
                <c:pt idx="87">
                  <c:v>1377</c:v>
                </c:pt>
                <c:pt idx="88">
                  <c:v>1336</c:v>
                </c:pt>
                <c:pt idx="89">
                  <c:v>1521</c:v>
                </c:pt>
                <c:pt idx="90">
                  <c:v>1515</c:v>
                </c:pt>
                <c:pt idx="91">
                  <c:v>1481</c:v>
                </c:pt>
                <c:pt idx="92">
                  <c:v>1485</c:v>
                </c:pt>
                <c:pt idx="93">
                  <c:v>1594</c:v>
                </c:pt>
                <c:pt idx="94">
                  <c:v>1639</c:v>
                </c:pt>
                <c:pt idx="95">
                  <c:v>1771</c:v>
                </c:pt>
                <c:pt idx="96">
                  <c:v>1807</c:v>
                </c:pt>
                <c:pt idx="97">
                  <c:v>1869</c:v>
                </c:pt>
                <c:pt idx="98">
                  <c:v>1775</c:v>
                </c:pt>
                <c:pt idx="99">
                  <c:v>1830</c:v>
                </c:pt>
                <c:pt idx="100">
                  <c:v>1928</c:v>
                </c:pt>
                <c:pt idx="101">
                  <c:v>2135</c:v>
                </c:pt>
                <c:pt idx="102">
                  <c:v>2121</c:v>
                </c:pt>
                <c:pt idx="103">
                  <c:v>1991</c:v>
                </c:pt>
                <c:pt idx="104">
                  <c:v>2178</c:v>
                </c:pt>
                <c:pt idx="105">
                  <c:v>2200</c:v>
                </c:pt>
                <c:pt idx="106">
                  <c:v>2301</c:v>
                </c:pt>
                <c:pt idx="107">
                  <c:v>2215</c:v>
                </c:pt>
                <c:pt idx="108">
                  <c:v>2463</c:v>
                </c:pt>
                <c:pt idx="109">
                  <c:v>2578</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Admin!Deaths_female</c:f>
              <c:numCache>
                <c:formatCode>#,##0</c:formatCode>
                <c:ptCount val="110"/>
                <c:pt idx="0">
                  <c:v>200</c:v>
                </c:pt>
                <c:pt idx="1">
                  <c:v>191</c:v>
                </c:pt>
                <c:pt idx="2">
                  <c:v>195</c:v>
                </c:pt>
                <c:pt idx="3">
                  <c:v>235</c:v>
                </c:pt>
                <c:pt idx="4">
                  <c:v>238</c:v>
                </c:pt>
                <c:pt idx="5">
                  <c:v>257</c:v>
                </c:pt>
                <c:pt idx="6">
                  <c:v>248</c:v>
                </c:pt>
                <c:pt idx="7">
                  <c:v>262</c:v>
                </c:pt>
                <c:pt idx="8">
                  <c:v>269</c:v>
                </c:pt>
                <c:pt idx="9">
                  <c:v>273</c:v>
                </c:pt>
                <c:pt idx="10">
                  <c:v>322</c:v>
                </c:pt>
                <c:pt idx="11">
                  <c:v>346</c:v>
                </c:pt>
                <c:pt idx="12">
                  <c:v>353</c:v>
                </c:pt>
                <c:pt idx="13">
                  <c:v>319</c:v>
                </c:pt>
                <c:pt idx="14">
                  <c:v>369</c:v>
                </c:pt>
                <c:pt idx="15">
                  <c:v>402</c:v>
                </c:pt>
                <c:pt idx="16">
                  <c:v>404</c:v>
                </c:pt>
                <c:pt idx="17">
                  <c:v>391</c:v>
                </c:pt>
                <c:pt idx="18">
                  <c:v>404</c:v>
                </c:pt>
                <c:pt idx="19">
                  <c:v>422</c:v>
                </c:pt>
                <c:pt idx="20">
                  <c:v>511</c:v>
                </c:pt>
                <c:pt idx="21">
                  <c:v>462</c:v>
                </c:pt>
                <c:pt idx="22">
                  <c:v>494</c:v>
                </c:pt>
                <c:pt idx="23">
                  <c:v>435</c:v>
                </c:pt>
                <c:pt idx="24">
                  <c:v>580</c:v>
                </c:pt>
                <c:pt idx="25">
                  <c:v>624</c:v>
                </c:pt>
                <c:pt idx="26">
                  <c:v>644</c:v>
                </c:pt>
                <c:pt idx="27">
                  <c:v>669</c:v>
                </c:pt>
                <c:pt idx="28">
                  <c:v>701</c:v>
                </c:pt>
                <c:pt idx="29">
                  <c:v>699</c:v>
                </c:pt>
                <c:pt idx="30">
                  <c:v>719</c:v>
                </c:pt>
                <c:pt idx="31">
                  <c:v>803</c:v>
                </c:pt>
                <c:pt idx="32">
                  <c:v>794</c:v>
                </c:pt>
                <c:pt idx="33">
                  <c:v>803</c:v>
                </c:pt>
                <c:pt idx="34">
                  <c:v>883</c:v>
                </c:pt>
                <c:pt idx="35">
                  <c:v>952</c:v>
                </c:pt>
                <c:pt idx="36">
                  <c:v>984</c:v>
                </c:pt>
                <c:pt idx="37">
                  <c:v>876</c:v>
                </c:pt>
                <c:pt idx="38">
                  <c:v>884</c:v>
                </c:pt>
                <c:pt idx="39">
                  <c:v>908</c:v>
                </c:pt>
                <c:pt idx="40">
                  <c:v>881</c:v>
                </c:pt>
                <c:pt idx="41">
                  <c:v>952</c:v>
                </c:pt>
                <c:pt idx="42">
                  <c:v>983</c:v>
                </c:pt>
                <c:pt idx="43">
                  <c:v>715</c:v>
                </c:pt>
                <c:pt idx="44">
                  <c:v>694</c:v>
                </c:pt>
                <c:pt idx="45">
                  <c:v>705</c:v>
                </c:pt>
                <c:pt idx="46">
                  <c:v>740</c:v>
                </c:pt>
                <c:pt idx="47">
                  <c:v>722</c:v>
                </c:pt>
                <c:pt idx="48">
                  <c:v>732</c:v>
                </c:pt>
                <c:pt idx="49">
                  <c:v>793</c:v>
                </c:pt>
                <c:pt idx="50">
                  <c:v>730</c:v>
                </c:pt>
                <c:pt idx="51">
                  <c:v>711</c:v>
                </c:pt>
                <c:pt idx="52">
                  <c:v>679</c:v>
                </c:pt>
                <c:pt idx="53">
                  <c:v>719</c:v>
                </c:pt>
                <c:pt idx="54">
                  <c:v>791</c:v>
                </c:pt>
                <c:pt idx="55">
                  <c:v>799</c:v>
                </c:pt>
                <c:pt idx="56">
                  <c:v>797</c:v>
                </c:pt>
                <c:pt idx="57">
                  <c:v>888</c:v>
                </c:pt>
                <c:pt idx="58">
                  <c:v>892</c:v>
                </c:pt>
                <c:pt idx="59">
                  <c:v>967</c:v>
                </c:pt>
                <c:pt idx="60">
                  <c:v>959</c:v>
                </c:pt>
                <c:pt idx="61">
                  <c:v>1099</c:v>
                </c:pt>
                <c:pt idx="62">
                  <c:v>996</c:v>
                </c:pt>
                <c:pt idx="63">
                  <c:v>1095</c:v>
                </c:pt>
                <c:pt idx="64">
                  <c:v>1021</c:v>
                </c:pt>
                <c:pt idx="65">
                  <c:v>1019</c:v>
                </c:pt>
                <c:pt idx="66">
                  <c:v>963</c:v>
                </c:pt>
                <c:pt idx="67">
                  <c:v>1097</c:v>
                </c:pt>
                <c:pt idx="68">
                  <c:v>933</c:v>
                </c:pt>
                <c:pt idx="69">
                  <c:v>949</c:v>
                </c:pt>
                <c:pt idx="70">
                  <c:v>876</c:v>
                </c:pt>
                <c:pt idx="71">
                  <c:v>928</c:v>
                </c:pt>
                <c:pt idx="72">
                  <c:v>804</c:v>
                </c:pt>
                <c:pt idx="73">
                  <c:v>914</c:v>
                </c:pt>
                <c:pt idx="74">
                  <c:v>934</c:v>
                </c:pt>
                <c:pt idx="75">
                  <c:v>861</c:v>
                </c:pt>
                <c:pt idx="76">
                  <c:v>875</c:v>
                </c:pt>
                <c:pt idx="77">
                  <c:v>960</c:v>
                </c:pt>
                <c:pt idx="78">
                  <c:v>1058</c:v>
                </c:pt>
                <c:pt idx="79">
                  <c:v>1052</c:v>
                </c:pt>
                <c:pt idx="80">
                  <c:v>1068</c:v>
                </c:pt>
                <c:pt idx="81">
                  <c:v>1081</c:v>
                </c:pt>
                <c:pt idx="82">
                  <c:v>1111</c:v>
                </c:pt>
                <c:pt idx="83">
                  <c:v>1107</c:v>
                </c:pt>
                <c:pt idx="84">
                  <c:v>1175</c:v>
                </c:pt>
                <c:pt idx="85">
                  <c:v>1269</c:v>
                </c:pt>
                <c:pt idx="86">
                  <c:v>1290</c:v>
                </c:pt>
                <c:pt idx="87">
                  <c:v>1366</c:v>
                </c:pt>
                <c:pt idx="88">
                  <c:v>1372</c:v>
                </c:pt>
                <c:pt idx="89">
                  <c:v>1470</c:v>
                </c:pt>
                <c:pt idx="90">
                  <c:v>1516</c:v>
                </c:pt>
                <c:pt idx="91">
                  <c:v>1396</c:v>
                </c:pt>
                <c:pt idx="92">
                  <c:v>1462</c:v>
                </c:pt>
                <c:pt idx="93">
                  <c:v>1412</c:v>
                </c:pt>
                <c:pt idx="94">
                  <c:v>1439</c:v>
                </c:pt>
                <c:pt idx="95">
                  <c:v>1558</c:v>
                </c:pt>
                <c:pt idx="96">
                  <c:v>1582</c:v>
                </c:pt>
                <c:pt idx="97">
                  <c:v>1730</c:v>
                </c:pt>
                <c:pt idx="98">
                  <c:v>1754</c:v>
                </c:pt>
                <c:pt idx="99">
                  <c:v>1839</c:v>
                </c:pt>
                <c:pt idx="100">
                  <c:v>1890</c:v>
                </c:pt>
                <c:pt idx="101">
                  <c:v>2046</c:v>
                </c:pt>
                <c:pt idx="102">
                  <c:v>2055</c:v>
                </c:pt>
                <c:pt idx="103">
                  <c:v>1957</c:v>
                </c:pt>
                <c:pt idx="104">
                  <c:v>2033</c:v>
                </c:pt>
                <c:pt idx="105">
                  <c:v>2041</c:v>
                </c:pt>
                <c:pt idx="106">
                  <c:v>2032</c:v>
                </c:pt>
                <c:pt idx="107">
                  <c:v>2138</c:v>
                </c:pt>
                <c:pt idx="108">
                  <c:v>2199</c:v>
                </c:pt>
                <c:pt idx="109">
                  <c:v>2192</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7811328"/>
        <c:axId val="148194816"/>
      </c:scatterChart>
      <c:valAx>
        <c:axId val="14781132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8194816"/>
        <c:crosses val="autoZero"/>
        <c:crossBetween val="midCat"/>
        <c:minorUnit val="10"/>
      </c:valAx>
      <c:valAx>
        <c:axId val="148194816"/>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781132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Diabetes (ICD-10 E10–E14), by sex and year, 1907–2016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Admin!ASR_male</c:f>
              <c:numCache>
                <c:formatCode>0.0</c:formatCode>
                <c:ptCount val="110"/>
                <c:pt idx="0">
                  <c:v>15.666591</c:v>
                </c:pt>
                <c:pt idx="1">
                  <c:v>12.996428999999999</c:v>
                </c:pt>
                <c:pt idx="2">
                  <c:v>13.868162</c:v>
                </c:pt>
                <c:pt idx="3">
                  <c:v>13.303659</c:v>
                </c:pt>
                <c:pt idx="4">
                  <c:v>14.393774000000001</c:v>
                </c:pt>
                <c:pt idx="5">
                  <c:v>13.438264999999999</c:v>
                </c:pt>
                <c:pt idx="6">
                  <c:v>17.536667999999999</c:v>
                </c:pt>
                <c:pt idx="7">
                  <c:v>14.410663</c:v>
                </c:pt>
                <c:pt idx="8">
                  <c:v>17.136723</c:v>
                </c:pt>
                <c:pt idx="9">
                  <c:v>16.639209000000001</c:v>
                </c:pt>
                <c:pt idx="10">
                  <c:v>15.864079</c:v>
                </c:pt>
                <c:pt idx="11">
                  <c:v>15.784629000000001</c:v>
                </c:pt>
                <c:pt idx="12">
                  <c:v>18.569192999999999</c:v>
                </c:pt>
                <c:pt idx="13">
                  <c:v>17.663270000000001</c:v>
                </c:pt>
                <c:pt idx="14">
                  <c:v>16.495702000000001</c:v>
                </c:pt>
                <c:pt idx="15">
                  <c:v>16.978617</c:v>
                </c:pt>
                <c:pt idx="16">
                  <c:v>16.119039000000001</c:v>
                </c:pt>
                <c:pt idx="17">
                  <c:v>17.058596000000001</c:v>
                </c:pt>
                <c:pt idx="18">
                  <c:v>15.533352000000001</c:v>
                </c:pt>
                <c:pt idx="19">
                  <c:v>13.808031</c:v>
                </c:pt>
                <c:pt idx="20">
                  <c:v>17.333461</c:v>
                </c:pt>
                <c:pt idx="21">
                  <c:v>14.768344000000001</c:v>
                </c:pt>
                <c:pt idx="22">
                  <c:v>17.769527</c:v>
                </c:pt>
                <c:pt idx="23">
                  <c:v>14.662330000000001</c:v>
                </c:pt>
                <c:pt idx="24">
                  <c:v>15.874326999999999</c:v>
                </c:pt>
                <c:pt idx="25">
                  <c:v>19.283200999999998</c:v>
                </c:pt>
                <c:pt idx="26">
                  <c:v>20.670418999999999</c:v>
                </c:pt>
                <c:pt idx="27">
                  <c:v>18.649108999999999</c:v>
                </c:pt>
                <c:pt idx="28">
                  <c:v>18.337024</c:v>
                </c:pt>
                <c:pt idx="29">
                  <c:v>16.831996</c:v>
                </c:pt>
                <c:pt idx="30">
                  <c:v>21.339117000000002</c:v>
                </c:pt>
                <c:pt idx="31">
                  <c:v>20.139890999999999</c:v>
                </c:pt>
                <c:pt idx="32">
                  <c:v>15.516271</c:v>
                </c:pt>
                <c:pt idx="33">
                  <c:v>22.888085</c:v>
                </c:pt>
                <c:pt idx="34">
                  <c:v>23.706727999999998</c:v>
                </c:pt>
                <c:pt idx="35">
                  <c:v>21.982634999999998</c:v>
                </c:pt>
                <c:pt idx="36">
                  <c:v>22.555631999999999</c:v>
                </c:pt>
                <c:pt idx="37">
                  <c:v>17.783698999999999</c:v>
                </c:pt>
                <c:pt idx="38">
                  <c:v>18.425671999999999</c:v>
                </c:pt>
                <c:pt idx="39">
                  <c:v>20.70757</c:v>
                </c:pt>
                <c:pt idx="40">
                  <c:v>18.426303000000001</c:v>
                </c:pt>
                <c:pt idx="41">
                  <c:v>20.246668</c:v>
                </c:pt>
                <c:pt idx="42">
                  <c:v>20.087204</c:v>
                </c:pt>
                <c:pt idx="43">
                  <c:v>15.622781</c:v>
                </c:pt>
                <c:pt idx="44">
                  <c:v>14.357772000000001</c:v>
                </c:pt>
                <c:pt idx="45">
                  <c:v>14.328435000000001</c:v>
                </c:pt>
                <c:pt idx="46">
                  <c:v>13.930332</c:v>
                </c:pt>
                <c:pt idx="47">
                  <c:v>14.145042</c:v>
                </c:pt>
                <c:pt idx="48">
                  <c:v>14.279752</c:v>
                </c:pt>
                <c:pt idx="49">
                  <c:v>14.988079000000001</c:v>
                </c:pt>
                <c:pt idx="50">
                  <c:v>15.113213</c:v>
                </c:pt>
                <c:pt idx="51">
                  <c:v>13.544136999999999</c:v>
                </c:pt>
                <c:pt idx="52">
                  <c:v>15.120317999999999</c:v>
                </c:pt>
                <c:pt idx="53">
                  <c:v>15.970306000000001</c:v>
                </c:pt>
                <c:pt idx="54">
                  <c:v>16.152577000000001</c:v>
                </c:pt>
                <c:pt idx="55">
                  <c:v>17.132411000000001</c:v>
                </c:pt>
                <c:pt idx="56">
                  <c:v>17.150174</c:v>
                </c:pt>
                <c:pt idx="57">
                  <c:v>18.148588</c:v>
                </c:pt>
                <c:pt idx="58">
                  <c:v>17.586781999999999</c:v>
                </c:pt>
                <c:pt idx="59">
                  <c:v>21.059169000000001</c:v>
                </c:pt>
                <c:pt idx="60">
                  <c:v>19.971927999999998</c:v>
                </c:pt>
                <c:pt idx="61">
                  <c:v>25.408121000000001</c:v>
                </c:pt>
                <c:pt idx="62">
                  <c:v>22.677589999999999</c:v>
                </c:pt>
                <c:pt idx="63">
                  <c:v>23.018581000000001</c:v>
                </c:pt>
                <c:pt idx="64">
                  <c:v>21.575071000000001</c:v>
                </c:pt>
                <c:pt idx="65">
                  <c:v>21.808865000000001</c:v>
                </c:pt>
                <c:pt idx="66">
                  <c:v>22.459772999999998</c:v>
                </c:pt>
                <c:pt idx="67">
                  <c:v>22.588004000000002</c:v>
                </c:pt>
                <c:pt idx="68">
                  <c:v>20.931352</c:v>
                </c:pt>
                <c:pt idx="69">
                  <c:v>19.946857999999999</c:v>
                </c:pt>
                <c:pt idx="70">
                  <c:v>18.216194999999999</c:v>
                </c:pt>
                <c:pt idx="71">
                  <c:v>19.971240999999999</c:v>
                </c:pt>
                <c:pt idx="72">
                  <c:v>16.456928000000001</c:v>
                </c:pt>
                <c:pt idx="73">
                  <c:v>16.337257999999999</c:v>
                </c:pt>
                <c:pt idx="74">
                  <c:v>17.464880999999998</c:v>
                </c:pt>
                <c:pt idx="75">
                  <c:v>17.009796999999999</c:v>
                </c:pt>
                <c:pt idx="76">
                  <c:v>17.558671</c:v>
                </c:pt>
                <c:pt idx="77">
                  <c:v>18.634295999999999</c:v>
                </c:pt>
                <c:pt idx="78">
                  <c:v>17.650089000000001</c:v>
                </c:pt>
                <c:pt idx="79">
                  <c:v>17.866657</c:v>
                </c:pt>
                <c:pt idx="80">
                  <c:v>19.250965999999998</c:v>
                </c:pt>
                <c:pt idx="81">
                  <c:v>17.118468</c:v>
                </c:pt>
                <c:pt idx="82">
                  <c:v>17.984362000000001</c:v>
                </c:pt>
                <c:pt idx="83">
                  <c:v>18.608699999999999</c:v>
                </c:pt>
                <c:pt idx="84">
                  <c:v>19.295559999999998</c:v>
                </c:pt>
                <c:pt idx="85">
                  <c:v>18.786894</c:v>
                </c:pt>
                <c:pt idx="86">
                  <c:v>20.352927000000001</c:v>
                </c:pt>
                <c:pt idx="87">
                  <c:v>21.633077</c:v>
                </c:pt>
                <c:pt idx="88">
                  <c:v>19.960008999999999</c:v>
                </c:pt>
                <c:pt idx="89">
                  <c:v>22.304010999999999</c:v>
                </c:pt>
                <c:pt idx="90">
                  <c:v>21.508835000000001</c:v>
                </c:pt>
                <c:pt idx="91">
                  <c:v>20.267658999999998</c:v>
                </c:pt>
                <c:pt idx="92">
                  <c:v>19.567655999999999</c:v>
                </c:pt>
                <c:pt idx="93">
                  <c:v>20.46153</c:v>
                </c:pt>
                <c:pt idx="94">
                  <c:v>20.328319</c:v>
                </c:pt>
                <c:pt idx="95">
                  <c:v>21.426144000000001</c:v>
                </c:pt>
                <c:pt idx="96">
                  <c:v>21.311267000000001</c:v>
                </c:pt>
                <c:pt idx="97">
                  <c:v>21.502624999999998</c:v>
                </c:pt>
                <c:pt idx="98">
                  <c:v>19.760625000000001</c:v>
                </c:pt>
                <c:pt idx="99">
                  <c:v>19.757286000000001</c:v>
                </c:pt>
                <c:pt idx="100">
                  <c:v>20.069223999999998</c:v>
                </c:pt>
                <c:pt idx="101">
                  <c:v>21.625122000000001</c:v>
                </c:pt>
                <c:pt idx="102">
                  <c:v>20.750641999999999</c:v>
                </c:pt>
                <c:pt idx="103">
                  <c:v>18.83445</c:v>
                </c:pt>
                <c:pt idx="104">
                  <c:v>19.900191</c:v>
                </c:pt>
                <c:pt idx="105">
                  <c:v>19.546417999999999</c:v>
                </c:pt>
                <c:pt idx="106">
                  <c:v>19.700405</c:v>
                </c:pt>
                <c:pt idx="107">
                  <c:v>18.278898000000002</c:v>
                </c:pt>
                <c:pt idx="108">
                  <c:v>19.712289999999999</c:v>
                </c:pt>
                <c:pt idx="109">
                  <c:v>20.059279</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Admin!ASR_female</c:f>
              <c:numCache>
                <c:formatCode>0.0</c:formatCode>
                <c:ptCount val="110"/>
                <c:pt idx="0">
                  <c:v>21.010325999999999</c:v>
                </c:pt>
                <c:pt idx="1">
                  <c:v>19.460177000000002</c:v>
                </c:pt>
                <c:pt idx="2">
                  <c:v>19.402918</c:v>
                </c:pt>
                <c:pt idx="3">
                  <c:v>23.079325000000001</c:v>
                </c:pt>
                <c:pt idx="4">
                  <c:v>22.738040000000002</c:v>
                </c:pt>
                <c:pt idx="5">
                  <c:v>23.043389000000001</c:v>
                </c:pt>
                <c:pt idx="6">
                  <c:v>21.315100999999999</c:v>
                </c:pt>
                <c:pt idx="7">
                  <c:v>22.076125000000001</c:v>
                </c:pt>
                <c:pt idx="8">
                  <c:v>21.233336000000001</c:v>
                </c:pt>
                <c:pt idx="9">
                  <c:v>21.098807999999998</c:v>
                </c:pt>
                <c:pt idx="10">
                  <c:v>25.078607999999999</c:v>
                </c:pt>
                <c:pt idx="11">
                  <c:v>25.920660999999999</c:v>
                </c:pt>
                <c:pt idx="12">
                  <c:v>25.727096</c:v>
                </c:pt>
                <c:pt idx="13">
                  <c:v>22.475268</c:v>
                </c:pt>
                <c:pt idx="14">
                  <c:v>25.535225000000001</c:v>
                </c:pt>
                <c:pt idx="15">
                  <c:v>27.433571000000001</c:v>
                </c:pt>
                <c:pt idx="16">
                  <c:v>25.224343000000001</c:v>
                </c:pt>
                <c:pt idx="17">
                  <c:v>25.350297999999999</c:v>
                </c:pt>
                <c:pt idx="18">
                  <c:v>25.860115</c:v>
                </c:pt>
                <c:pt idx="19">
                  <c:v>26.142202000000001</c:v>
                </c:pt>
                <c:pt idx="20">
                  <c:v>29.454566</c:v>
                </c:pt>
                <c:pt idx="21">
                  <c:v>25.799513999999999</c:v>
                </c:pt>
                <c:pt idx="22">
                  <c:v>26.809063999999999</c:v>
                </c:pt>
                <c:pt idx="23">
                  <c:v>23.591671000000002</c:v>
                </c:pt>
                <c:pt idx="24">
                  <c:v>30.773506999999999</c:v>
                </c:pt>
                <c:pt idx="25">
                  <c:v>32.362068999999998</c:v>
                </c:pt>
                <c:pt idx="26">
                  <c:v>32.445870999999997</c:v>
                </c:pt>
                <c:pt idx="27">
                  <c:v>32.525309</c:v>
                </c:pt>
                <c:pt idx="28">
                  <c:v>33.836764000000002</c:v>
                </c:pt>
                <c:pt idx="29">
                  <c:v>32.424965999999998</c:v>
                </c:pt>
                <c:pt idx="30">
                  <c:v>32.872836</c:v>
                </c:pt>
                <c:pt idx="31">
                  <c:v>35.418672999999998</c:v>
                </c:pt>
                <c:pt idx="32">
                  <c:v>35.325524000000001</c:v>
                </c:pt>
                <c:pt idx="33">
                  <c:v>34.372441999999999</c:v>
                </c:pt>
                <c:pt idx="34">
                  <c:v>37.344721</c:v>
                </c:pt>
                <c:pt idx="35">
                  <c:v>37.980578000000001</c:v>
                </c:pt>
                <c:pt idx="36">
                  <c:v>38.649473</c:v>
                </c:pt>
                <c:pt idx="37">
                  <c:v>33.685063</c:v>
                </c:pt>
                <c:pt idx="38">
                  <c:v>32.744979000000001</c:v>
                </c:pt>
                <c:pt idx="39">
                  <c:v>33.794753999999998</c:v>
                </c:pt>
                <c:pt idx="40">
                  <c:v>31.321145000000001</c:v>
                </c:pt>
                <c:pt idx="41">
                  <c:v>34.128006999999997</c:v>
                </c:pt>
                <c:pt idx="42">
                  <c:v>34.463901</c:v>
                </c:pt>
                <c:pt idx="43">
                  <c:v>24.371510000000001</c:v>
                </c:pt>
                <c:pt idx="44">
                  <c:v>22.460766</c:v>
                </c:pt>
                <c:pt idx="45">
                  <c:v>22.235074000000001</c:v>
                </c:pt>
                <c:pt idx="46">
                  <c:v>23.583933999999999</c:v>
                </c:pt>
                <c:pt idx="47">
                  <c:v>22.249590999999999</c:v>
                </c:pt>
                <c:pt idx="48">
                  <c:v>22.101364</c:v>
                </c:pt>
                <c:pt idx="49">
                  <c:v>23.625782999999998</c:v>
                </c:pt>
                <c:pt idx="50">
                  <c:v>20.846478000000001</c:v>
                </c:pt>
                <c:pt idx="51">
                  <c:v>19.430848000000001</c:v>
                </c:pt>
                <c:pt idx="52">
                  <c:v>18.725885999999999</c:v>
                </c:pt>
                <c:pt idx="53">
                  <c:v>19.325911000000001</c:v>
                </c:pt>
                <c:pt idx="54">
                  <c:v>20.529252</c:v>
                </c:pt>
                <c:pt idx="55">
                  <c:v>20.061954</c:v>
                </c:pt>
                <c:pt idx="56">
                  <c:v>19.847933999999999</c:v>
                </c:pt>
                <c:pt idx="57">
                  <c:v>21.460948999999999</c:v>
                </c:pt>
                <c:pt idx="58">
                  <c:v>20.787381</c:v>
                </c:pt>
                <c:pt idx="59">
                  <c:v>22.426455000000001</c:v>
                </c:pt>
                <c:pt idx="60">
                  <c:v>21.563130999999998</c:v>
                </c:pt>
                <c:pt idx="61">
                  <c:v>24.456524999999999</c:v>
                </c:pt>
                <c:pt idx="62">
                  <c:v>21.531544</c:v>
                </c:pt>
                <c:pt idx="63">
                  <c:v>23.403116000000001</c:v>
                </c:pt>
                <c:pt idx="64">
                  <c:v>21.061259</c:v>
                </c:pt>
                <c:pt idx="65">
                  <c:v>20.232776000000001</c:v>
                </c:pt>
                <c:pt idx="66">
                  <c:v>18.878902</c:v>
                </c:pt>
                <c:pt idx="67">
                  <c:v>20.921357</c:v>
                </c:pt>
                <c:pt idx="68">
                  <c:v>17.546935999999999</c:v>
                </c:pt>
                <c:pt idx="69">
                  <c:v>16.930264000000001</c:v>
                </c:pt>
                <c:pt idx="70">
                  <c:v>15.643261000000001</c:v>
                </c:pt>
                <c:pt idx="71">
                  <c:v>15.987375</c:v>
                </c:pt>
                <c:pt idx="72">
                  <c:v>13.587389999999999</c:v>
                </c:pt>
                <c:pt idx="73">
                  <c:v>15.088113</c:v>
                </c:pt>
                <c:pt idx="74">
                  <c:v>14.801640000000001</c:v>
                </c:pt>
                <c:pt idx="75">
                  <c:v>13.381612000000001</c:v>
                </c:pt>
                <c:pt idx="76">
                  <c:v>13.202756000000001</c:v>
                </c:pt>
                <c:pt idx="77">
                  <c:v>13.956511000000001</c:v>
                </c:pt>
                <c:pt idx="78">
                  <c:v>14.872932</c:v>
                </c:pt>
                <c:pt idx="79">
                  <c:v>14.304456999999999</c:v>
                </c:pt>
                <c:pt idx="80">
                  <c:v>14.187309000000001</c:v>
                </c:pt>
                <c:pt idx="81">
                  <c:v>13.947288</c:v>
                </c:pt>
                <c:pt idx="82">
                  <c:v>13.923014</c:v>
                </c:pt>
                <c:pt idx="83">
                  <c:v>13.592268000000001</c:v>
                </c:pt>
                <c:pt idx="84">
                  <c:v>13.920199999999999</c:v>
                </c:pt>
                <c:pt idx="85">
                  <c:v>14.638733999999999</c:v>
                </c:pt>
                <c:pt idx="86">
                  <c:v>14.490475</c:v>
                </c:pt>
                <c:pt idx="87">
                  <c:v>14.876868</c:v>
                </c:pt>
                <c:pt idx="88">
                  <c:v>14.541912999999999</c:v>
                </c:pt>
                <c:pt idx="89">
                  <c:v>15.158472</c:v>
                </c:pt>
                <c:pt idx="90">
                  <c:v>15.157641999999999</c:v>
                </c:pt>
                <c:pt idx="91">
                  <c:v>13.604520000000001</c:v>
                </c:pt>
                <c:pt idx="92">
                  <c:v>13.760709</c:v>
                </c:pt>
                <c:pt idx="93">
                  <c:v>12.951435999999999</c:v>
                </c:pt>
                <c:pt idx="94">
                  <c:v>12.694542999999999</c:v>
                </c:pt>
                <c:pt idx="95">
                  <c:v>13.299486</c:v>
                </c:pt>
                <c:pt idx="96">
                  <c:v>13.133191</c:v>
                </c:pt>
                <c:pt idx="97">
                  <c:v>14.083398000000001</c:v>
                </c:pt>
                <c:pt idx="98">
                  <c:v>13.714096</c:v>
                </c:pt>
                <c:pt idx="99">
                  <c:v>14.129273</c:v>
                </c:pt>
                <c:pt idx="100">
                  <c:v>14.049455</c:v>
                </c:pt>
                <c:pt idx="101">
                  <c:v>14.620547</c:v>
                </c:pt>
                <c:pt idx="102">
                  <c:v>14.494735</c:v>
                </c:pt>
                <c:pt idx="103">
                  <c:v>13.27847</c:v>
                </c:pt>
                <c:pt idx="104">
                  <c:v>13.393718</c:v>
                </c:pt>
                <c:pt idx="105">
                  <c:v>13.037675</c:v>
                </c:pt>
                <c:pt idx="106">
                  <c:v>12.770619999999999</c:v>
                </c:pt>
                <c:pt idx="107">
                  <c:v>13.068541</c:v>
                </c:pt>
                <c:pt idx="108">
                  <c:v>13.133533</c:v>
                </c:pt>
                <c:pt idx="109">
                  <c:v>12.811756000000001</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58028928"/>
        <c:axId val="161075584"/>
      </c:scatterChart>
      <c:valAx>
        <c:axId val="15802892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1075584"/>
        <c:crosses val="autoZero"/>
        <c:crossBetween val="midCat"/>
        <c:minorUnit val="10"/>
      </c:valAx>
      <c:valAx>
        <c:axId val="16107558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5802892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Diabetes (ICD-10 E10–E14),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0.12435350000000001</c:v>
                </c:pt>
                <c:pt idx="2">
                  <c:v>0.1359804</c:v>
                </c:pt>
                <c:pt idx="3">
                  <c:v>0.26457930000000002</c:v>
                </c:pt>
                <c:pt idx="4">
                  <c:v>0.34636909999999999</c:v>
                </c:pt>
                <c:pt idx="5">
                  <c:v>0.76952169999999998</c:v>
                </c:pt>
                <c:pt idx="6">
                  <c:v>1.0078917999999999</c:v>
                </c:pt>
                <c:pt idx="7">
                  <c:v>1.8700909999999999</c:v>
                </c:pt>
                <c:pt idx="8">
                  <c:v>4.2071449999999997</c:v>
                </c:pt>
                <c:pt idx="9">
                  <c:v>6.4874023999999997</c:v>
                </c:pt>
                <c:pt idx="10">
                  <c:v>10.606023</c:v>
                </c:pt>
                <c:pt idx="11">
                  <c:v>14.218605</c:v>
                </c:pt>
                <c:pt idx="12">
                  <c:v>21.150758</c:v>
                </c:pt>
                <c:pt idx="13">
                  <c:v>40.015734999999999</c:v>
                </c:pt>
                <c:pt idx="14">
                  <c:v>71.174865999999994</c:v>
                </c:pt>
                <c:pt idx="15">
                  <c:v>115.17224</c:v>
                </c:pt>
                <c:pt idx="16">
                  <c:v>236.48715000000001</c:v>
                </c:pt>
                <c:pt idx="17">
                  <c:v>421.22528999999997</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0.77017950000000002</c:v>
                </c:pt>
                <c:pt idx="6">
                  <c:v>0.77497150000000004</c:v>
                </c:pt>
                <c:pt idx="7">
                  <c:v>0.86844540000000003</c:v>
                </c:pt>
                <c:pt idx="8">
                  <c:v>1.8291322000000001</c:v>
                </c:pt>
                <c:pt idx="9">
                  <c:v>2.9261048999999999</c:v>
                </c:pt>
                <c:pt idx="10">
                  <c:v>5.2091339999999997</c:v>
                </c:pt>
                <c:pt idx="11">
                  <c:v>7.5681130000000003</c:v>
                </c:pt>
                <c:pt idx="12">
                  <c:v>12.727904000000001</c:v>
                </c:pt>
                <c:pt idx="13">
                  <c:v>20.017205000000001</c:v>
                </c:pt>
                <c:pt idx="14">
                  <c:v>37.725942000000003</c:v>
                </c:pt>
                <c:pt idx="15">
                  <c:v>65.325168000000005</c:v>
                </c:pt>
                <c:pt idx="16">
                  <c:v>153.18906000000001</c:v>
                </c:pt>
                <c:pt idx="17">
                  <c:v>344.65487999999999</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871424"/>
        <c:axId val="234973056"/>
      </c:barChart>
      <c:catAx>
        <c:axId val="234871424"/>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973056"/>
        <c:crosses val="autoZero"/>
        <c:auto val="1"/>
        <c:lblAlgn val="ctr"/>
        <c:lblOffset val="100"/>
        <c:noMultiLvlLbl val="0"/>
      </c:catAx>
      <c:valAx>
        <c:axId val="23497305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71424"/>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Diabetes (ICD-10 E10–E14),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-1</c:v>
                </c:pt>
                <c:pt idx="2">
                  <c:v>-1</c:v>
                </c:pt>
                <c:pt idx="3">
                  <c:v>-2</c:v>
                </c:pt>
                <c:pt idx="4">
                  <c:v>-3</c:v>
                </c:pt>
                <c:pt idx="5">
                  <c:v>-7</c:v>
                </c:pt>
                <c:pt idx="6">
                  <c:v>-9</c:v>
                </c:pt>
                <c:pt idx="7">
                  <c:v>-15</c:v>
                </c:pt>
                <c:pt idx="8">
                  <c:v>-34</c:v>
                </c:pt>
                <c:pt idx="9">
                  <c:v>-51</c:v>
                </c:pt>
                <c:pt idx="10">
                  <c:v>-81</c:v>
                </c:pt>
                <c:pt idx="11">
                  <c:v>-103</c:v>
                </c:pt>
                <c:pt idx="12">
                  <c:v>-135</c:v>
                </c:pt>
                <c:pt idx="13">
                  <c:v>-236</c:v>
                </c:pt>
                <c:pt idx="14">
                  <c:v>-311</c:v>
                </c:pt>
                <c:pt idx="15">
                  <c:v>-355</c:v>
                </c:pt>
                <c:pt idx="16">
                  <c:v>-479</c:v>
                </c:pt>
                <c:pt idx="17">
                  <c:v>-755</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7</c:v>
                </c:pt>
                <c:pt idx="6">
                  <c:v>7</c:v>
                </c:pt>
                <c:pt idx="7">
                  <c:v>7</c:v>
                </c:pt>
                <c:pt idx="8">
                  <c:v>15</c:v>
                </c:pt>
                <c:pt idx="9">
                  <c:v>24</c:v>
                </c:pt>
                <c:pt idx="10">
                  <c:v>41</c:v>
                </c:pt>
                <c:pt idx="11">
                  <c:v>57</c:v>
                </c:pt>
                <c:pt idx="12">
                  <c:v>85</c:v>
                </c:pt>
                <c:pt idx="13">
                  <c:v>121</c:v>
                </c:pt>
                <c:pt idx="14">
                  <c:v>171</c:v>
                </c:pt>
                <c:pt idx="15">
                  <c:v>224</c:v>
                </c:pt>
                <c:pt idx="16">
                  <c:v>387</c:v>
                </c:pt>
                <c:pt idx="17">
                  <c:v>1046</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96864"/>
        <c:axId val="234999808"/>
      </c:barChart>
      <c:catAx>
        <c:axId val="23499686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999808"/>
        <c:crosses val="autoZero"/>
        <c:auto val="0"/>
        <c:lblAlgn val="ctr"/>
        <c:lblOffset val="100"/>
        <c:tickLblSkip val="1"/>
        <c:noMultiLvlLbl val="0"/>
      </c:catAx>
      <c:valAx>
        <c:axId val="234999808"/>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9686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Diabetes (ICD-10 E10–E14), 1907–2016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215</v>
      </c>
      <c r="B2" s="280" t="s">
        <v>216</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Diabetes (ICD-10 E10–E14), 1907–2016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Diabetes.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Diabetes (E10–E14) are from the ICD-10 chapter All endocrine, nutritional and metabolic diseases (E00–E90).</v>
      </c>
    </row>
    <row r="20" spans="1:3" ht="15.75">
      <c r="A20" s="203"/>
      <c r="B20" s="218" t="s">
        <v>43</v>
      </c>
      <c r="C20" s="8" t="s">
        <v>44</v>
      </c>
    </row>
    <row r="21" spans="1:3" ht="15.75">
      <c r="A21" s="203"/>
      <c r="B21" s="219" t="s">
        <v>187</v>
      </c>
      <c r="C21" s="3">
        <f>IF(ISBLANK(Admin!$C$11)," ",Admin!$C$11)</f>
        <v>50</v>
      </c>
    </row>
    <row r="22" spans="1:3" ht="15.75">
      <c r="A22" s="203"/>
      <c r="B22" s="220" t="s">
        <v>103</v>
      </c>
      <c r="C22" s="3">
        <f>IF(ISBLANK(Admin!$C$12)," ",Admin!$C$12)</f>
        <v>50</v>
      </c>
    </row>
    <row r="23" spans="1:3" ht="15.75">
      <c r="A23" s="203"/>
      <c r="B23" s="221" t="s">
        <v>104</v>
      </c>
      <c r="C23" s="3">
        <f>IF(ISBLANK(Admin!$C$13)," ",Admin!$C$13)</f>
        <v>57</v>
      </c>
    </row>
    <row r="24" spans="1:3" ht="15.75">
      <c r="A24" s="203"/>
      <c r="B24" s="222" t="s">
        <v>105</v>
      </c>
      <c r="C24" s="3">
        <f>IF(ISBLANK(Admin!$C$14)," ",Admin!$C$14)</f>
        <v>59</v>
      </c>
    </row>
    <row r="25" spans="1:3" ht="15.75">
      <c r="A25" s="203"/>
      <c r="B25" s="223" t="s">
        <v>106</v>
      </c>
      <c r="C25" s="3">
        <f>IF(ISBLANK(Admin!$C$15)," ",Admin!$C$15)</f>
        <v>61</v>
      </c>
    </row>
    <row r="26" spans="1:3" ht="15.75">
      <c r="A26" s="203"/>
      <c r="B26" s="224" t="s">
        <v>107</v>
      </c>
      <c r="C26" s="3">
        <f>IF(ISBLANK(Admin!$C$16)," ",Admin!$C$16)</f>
        <v>260</v>
      </c>
    </row>
    <row r="27" spans="1:3" ht="15.75">
      <c r="A27" s="203"/>
      <c r="B27" s="225" t="s">
        <v>108</v>
      </c>
      <c r="C27" s="3">
        <f>IF(ISBLANK(Admin!$C$17)," ",Admin!$C$17)</f>
        <v>260</v>
      </c>
    </row>
    <row r="28" spans="1:3" ht="15.75">
      <c r="A28" s="203"/>
      <c r="B28" s="226" t="s">
        <v>109</v>
      </c>
      <c r="C28" s="3">
        <f>IF(ISBLANK(Admin!$C$18)," ",Admin!$C$18)</f>
        <v>250</v>
      </c>
    </row>
    <row r="29" spans="1:3" ht="15.75">
      <c r="A29" s="203"/>
      <c r="B29" s="227" t="s">
        <v>110</v>
      </c>
      <c r="C29" s="3">
        <f>IF(ISBLANK(Admin!$C$19)," ",Admin!$C$19)</f>
        <v>250</v>
      </c>
    </row>
    <row r="30" spans="1:3" ht="15.75">
      <c r="A30" s="203"/>
      <c r="B30" s="228" t="s">
        <v>111</v>
      </c>
      <c r="C30" s="3" t="str">
        <f>IF(ISBLANK(Admin!$C$20)," ",Admin!$C$20)</f>
        <v>E10–E14</v>
      </c>
    </row>
    <row r="31" spans="1:3" ht="15.75">
      <c r="A31" s="203"/>
      <c r="B31" s="218" t="s">
        <v>50</v>
      </c>
    </row>
    <row r="32" spans="1:3" ht="15.75">
      <c r="A32" s="203"/>
      <c r="B32" s="200" t="str">
        <f>Admin!$B$23</f>
        <v>Disorders involving the immune mechanism (ICD-9 279) were previously included in the endocrine, nutritional and metabolic diseases chapter, but are now part of the diseases of the blood and blood-forming organs chapter.</v>
      </c>
    </row>
    <row r="33" spans="1:3" ht="15.75">
      <c r="A33" s="203"/>
      <c r="B33" s="218" t="s">
        <v>57</v>
      </c>
      <c r="C33" s="229" t="s">
        <v>58</v>
      </c>
    </row>
    <row r="34" spans="1:3" ht="15.75">
      <c r="A34" s="203"/>
      <c r="B34" s="75">
        <f>Admin!$C$25</f>
        <v>0.99</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Diabetes (ICD-10 E10–E14), 1907–2016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Diabetes (ICD-10 E10–E14), 1907–2016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Diabetes (ICD-10 E10–E14) in Australia, 1907–2016.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1907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1907</v>
      </c>
      <c r="D10" s="49"/>
      <c r="E10" s="52"/>
      <c r="F10" s="44"/>
      <c r="G10" s="87">
        <v>2016</v>
      </c>
      <c r="H10" s="44"/>
      <c r="I10" s="44"/>
      <c r="J10" s="322" t="s">
        <v>118</v>
      </c>
      <c r="K10" s="79"/>
      <c r="L10" s="313" t="str">
        <f>Admin!$C$191</f>
        <v>1907 – 2016</v>
      </c>
      <c r="M10" s="316">
        <f>Admin!F$187</f>
        <v>2.2701081830944769E-3</v>
      </c>
      <c r="N10" s="316">
        <f>Admin!G$187</f>
        <v>-4.5277996082646599E-3</v>
      </c>
      <c r="O10" s="316">
        <f>Admin!H$187</f>
        <v>-1.0439574871443646E-3</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1907 – 2016</v>
      </c>
      <c r="M12" s="316">
        <f>Admin!F$186</f>
        <v>0.28038569462878044</v>
      </c>
      <c r="N12" s="316">
        <f>Admin!G$186</f>
        <v>-0.39021622034803261</v>
      </c>
      <c r="O12" s="316">
        <f>Admin!H$186</f>
        <v>-0.1076089129968881</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Diabetes (ICD-10 E10–E14) in Australia, 1907–2016,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1907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1907</v>
      </c>
      <c r="D34" s="33"/>
      <c r="E34" s="87">
        <v>2016</v>
      </c>
      <c r="F34" s="33"/>
      <c r="G34" s="87" t="s">
        <v>6</v>
      </c>
      <c r="H34" s="33"/>
      <c r="I34" s="88" t="s">
        <v>23</v>
      </c>
      <c r="J34" s="71"/>
      <c r="K34" s="71"/>
      <c r="L34" s="305" t="str">
        <f>Admin!$C$219</f>
        <v>1907 – 2016</v>
      </c>
      <c r="M34" s="309">
        <f ca="1">Admin!F$215</f>
        <v>13.558147420271744</v>
      </c>
      <c r="N34" s="309">
        <f ca="1">Admin!G$215</f>
        <v>16.08055518043966</v>
      </c>
      <c r="O34" s="309">
        <f ca="1">Admin!H$215</f>
        <v>14.816002046942273</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v>188</v>
      </c>
      <c r="D14" s="100">
        <v>8.6278418000000006</v>
      </c>
      <c r="E14" s="100">
        <v>15.666591</v>
      </c>
      <c r="F14" s="100" t="s">
        <v>24</v>
      </c>
      <c r="G14" s="100">
        <v>17.283145999999999</v>
      </c>
      <c r="H14" s="100">
        <v>12.226641000000001</v>
      </c>
      <c r="I14" s="100">
        <v>11.135387</v>
      </c>
      <c r="J14" s="100">
        <v>53.510638</v>
      </c>
      <c r="K14" s="100" t="s">
        <v>24</v>
      </c>
      <c r="L14" s="100" t="s">
        <v>208</v>
      </c>
      <c r="M14" s="100">
        <v>0.72477740000000002</v>
      </c>
      <c r="N14" s="99">
        <v>4112.5</v>
      </c>
      <c r="O14" s="99">
        <v>1.9111349</v>
      </c>
      <c r="P14" s="99">
        <v>0.4723482</v>
      </c>
      <c r="R14" s="113">
        <v>1907</v>
      </c>
      <c r="S14" s="99">
        <v>200</v>
      </c>
      <c r="T14" s="100">
        <v>9.9823751000000005</v>
      </c>
      <c r="U14" s="100">
        <v>21.010325999999999</v>
      </c>
      <c r="V14" s="100" t="s">
        <v>24</v>
      </c>
      <c r="W14" s="100">
        <v>23.619212000000001</v>
      </c>
      <c r="X14" s="100">
        <v>16.264244000000001</v>
      </c>
      <c r="Y14" s="100">
        <v>14.906223000000001</v>
      </c>
      <c r="Z14" s="100">
        <v>57.424999999999997</v>
      </c>
      <c r="AA14" s="100" t="s">
        <v>24</v>
      </c>
      <c r="AB14" s="100" t="s">
        <v>208</v>
      </c>
      <c r="AC14" s="100">
        <v>1.0327378</v>
      </c>
      <c r="AD14" s="99">
        <v>3592.5</v>
      </c>
      <c r="AE14" s="99">
        <v>1.8143427999999999</v>
      </c>
      <c r="AF14" s="99">
        <v>0.50904559999999999</v>
      </c>
      <c r="AH14" s="113">
        <v>1907</v>
      </c>
      <c r="AI14" s="99">
        <v>388</v>
      </c>
      <c r="AJ14" s="100">
        <v>9.2766964999999999</v>
      </c>
      <c r="AK14" s="100">
        <v>18.108881</v>
      </c>
      <c r="AL14" s="100" t="s">
        <v>24</v>
      </c>
      <c r="AM14" s="100">
        <v>20.180257999999998</v>
      </c>
      <c r="AN14" s="100">
        <v>14.070022</v>
      </c>
      <c r="AO14" s="100">
        <v>12.856021</v>
      </c>
      <c r="AP14" s="100">
        <v>55.528351000000001</v>
      </c>
      <c r="AQ14" s="100" t="s">
        <v>24</v>
      </c>
      <c r="AR14" s="100" t="s">
        <v>208</v>
      </c>
      <c r="AS14" s="100">
        <v>0.8564176</v>
      </c>
      <c r="AT14" s="99">
        <v>7705</v>
      </c>
      <c r="AU14" s="99">
        <v>1.8647511999999999</v>
      </c>
      <c r="AV14" s="99">
        <v>0.48877730000000003</v>
      </c>
      <c r="AW14" s="100">
        <v>0.74566149999999998</v>
      </c>
      <c r="AY14" s="112">
        <v>1907</v>
      </c>
    </row>
    <row r="15" spans="1:51" s="91" customFormat="1">
      <c r="B15" s="113">
        <v>1908</v>
      </c>
      <c r="C15" s="99">
        <v>164</v>
      </c>
      <c r="D15" s="100">
        <v>7.4124197000000001</v>
      </c>
      <c r="E15" s="100">
        <v>12.996428999999999</v>
      </c>
      <c r="F15" s="100" t="s">
        <v>24</v>
      </c>
      <c r="G15" s="100">
        <v>14.400111000000001</v>
      </c>
      <c r="H15" s="100">
        <v>10.336531000000001</v>
      </c>
      <c r="I15" s="100">
        <v>9.4430314000000006</v>
      </c>
      <c r="J15" s="100">
        <v>52.164634</v>
      </c>
      <c r="K15" s="100" t="s">
        <v>24</v>
      </c>
      <c r="L15" s="100" t="s">
        <v>208</v>
      </c>
      <c r="M15" s="100">
        <v>0.61580049999999997</v>
      </c>
      <c r="N15" s="99">
        <v>3805</v>
      </c>
      <c r="O15" s="99">
        <v>1.7419437</v>
      </c>
      <c r="P15" s="99">
        <v>0.43199729999999997</v>
      </c>
      <c r="R15" s="113">
        <v>1908</v>
      </c>
      <c r="S15" s="99">
        <v>191</v>
      </c>
      <c r="T15" s="100">
        <v>9.3712853999999997</v>
      </c>
      <c r="U15" s="100">
        <v>19.460177000000002</v>
      </c>
      <c r="V15" s="100" t="s">
        <v>24</v>
      </c>
      <c r="W15" s="100">
        <v>22.263590000000001</v>
      </c>
      <c r="X15" s="100">
        <v>15.180789000000001</v>
      </c>
      <c r="Y15" s="100">
        <v>14.121123000000001</v>
      </c>
      <c r="Z15" s="100">
        <v>57.342104999999997</v>
      </c>
      <c r="AA15" s="100" t="s">
        <v>24</v>
      </c>
      <c r="AB15" s="100" t="s">
        <v>208</v>
      </c>
      <c r="AC15" s="100">
        <v>0.96493890000000004</v>
      </c>
      <c r="AD15" s="99">
        <v>3442.5</v>
      </c>
      <c r="AE15" s="99">
        <v>1.7096652000000001</v>
      </c>
      <c r="AF15" s="99">
        <v>0.48811959999999999</v>
      </c>
      <c r="AH15" s="113">
        <v>1908</v>
      </c>
      <c r="AI15" s="99">
        <v>355</v>
      </c>
      <c r="AJ15" s="100">
        <v>8.3516759999999994</v>
      </c>
      <c r="AK15" s="100">
        <v>15.965755</v>
      </c>
      <c r="AL15" s="100" t="s">
        <v>24</v>
      </c>
      <c r="AM15" s="100">
        <v>18.014870999999999</v>
      </c>
      <c r="AN15" s="100">
        <v>12.560383</v>
      </c>
      <c r="AO15" s="100">
        <v>11.591098000000001</v>
      </c>
      <c r="AP15" s="100">
        <v>54.943503</v>
      </c>
      <c r="AQ15" s="100" t="s">
        <v>24</v>
      </c>
      <c r="AR15" s="100" t="s">
        <v>208</v>
      </c>
      <c r="AS15" s="100">
        <v>0.7646577</v>
      </c>
      <c r="AT15" s="99">
        <v>7247.5</v>
      </c>
      <c r="AU15" s="99">
        <v>1.7264611000000001</v>
      </c>
      <c r="AV15" s="99">
        <v>0.45695279999999999</v>
      </c>
      <c r="AW15" s="100">
        <v>0.66784739999999998</v>
      </c>
      <c r="AY15" s="112">
        <v>1908</v>
      </c>
    </row>
    <row r="16" spans="1:51" s="91" customFormat="1">
      <c r="B16" s="113">
        <v>1909</v>
      </c>
      <c r="C16" s="99">
        <v>186</v>
      </c>
      <c r="D16" s="100">
        <v>8.2813389999999991</v>
      </c>
      <c r="E16" s="100">
        <v>13.868162</v>
      </c>
      <c r="F16" s="100" t="s">
        <v>24</v>
      </c>
      <c r="G16" s="100">
        <v>15.270467999999999</v>
      </c>
      <c r="H16" s="100">
        <v>11.213194</v>
      </c>
      <c r="I16" s="100">
        <v>10.380181</v>
      </c>
      <c r="J16" s="100">
        <v>51.527026999999997</v>
      </c>
      <c r="K16" s="100" t="s">
        <v>24</v>
      </c>
      <c r="L16" s="100" t="s">
        <v>208</v>
      </c>
      <c r="M16" s="100">
        <v>0.72901150000000003</v>
      </c>
      <c r="N16" s="99">
        <v>4397.5</v>
      </c>
      <c r="O16" s="99">
        <v>1.983697</v>
      </c>
      <c r="P16" s="99">
        <v>0.5286537</v>
      </c>
      <c r="R16" s="113">
        <v>1909</v>
      </c>
      <c r="S16" s="99">
        <v>195</v>
      </c>
      <c r="T16" s="100">
        <v>9.4077888999999999</v>
      </c>
      <c r="U16" s="100">
        <v>19.402918</v>
      </c>
      <c r="V16" s="100" t="s">
        <v>24</v>
      </c>
      <c r="W16" s="100">
        <v>21.908594999999998</v>
      </c>
      <c r="X16" s="100">
        <v>14.975495</v>
      </c>
      <c r="Y16" s="100">
        <v>13.723469</v>
      </c>
      <c r="Z16" s="100">
        <v>55.935896999999997</v>
      </c>
      <c r="AA16" s="100" t="s">
        <v>24</v>
      </c>
      <c r="AB16" s="100" t="s">
        <v>208</v>
      </c>
      <c r="AC16" s="100">
        <v>1.0451280999999999</v>
      </c>
      <c r="AD16" s="99">
        <v>3807.5</v>
      </c>
      <c r="AE16" s="99">
        <v>1.8599950999999999</v>
      </c>
      <c r="AF16" s="99">
        <v>0.57673660000000004</v>
      </c>
      <c r="AH16" s="113">
        <v>1909</v>
      </c>
      <c r="AI16" s="99">
        <v>381</v>
      </c>
      <c r="AJ16" s="100">
        <v>8.8219680999999994</v>
      </c>
      <c r="AK16" s="100">
        <v>16.425308000000001</v>
      </c>
      <c r="AL16" s="100" t="s">
        <v>24</v>
      </c>
      <c r="AM16" s="100">
        <v>18.341622000000001</v>
      </c>
      <c r="AN16" s="100">
        <v>12.942202999999999</v>
      </c>
      <c r="AO16" s="100">
        <v>11.91709</v>
      </c>
      <c r="AP16" s="100">
        <v>53.789473999999998</v>
      </c>
      <c r="AQ16" s="100" t="s">
        <v>24</v>
      </c>
      <c r="AR16" s="100" t="s">
        <v>208</v>
      </c>
      <c r="AS16" s="100">
        <v>0.86253740000000001</v>
      </c>
      <c r="AT16" s="99">
        <v>8205</v>
      </c>
      <c r="AU16" s="99">
        <v>1.9243087000000001</v>
      </c>
      <c r="AV16" s="99">
        <v>0.54992929999999995</v>
      </c>
      <c r="AW16" s="100">
        <v>0.7147462</v>
      </c>
      <c r="AY16" s="112">
        <v>1909</v>
      </c>
    </row>
    <row r="17" spans="2:51" s="91" customFormat="1">
      <c r="B17" s="113">
        <v>1910</v>
      </c>
      <c r="C17" s="99">
        <v>185</v>
      </c>
      <c r="D17" s="100">
        <v>8.1157284000000001</v>
      </c>
      <c r="E17" s="100">
        <v>13.303659</v>
      </c>
      <c r="F17" s="100" t="s">
        <v>24</v>
      </c>
      <c r="G17" s="100">
        <v>14.709465</v>
      </c>
      <c r="H17" s="100">
        <v>10.829409</v>
      </c>
      <c r="I17" s="100">
        <v>10.170201</v>
      </c>
      <c r="J17" s="100">
        <v>48.986485999999999</v>
      </c>
      <c r="K17" s="100" t="s">
        <v>24</v>
      </c>
      <c r="L17" s="100" t="s">
        <v>208</v>
      </c>
      <c r="M17" s="100">
        <v>0.7073488</v>
      </c>
      <c r="N17" s="99">
        <v>4870</v>
      </c>
      <c r="O17" s="99">
        <v>2.1651188000000001</v>
      </c>
      <c r="P17" s="99">
        <v>0.55886440000000004</v>
      </c>
      <c r="R17" s="113">
        <v>1910</v>
      </c>
      <c r="S17" s="99">
        <v>235</v>
      </c>
      <c r="T17" s="100">
        <v>11.151392</v>
      </c>
      <c r="U17" s="100">
        <v>23.079325000000001</v>
      </c>
      <c r="V17" s="100" t="s">
        <v>24</v>
      </c>
      <c r="W17" s="100">
        <v>25.724872000000001</v>
      </c>
      <c r="X17" s="100">
        <v>17.607831999999998</v>
      </c>
      <c r="Y17" s="100">
        <v>15.924579</v>
      </c>
      <c r="Z17" s="100">
        <v>57.053190999999998</v>
      </c>
      <c r="AA17" s="100" t="s">
        <v>24</v>
      </c>
      <c r="AB17" s="100" t="s">
        <v>208</v>
      </c>
      <c r="AC17" s="100">
        <v>1.2090965</v>
      </c>
      <c r="AD17" s="99">
        <v>4332.5</v>
      </c>
      <c r="AE17" s="99">
        <v>2.0823874</v>
      </c>
      <c r="AF17" s="99">
        <v>0.63054869999999996</v>
      </c>
      <c r="AH17" s="113">
        <v>1910</v>
      </c>
      <c r="AI17" s="99">
        <v>420</v>
      </c>
      <c r="AJ17" s="100">
        <v>9.5739923999999998</v>
      </c>
      <c r="AK17" s="100">
        <v>17.794094000000001</v>
      </c>
      <c r="AL17" s="100" t="s">
        <v>24</v>
      </c>
      <c r="AM17" s="100">
        <v>19.775531999999998</v>
      </c>
      <c r="AN17" s="100">
        <v>13.930471000000001</v>
      </c>
      <c r="AO17" s="100">
        <v>12.797281999999999</v>
      </c>
      <c r="AP17" s="100">
        <v>53.5</v>
      </c>
      <c r="AQ17" s="100" t="s">
        <v>24</v>
      </c>
      <c r="AR17" s="100" t="s">
        <v>208</v>
      </c>
      <c r="AS17" s="100">
        <v>0.92125469999999998</v>
      </c>
      <c r="AT17" s="99">
        <v>9202.5</v>
      </c>
      <c r="AU17" s="99">
        <v>2.1253652999999999</v>
      </c>
      <c r="AV17" s="99">
        <v>0.59046779999999999</v>
      </c>
      <c r="AW17" s="100">
        <v>0.5764319</v>
      </c>
      <c r="AY17" s="113">
        <v>1910</v>
      </c>
    </row>
    <row r="18" spans="2:51" s="91" customFormat="1">
      <c r="B18" s="113">
        <v>1911</v>
      </c>
      <c r="C18" s="99">
        <v>175</v>
      </c>
      <c r="D18" s="100">
        <v>7.5658171999999997</v>
      </c>
      <c r="E18" s="100">
        <v>14.393774000000001</v>
      </c>
      <c r="F18" s="100" t="s">
        <v>24</v>
      </c>
      <c r="G18" s="100">
        <v>16.345699</v>
      </c>
      <c r="H18" s="100">
        <v>10.847462</v>
      </c>
      <c r="I18" s="100">
        <v>9.7762691000000004</v>
      </c>
      <c r="J18" s="100">
        <v>52.585714000000003</v>
      </c>
      <c r="K18" s="100" t="s">
        <v>24</v>
      </c>
      <c r="L18" s="100" t="s">
        <v>208</v>
      </c>
      <c r="M18" s="100">
        <v>0.63426479999999996</v>
      </c>
      <c r="N18" s="99">
        <v>4060</v>
      </c>
      <c r="O18" s="99">
        <v>1.7793142</v>
      </c>
      <c r="P18" s="99">
        <v>0.46111469999999999</v>
      </c>
      <c r="R18" s="113">
        <v>1911</v>
      </c>
      <c r="S18" s="99">
        <v>238</v>
      </c>
      <c r="T18" s="100">
        <v>11.111267</v>
      </c>
      <c r="U18" s="100">
        <v>22.738040000000002</v>
      </c>
      <c r="V18" s="100" t="s">
        <v>24</v>
      </c>
      <c r="W18" s="100">
        <v>25.499113000000001</v>
      </c>
      <c r="X18" s="100">
        <v>17.343475999999999</v>
      </c>
      <c r="Y18" s="100">
        <v>15.715396</v>
      </c>
      <c r="Z18" s="100">
        <v>57.014767999999997</v>
      </c>
      <c r="AA18" s="100" t="s">
        <v>24</v>
      </c>
      <c r="AB18" s="100" t="s">
        <v>208</v>
      </c>
      <c r="AC18" s="100">
        <v>1.1736857999999999</v>
      </c>
      <c r="AD18" s="99">
        <v>4382.5</v>
      </c>
      <c r="AE18" s="99">
        <v>2.0730439999999999</v>
      </c>
      <c r="AF18" s="99">
        <v>0.63757280000000005</v>
      </c>
      <c r="AH18" s="113">
        <v>1911</v>
      </c>
      <c r="AI18" s="99">
        <v>413</v>
      </c>
      <c r="AJ18" s="100">
        <v>9.2704722000000004</v>
      </c>
      <c r="AK18" s="100">
        <v>18.220291</v>
      </c>
      <c r="AL18" s="100" t="s">
        <v>24</v>
      </c>
      <c r="AM18" s="100">
        <v>20.528896</v>
      </c>
      <c r="AN18" s="100">
        <v>13.838357</v>
      </c>
      <c r="AO18" s="100">
        <v>12.513218999999999</v>
      </c>
      <c r="AP18" s="100">
        <v>55.133495000000003</v>
      </c>
      <c r="AQ18" s="100" t="s">
        <v>24</v>
      </c>
      <c r="AR18" s="100" t="s">
        <v>208</v>
      </c>
      <c r="AS18" s="100">
        <v>0.86277130000000002</v>
      </c>
      <c r="AT18" s="99">
        <v>8442.5</v>
      </c>
      <c r="AU18" s="99">
        <v>1.9205749999999999</v>
      </c>
      <c r="AV18" s="99">
        <v>0.53847710000000004</v>
      </c>
      <c r="AW18" s="100">
        <v>0.63302610000000004</v>
      </c>
      <c r="AY18" s="113">
        <v>1911</v>
      </c>
    </row>
    <row r="19" spans="2:51" s="91" customFormat="1">
      <c r="B19" s="113">
        <v>1912</v>
      </c>
      <c r="C19" s="99">
        <v>180</v>
      </c>
      <c r="D19" s="100">
        <v>7.6306057999999997</v>
      </c>
      <c r="E19" s="100">
        <v>13.438264999999999</v>
      </c>
      <c r="F19" s="100" t="s">
        <v>24</v>
      </c>
      <c r="G19" s="100">
        <v>14.922307999999999</v>
      </c>
      <c r="H19" s="100">
        <v>10.545132000000001</v>
      </c>
      <c r="I19" s="100">
        <v>9.5980243000000005</v>
      </c>
      <c r="J19" s="100">
        <v>53.611111000000001</v>
      </c>
      <c r="K19" s="100" t="s">
        <v>24</v>
      </c>
      <c r="L19" s="100" t="s">
        <v>208</v>
      </c>
      <c r="M19" s="100">
        <v>0.59435360000000004</v>
      </c>
      <c r="N19" s="99">
        <v>3932.5</v>
      </c>
      <c r="O19" s="99">
        <v>1.6896608</v>
      </c>
      <c r="P19" s="99">
        <v>0.39243080000000002</v>
      </c>
      <c r="R19" s="113">
        <v>1912</v>
      </c>
      <c r="S19" s="99">
        <v>257</v>
      </c>
      <c r="T19" s="100">
        <v>11.702601</v>
      </c>
      <c r="U19" s="100">
        <v>23.043389000000001</v>
      </c>
      <c r="V19" s="100" t="s">
        <v>24</v>
      </c>
      <c r="W19" s="100">
        <v>26.167856</v>
      </c>
      <c r="X19" s="100">
        <v>17.877808999999999</v>
      </c>
      <c r="Y19" s="100">
        <v>16.444402</v>
      </c>
      <c r="Z19" s="100">
        <v>54.931907000000002</v>
      </c>
      <c r="AA19" s="100" t="s">
        <v>24</v>
      </c>
      <c r="AB19" s="100" t="s">
        <v>208</v>
      </c>
      <c r="AC19" s="100">
        <v>1.1739447999999999</v>
      </c>
      <c r="AD19" s="99">
        <v>5305</v>
      </c>
      <c r="AE19" s="99">
        <v>2.4477383000000001</v>
      </c>
      <c r="AF19" s="99">
        <v>0.68930349999999996</v>
      </c>
      <c r="AH19" s="113">
        <v>1912</v>
      </c>
      <c r="AI19" s="99">
        <v>437</v>
      </c>
      <c r="AJ19" s="100">
        <v>9.5938224000000005</v>
      </c>
      <c r="AK19" s="100">
        <v>17.961209</v>
      </c>
      <c r="AL19" s="100" t="s">
        <v>24</v>
      </c>
      <c r="AM19" s="100">
        <v>20.230613000000002</v>
      </c>
      <c r="AN19" s="100">
        <v>13.977414</v>
      </c>
      <c r="AO19" s="100">
        <v>12.801332</v>
      </c>
      <c r="AP19" s="100">
        <v>54.387872000000002</v>
      </c>
      <c r="AQ19" s="100" t="s">
        <v>24</v>
      </c>
      <c r="AR19" s="100" t="s">
        <v>208</v>
      </c>
      <c r="AS19" s="100">
        <v>0.83753379999999999</v>
      </c>
      <c r="AT19" s="99">
        <v>9237.5</v>
      </c>
      <c r="AU19" s="99">
        <v>2.0551997000000002</v>
      </c>
      <c r="AV19" s="99">
        <v>0.52139040000000003</v>
      </c>
      <c r="AW19" s="100">
        <v>0.58317229999999998</v>
      </c>
      <c r="AY19" s="113">
        <v>1912</v>
      </c>
    </row>
    <row r="20" spans="2:51" s="91" customFormat="1">
      <c r="B20" s="113">
        <v>1913</v>
      </c>
      <c r="C20" s="99">
        <v>238</v>
      </c>
      <c r="D20" s="100">
        <v>9.8968399999999992</v>
      </c>
      <c r="E20" s="100">
        <v>17.536667999999999</v>
      </c>
      <c r="F20" s="100" t="s">
        <v>24</v>
      </c>
      <c r="G20" s="100">
        <v>19.534141000000002</v>
      </c>
      <c r="H20" s="100">
        <v>13.540535999999999</v>
      </c>
      <c r="I20" s="100">
        <v>12.243455000000001</v>
      </c>
      <c r="J20" s="100">
        <v>52.331223999999999</v>
      </c>
      <c r="K20" s="100" t="s">
        <v>24</v>
      </c>
      <c r="L20" s="100" t="s">
        <v>208</v>
      </c>
      <c r="M20" s="100">
        <v>0.7970796</v>
      </c>
      <c r="N20" s="99">
        <v>5505</v>
      </c>
      <c r="O20" s="99">
        <v>2.3198458999999998</v>
      </c>
      <c r="P20" s="99">
        <v>0.55199869999999995</v>
      </c>
      <c r="R20" s="113">
        <v>1913</v>
      </c>
      <c r="S20" s="99">
        <v>248</v>
      </c>
      <c r="T20" s="100">
        <v>11.021164000000001</v>
      </c>
      <c r="U20" s="100">
        <v>21.315100999999999</v>
      </c>
      <c r="V20" s="100" t="s">
        <v>24</v>
      </c>
      <c r="W20" s="100">
        <v>23.451767</v>
      </c>
      <c r="X20" s="100">
        <v>16.413981</v>
      </c>
      <c r="Y20" s="100">
        <v>14.898937999999999</v>
      </c>
      <c r="Z20" s="100">
        <v>56.25</v>
      </c>
      <c r="AA20" s="100" t="s">
        <v>24</v>
      </c>
      <c r="AB20" s="100" t="s">
        <v>208</v>
      </c>
      <c r="AC20" s="100">
        <v>1.130871</v>
      </c>
      <c r="AD20" s="99">
        <v>4745</v>
      </c>
      <c r="AE20" s="99">
        <v>2.1368360000000002</v>
      </c>
      <c r="AF20" s="99">
        <v>0.61018340000000004</v>
      </c>
      <c r="AH20" s="113">
        <v>1913</v>
      </c>
      <c r="AI20" s="99">
        <v>486</v>
      </c>
      <c r="AJ20" s="100">
        <v>10.440333000000001</v>
      </c>
      <c r="AK20" s="100">
        <v>19.221733</v>
      </c>
      <c r="AL20" s="100" t="s">
        <v>24</v>
      </c>
      <c r="AM20" s="100">
        <v>21.26914</v>
      </c>
      <c r="AN20" s="100">
        <v>14.820919999999999</v>
      </c>
      <c r="AO20" s="100">
        <v>13.427602</v>
      </c>
      <c r="AP20" s="100">
        <v>54.335051999999997</v>
      </c>
      <c r="AQ20" s="100" t="s">
        <v>24</v>
      </c>
      <c r="AR20" s="100" t="s">
        <v>208</v>
      </c>
      <c r="AS20" s="100">
        <v>0.93842320000000001</v>
      </c>
      <c r="AT20" s="99">
        <v>10250</v>
      </c>
      <c r="AU20" s="99">
        <v>2.2313774</v>
      </c>
      <c r="AV20" s="99">
        <v>0.57749079999999997</v>
      </c>
      <c r="AW20" s="100">
        <v>0.82273450000000004</v>
      </c>
      <c r="AY20" s="113">
        <v>1913</v>
      </c>
    </row>
    <row r="21" spans="2:51" s="91" customFormat="1">
      <c r="B21" s="113">
        <v>1914</v>
      </c>
      <c r="C21" s="99">
        <v>205</v>
      </c>
      <c r="D21" s="100">
        <v>8.3649757000000005</v>
      </c>
      <c r="E21" s="100">
        <v>14.410663</v>
      </c>
      <c r="F21" s="100" t="s">
        <v>24</v>
      </c>
      <c r="G21" s="100">
        <v>16.123937000000002</v>
      </c>
      <c r="H21" s="100">
        <v>11.261088000000001</v>
      </c>
      <c r="I21" s="100">
        <v>10.151808000000001</v>
      </c>
      <c r="J21" s="100">
        <v>52.134146000000001</v>
      </c>
      <c r="K21" s="100" t="s">
        <v>24</v>
      </c>
      <c r="L21" s="100" t="s">
        <v>208</v>
      </c>
      <c r="M21" s="100">
        <v>0.68711250000000001</v>
      </c>
      <c r="N21" s="99">
        <v>4807.5</v>
      </c>
      <c r="O21" s="99">
        <v>1.9877081999999999</v>
      </c>
      <c r="P21" s="99">
        <v>0.480958</v>
      </c>
      <c r="R21" s="113">
        <v>1914</v>
      </c>
      <c r="S21" s="99">
        <v>262</v>
      </c>
      <c r="T21" s="100">
        <v>11.369854999999999</v>
      </c>
      <c r="U21" s="100">
        <v>22.076125000000001</v>
      </c>
      <c r="V21" s="100" t="s">
        <v>24</v>
      </c>
      <c r="W21" s="100">
        <v>24.91394</v>
      </c>
      <c r="X21" s="100">
        <v>16.942898</v>
      </c>
      <c r="Y21" s="100">
        <v>15.336929</v>
      </c>
      <c r="Z21" s="100">
        <v>55.324427</v>
      </c>
      <c r="AA21" s="100" t="s">
        <v>24</v>
      </c>
      <c r="AB21" s="100" t="s">
        <v>208</v>
      </c>
      <c r="AC21" s="100">
        <v>1.1971670000000001</v>
      </c>
      <c r="AD21" s="99">
        <v>5307.5</v>
      </c>
      <c r="AE21" s="99">
        <v>2.3341585</v>
      </c>
      <c r="AF21" s="99">
        <v>0.69928230000000002</v>
      </c>
      <c r="AH21" s="113">
        <v>1914</v>
      </c>
      <c r="AI21" s="99">
        <v>467</v>
      </c>
      <c r="AJ21" s="100">
        <v>9.8211715999999996</v>
      </c>
      <c r="AK21" s="100">
        <v>18.050177000000001</v>
      </c>
      <c r="AL21" s="100" t="s">
        <v>24</v>
      </c>
      <c r="AM21" s="100">
        <v>20.295560999999999</v>
      </c>
      <c r="AN21" s="100">
        <v>13.950597999999999</v>
      </c>
      <c r="AO21" s="100">
        <v>12.602919999999999</v>
      </c>
      <c r="AP21" s="100">
        <v>53.923983</v>
      </c>
      <c r="AQ21" s="100" t="s">
        <v>24</v>
      </c>
      <c r="AR21" s="100" t="s">
        <v>208</v>
      </c>
      <c r="AS21" s="100">
        <v>0.90293889999999999</v>
      </c>
      <c r="AT21" s="99">
        <v>10115</v>
      </c>
      <c r="AU21" s="99">
        <v>2.1555887999999999</v>
      </c>
      <c r="AV21" s="99">
        <v>0.57518650000000004</v>
      </c>
      <c r="AW21" s="100">
        <v>0.6527714</v>
      </c>
      <c r="AY21" s="113">
        <v>1914</v>
      </c>
    </row>
    <row r="22" spans="2:51" s="91" customFormat="1">
      <c r="B22" s="113">
        <v>1915</v>
      </c>
      <c r="C22" s="99">
        <v>250</v>
      </c>
      <c r="D22" s="100">
        <v>10.013695</v>
      </c>
      <c r="E22" s="100">
        <v>17.136723</v>
      </c>
      <c r="F22" s="100" t="s">
        <v>24</v>
      </c>
      <c r="G22" s="100">
        <v>18.942019999999999</v>
      </c>
      <c r="H22" s="100">
        <v>13.39199</v>
      </c>
      <c r="I22" s="100">
        <v>12.126459000000001</v>
      </c>
      <c r="J22" s="100">
        <v>52.12</v>
      </c>
      <c r="K22" s="100" t="s">
        <v>24</v>
      </c>
      <c r="L22" s="100" t="s">
        <v>208</v>
      </c>
      <c r="M22" s="100">
        <v>0.81555429999999995</v>
      </c>
      <c r="N22" s="99">
        <v>5832.5</v>
      </c>
      <c r="O22" s="99">
        <v>2.3668681999999999</v>
      </c>
      <c r="P22" s="99">
        <v>0.58489939999999996</v>
      </c>
      <c r="R22" s="113">
        <v>1915</v>
      </c>
      <c r="S22" s="99">
        <v>269</v>
      </c>
      <c r="T22" s="100">
        <v>11.405737999999999</v>
      </c>
      <c r="U22" s="100">
        <v>21.233336000000001</v>
      </c>
      <c r="V22" s="100" t="s">
        <v>24</v>
      </c>
      <c r="W22" s="100">
        <v>23.545743000000002</v>
      </c>
      <c r="X22" s="100">
        <v>16.495663</v>
      </c>
      <c r="Y22" s="100">
        <v>15.061799000000001</v>
      </c>
      <c r="Z22" s="100">
        <v>54.767657999999997</v>
      </c>
      <c r="AA22" s="100" t="s">
        <v>24</v>
      </c>
      <c r="AB22" s="100" t="s">
        <v>208</v>
      </c>
      <c r="AC22" s="100">
        <v>1.2156544</v>
      </c>
      <c r="AD22" s="99">
        <v>5545</v>
      </c>
      <c r="AE22" s="99">
        <v>2.3827893000000002</v>
      </c>
      <c r="AF22" s="99">
        <v>0.73463409999999996</v>
      </c>
      <c r="AH22" s="113">
        <v>1915</v>
      </c>
      <c r="AI22" s="99">
        <v>519</v>
      </c>
      <c r="AJ22" s="100">
        <v>10.689916</v>
      </c>
      <c r="AK22" s="100">
        <v>19.041658999999999</v>
      </c>
      <c r="AL22" s="100" t="s">
        <v>24</v>
      </c>
      <c r="AM22" s="100">
        <v>21.081319000000001</v>
      </c>
      <c r="AN22" s="100">
        <v>14.829594</v>
      </c>
      <c r="AO22" s="100">
        <v>13.486938</v>
      </c>
      <c r="AP22" s="100">
        <v>53.492292999999997</v>
      </c>
      <c r="AQ22" s="100" t="s">
        <v>24</v>
      </c>
      <c r="AR22" s="100" t="s">
        <v>208</v>
      </c>
      <c r="AS22" s="100">
        <v>0.98328979999999999</v>
      </c>
      <c r="AT22" s="99">
        <v>11377.5</v>
      </c>
      <c r="AU22" s="99">
        <v>2.3746008999999999</v>
      </c>
      <c r="AV22" s="99">
        <v>0.64940900000000001</v>
      </c>
      <c r="AW22" s="100">
        <v>0.80706690000000003</v>
      </c>
      <c r="AY22" s="113">
        <v>1915</v>
      </c>
    </row>
    <row r="23" spans="2:51" s="91" customFormat="1">
      <c r="B23" s="113">
        <v>1916</v>
      </c>
      <c r="C23" s="99">
        <v>240</v>
      </c>
      <c r="D23" s="100">
        <v>9.4396486999999993</v>
      </c>
      <c r="E23" s="100">
        <v>16.639209000000001</v>
      </c>
      <c r="F23" s="100" t="s">
        <v>24</v>
      </c>
      <c r="G23" s="100">
        <v>18.697607999999999</v>
      </c>
      <c r="H23" s="100">
        <v>12.789553</v>
      </c>
      <c r="I23" s="100">
        <v>11.599764</v>
      </c>
      <c r="J23" s="100">
        <v>52.791666999999997</v>
      </c>
      <c r="K23" s="100" t="s">
        <v>24</v>
      </c>
      <c r="L23" s="100" t="s">
        <v>208</v>
      </c>
      <c r="M23" s="100">
        <v>0.77374430000000005</v>
      </c>
      <c r="N23" s="99">
        <v>5475</v>
      </c>
      <c r="O23" s="99">
        <v>2.1814148000000002</v>
      </c>
      <c r="P23" s="99">
        <v>0.5472496</v>
      </c>
      <c r="R23" s="113">
        <v>1916</v>
      </c>
      <c r="S23" s="99">
        <v>273</v>
      </c>
      <c r="T23" s="100">
        <v>11.315663000000001</v>
      </c>
      <c r="U23" s="100">
        <v>21.098807999999998</v>
      </c>
      <c r="V23" s="100" t="s">
        <v>24</v>
      </c>
      <c r="W23" s="100">
        <v>23.434608999999998</v>
      </c>
      <c r="X23" s="100">
        <v>16.288008000000001</v>
      </c>
      <c r="Y23" s="100">
        <v>14.820741</v>
      </c>
      <c r="Z23" s="100">
        <v>55.375458000000002</v>
      </c>
      <c r="AA23" s="100" t="s">
        <v>24</v>
      </c>
      <c r="AB23" s="100" t="s">
        <v>208</v>
      </c>
      <c r="AC23" s="100">
        <v>1.1777902</v>
      </c>
      <c r="AD23" s="99">
        <v>5467.5</v>
      </c>
      <c r="AE23" s="99">
        <v>2.2969113000000001</v>
      </c>
      <c r="AF23" s="99">
        <v>0.68512249999999997</v>
      </c>
      <c r="AH23" s="113">
        <v>1916</v>
      </c>
      <c r="AI23" s="99">
        <v>513</v>
      </c>
      <c r="AJ23" s="100">
        <v>10.353069</v>
      </c>
      <c r="AK23" s="100">
        <v>18.6919</v>
      </c>
      <c r="AL23" s="100" t="s">
        <v>24</v>
      </c>
      <c r="AM23" s="100">
        <v>20.860434000000001</v>
      </c>
      <c r="AN23" s="100">
        <v>14.40846</v>
      </c>
      <c r="AO23" s="100">
        <v>13.090306</v>
      </c>
      <c r="AP23" s="100">
        <v>54.166666999999997</v>
      </c>
      <c r="AQ23" s="100" t="s">
        <v>24</v>
      </c>
      <c r="AR23" s="100" t="s">
        <v>208</v>
      </c>
      <c r="AS23" s="100">
        <v>0.94654689999999997</v>
      </c>
      <c r="AT23" s="99">
        <v>10942.5</v>
      </c>
      <c r="AU23" s="99">
        <v>2.2376342</v>
      </c>
      <c r="AV23" s="99">
        <v>0.6084271</v>
      </c>
      <c r="AW23" s="100">
        <v>0.78863269999999996</v>
      </c>
      <c r="AY23" s="113">
        <v>1916</v>
      </c>
    </row>
    <row r="24" spans="2:51" s="91" customFormat="1">
      <c r="B24" s="113">
        <v>1917</v>
      </c>
      <c r="C24" s="99">
        <v>227</v>
      </c>
      <c r="D24" s="100">
        <v>8.7700522999999997</v>
      </c>
      <c r="E24" s="100">
        <v>15.864079</v>
      </c>
      <c r="F24" s="100" t="s">
        <v>24</v>
      </c>
      <c r="G24" s="100">
        <v>17.757543999999999</v>
      </c>
      <c r="H24" s="100">
        <v>12.000999</v>
      </c>
      <c r="I24" s="100">
        <v>10.64335</v>
      </c>
      <c r="J24" s="100">
        <v>53.689427000000002</v>
      </c>
      <c r="K24" s="100" t="s">
        <v>24</v>
      </c>
      <c r="L24" s="100" t="s">
        <v>208</v>
      </c>
      <c r="M24" s="100">
        <v>0.82219569999999997</v>
      </c>
      <c r="N24" s="99">
        <v>4990</v>
      </c>
      <c r="O24" s="99">
        <v>1.9526884</v>
      </c>
      <c r="P24" s="99">
        <v>0.59867309999999996</v>
      </c>
      <c r="R24" s="113">
        <v>1917</v>
      </c>
      <c r="S24" s="99">
        <v>322</v>
      </c>
      <c r="T24" s="100">
        <v>13.053834999999999</v>
      </c>
      <c r="U24" s="100">
        <v>25.078607999999999</v>
      </c>
      <c r="V24" s="100" t="s">
        <v>24</v>
      </c>
      <c r="W24" s="100">
        <v>28.256881</v>
      </c>
      <c r="X24" s="100">
        <v>19.056494000000001</v>
      </c>
      <c r="Y24" s="100">
        <v>17.095127999999999</v>
      </c>
      <c r="Z24" s="100">
        <v>57.065216999999997</v>
      </c>
      <c r="AA24" s="100" t="s">
        <v>24</v>
      </c>
      <c r="AB24" s="100" t="s">
        <v>208</v>
      </c>
      <c r="AC24" s="100">
        <v>1.5768854000000001</v>
      </c>
      <c r="AD24" s="99">
        <v>5970</v>
      </c>
      <c r="AE24" s="99">
        <v>2.4531190999999999</v>
      </c>
      <c r="AF24" s="99">
        <v>0.92904549999999997</v>
      </c>
      <c r="AH24" s="113">
        <v>1917</v>
      </c>
      <c r="AI24" s="99">
        <v>549</v>
      </c>
      <c r="AJ24" s="100">
        <v>10.860401</v>
      </c>
      <c r="AK24" s="100">
        <v>20.197773999999999</v>
      </c>
      <c r="AL24" s="100" t="s">
        <v>24</v>
      </c>
      <c r="AM24" s="100">
        <v>22.688376999999999</v>
      </c>
      <c r="AN24" s="100">
        <v>15.311306999999999</v>
      </c>
      <c r="AO24" s="100">
        <v>13.659806</v>
      </c>
      <c r="AP24" s="100">
        <v>55.669398999999999</v>
      </c>
      <c r="AQ24" s="100" t="s">
        <v>24</v>
      </c>
      <c r="AR24" s="100" t="s">
        <v>208</v>
      </c>
      <c r="AS24" s="100">
        <v>1.1430594000000001</v>
      </c>
      <c r="AT24" s="99">
        <v>10960</v>
      </c>
      <c r="AU24" s="99">
        <v>2.1967945000000002</v>
      </c>
      <c r="AV24" s="99">
        <v>0.7424946</v>
      </c>
      <c r="AW24" s="100">
        <v>0.63257419999999998</v>
      </c>
      <c r="AY24" s="113">
        <v>1917</v>
      </c>
    </row>
    <row r="25" spans="2:51" s="91" customFormat="1">
      <c r="B25" s="114">
        <v>1918</v>
      </c>
      <c r="C25" s="99">
        <v>237</v>
      </c>
      <c r="D25" s="100">
        <v>8.9969006</v>
      </c>
      <c r="E25" s="100">
        <v>15.784629000000001</v>
      </c>
      <c r="F25" s="100" t="s">
        <v>24</v>
      </c>
      <c r="G25" s="100">
        <v>17.805242</v>
      </c>
      <c r="H25" s="100">
        <v>12.050027</v>
      </c>
      <c r="I25" s="100">
        <v>10.988604</v>
      </c>
      <c r="J25" s="100">
        <v>52.964134999999999</v>
      </c>
      <c r="K25" s="100" t="s">
        <v>24</v>
      </c>
      <c r="L25" s="100" t="s">
        <v>208</v>
      </c>
      <c r="M25" s="100">
        <v>0.82910620000000002</v>
      </c>
      <c r="N25" s="99">
        <v>5360</v>
      </c>
      <c r="O25" s="99">
        <v>2.0606955999999998</v>
      </c>
      <c r="P25" s="99">
        <v>0.63068650000000004</v>
      </c>
      <c r="R25" s="114">
        <v>1918</v>
      </c>
      <c r="S25" s="99">
        <v>346</v>
      </c>
      <c r="T25" s="100">
        <v>13.725633</v>
      </c>
      <c r="U25" s="100">
        <v>25.920660999999999</v>
      </c>
      <c r="V25" s="100" t="s">
        <v>24</v>
      </c>
      <c r="W25" s="100">
        <v>29.194058999999999</v>
      </c>
      <c r="X25" s="100">
        <v>19.866800999999999</v>
      </c>
      <c r="Y25" s="100">
        <v>17.970434999999998</v>
      </c>
      <c r="Z25" s="100">
        <v>57.644508999999999</v>
      </c>
      <c r="AA25" s="100" t="s">
        <v>24</v>
      </c>
      <c r="AB25" s="100" t="s">
        <v>208</v>
      </c>
      <c r="AC25" s="100">
        <v>1.5971196000000001</v>
      </c>
      <c r="AD25" s="99">
        <v>6175</v>
      </c>
      <c r="AE25" s="99">
        <v>2.4830087000000001</v>
      </c>
      <c r="AF25" s="99">
        <v>0.91570339999999995</v>
      </c>
      <c r="AH25" s="114">
        <v>1918</v>
      </c>
      <c r="AI25" s="99">
        <v>583</v>
      </c>
      <c r="AJ25" s="100">
        <v>11.309251</v>
      </c>
      <c r="AK25" s="100">
        <v>20.555893999999999</v>
      </c>
      <c r="AL25" s="100" t="s">
        <v>24</v>
      </c>
      <c r="AM25" s="100">
        <v>23.144888999999999</v>
      </c>
      <c r="AN25" s="100">
        <v>15.729490999999999</v>
      </c>
      <c r="AO25" s="100">
        <v>14.259885000000001</v>
      </c>
      <c r="AP25" s="100">
        <v>55.741852000000002</v>
      </c>
      <c r="AQ25" s="100" t="s">
        <v>24</v>
      </c>
      <c r="AR25" s="100" t="s">
        <v>208</v>
      </c>
      <c r="AS25" s="100">
        <v>1.1602220999999999</v>
      </c>
      <c r="AT25" s="99">
        <v>11535</v>
      </c>
      <c r="AU25" s="99">
        <v>2.2671142999999998</v>
      </c>
      <c r="AV25" s="99">
        <v>0.75678420000000002</v>
      </c>
      <c r="AW25" s="100">
        <v>0.60895940000000004</v>
      </c>
      <c r="AY25" s="114">
        <v>1918</v>
      </c>
    </row>
    <row r="26" spans="2:51" s="91" customFormat="1">
      <c r="B26" s="114">
        <v>1919</v>
      </c>
      <c r="C26" s="99">
        <v>282</v>
      </c>
      <c r="D26" s="100">
        <v>10.521889</v>
      </c>
      <c r="E26" s="100">
        <v>18.569192999999999</v>
      </c>
      <c r="F26" s="100" t="s">
        <v>24</v>
      </c>
      <c r="G26" s="100">
        <v>20.709455999999999</v>
      </c>
      <c r="H26" s="100">
        <v>14.090173</v>
      </c>
      <c r="I26" s="100">
        <v>12.365117</v>
      </c>
      <c r="J26" s="100">
        <v>52.251773</v>
      </c>
      <c r="K26" s="100" t="s">
        <v>24</v>
      </c>
      <c r="L26" s="100" t="s">
        <v>208</v>
      </c>
      <c r="M26" s="100">
        <v>0.74936219999999998</v>
      </c>
      <c r="N26" s="99">
        <v>6612.5</v>
      </c>
      <c r="O26" s="99">
        <v>2.4984172999999998</v>
      </c>
      <c r="P26" s="99">
        <v>0.54659599999999997</v>
      </c>
      <c r="R26" s="114">
        <v>1919</v>
      </c>
      <c r="S26" s="99">
        <v>353</v>
      </c>
      <c r="T26" s="100">
        <v>13.708983</v>
      </c>
      <c r="U26" s="100">
        <v>25.727096</v>
      </c>
      <c r="V26" s="100" t="s">
        <v>24</v>
      </c>
      <c r="W26" s="100">
        <v>29.095168000000001</v>
      </c>
      <c r="X26" s="100">
        <v>19.737064</v>
      </c>
      <c r="Y26" s="100">
        <v>18.299413999999999</v>
      </c>
      <c r="Z26" s="100">
        <v>57.188384999999997</v>
      </c>
      <c r="AA26" s="100" t="s">
        <v>24</v>
      </c>
      <c r="AB26" s="100" t="s">
        <v>208</v>
      </c>
      <c r="AC26" s="100">
        <v>1.247438</v>
      </c>
      <c r="AD26" s="99">
        <v>6450</v>
      </c>
      <c r="AE26" s="99">
        <v>2.5392019000000001</v>
      </c>
      <c r="AF26" s="99">
        <v>0.69885370000000002</v>
      </c>
      <c r="AH26" s="114">
        <v>1919</v>
      </c>
      <c r="AI26" s="99">
        <v>635</v>
      </c>
      <c r="AJ26" s="100">
        <v>12.083544</v>
      </c>
      <c r="AK26" s="100">
        <v>21.894380000000002</v>
      </c>
      <c r="AL26" s="100" t="s">
        <v>24</v>
      </c>
      <c r="AM26" s="100">
        <v>24.604654</v>
      </c>
      <c r="AN26" s="100">
        <v>16.704889000000001</v>
      </c>
      <c r="AO26" s="100">
        <v>15.126574</v>
      </c>
      <c r="AP26" s="100">
        <v>54.996062999999999</v>
      </c>
      <c r="AQ26" s="100" t="s">
        <v>24</v>
      </c>
      <c r="AR26" s="100" t="s">
        <v>208</v>
      </c>
      <c r="AS26" s="100">
        <v>0.96314270000000002</v>
      </c>
      <c r="AT26" s="99">
        <v>13062.5</v>
      </c>
      <c r="AU26" s="99">
        <v>2.5183909</v>
      </c>
      <c r="AV26" s="99">
        <v>0.61248650000000004</v>
      </c>
      <c r="AW26" s="100">
        <v>0.72177570000000002</v>
      </c>
      <c r="AY26" s="114">
        <v>1919</v>
      </c>
    </row>
    <row r="27" spans="2:51" s="91" customFormat="1">
      <c r="B27" s="114">
        <v>1920</v>
      </c>
      <c r="C27" s="99">
        <v>298</v>
      </c>
      <c r="D27" s="100">
        <v>10.931713999999999</v>
      </c>
      <c r="E27" s="100">
        <v>17.663270000000001</v>
      </c>
      <c r="F27" s="100" t="s">
        <v>24</v>
      </c>
      <c r="G27" s="100">
        <v>19.584444999999999</v>
      </c>
      <c r="H27" s="100">
        <v>14.103547000000001</v>
      </c>
      <c r="I27" s="100">
        <v>13.081821</v>
      </c>
      <c r="J27" s="100">
        <v>52.332214999999998</v>
      </c>
      <c r="K27" s="100" t="s">
        <v>24</v>
      </c>
      <c r="L27" s="100" t="s">
        <v>208</v>
      </c>
      <c r="M27" s="100">
        <v>0.92971020000000004</v>
      </c>
      <c r="N27" s="99">
        <v>6847.5</v>
      </c>
      <c r="O27" s="99">
        <v>2.5433759</v>
      </c>
      <c r="P27" s="99">
        <v>0.6711163</v>
      </c>
      <c r="R27" s="114">
        <v>1920</v>
      </c>
      <c r="S27" s="99">
        <v>319</v>
      </c>
      <c r="T27" s="100">
        <v>12.133535999999999</v>
      </c>
      <c r="U27" s="100">
        <v>22.475268</v>
      </c>
      <c r="V27" s="100" t="s">
        <v>24</v>
      </c>
      <c r="W27" s="100">
        <v>25.372319000000001</v>
      </c>
      <c r="X27" s="100">
        <v>17.072364</v>
      </c>
      <c r="Y27" s="100">
        <v>15.406946</v>
      </c>
      <c r="Z27" s="100">
        <v>55.446708000000001</v>
      </c>
      <c r="AA27" s="100" t="s">
        <v>24</v>
      </c>
      <c r="AB27" s="100" t="s">
        <v>208</v>
      </c>
      <c r="AC27" s="100">
        <v>1.3162237999999999</v>
      </c>
      <c r="AD27" s="99">
        <v>6452.5</v>
      </c>
      <c r="AE27" s="99">
        <v>2.4880138999999999</v>
      </c>
      <c r="AF27" s="99">
        <v>0.80957060000000003</v>
      </c>
      <c r="AH27" s="114">
        <v>1920</v>
      </c>
      <c r="AI27" s="99">
        <v>617</v>
      </c>
      <c r="AJ27" s="100">
        <v>11.521747</v>
      </c>
      <c r="AK27" s="100">
        <v>20.051879</v>
      </c>
      <c r="AL27" s="100" t="s">
        <v>24</v>
      </c>
      <c r="AM27" s="100">
        <v>22.465885</v>
      </c>
      <c r="AN27" s="100">
        <v>15.554313</v>
      </c>
      <c r="AO27" s="100">
        <v>14.203732</v>
      </c>
      <c r="AP27" s="100">
        <v>53.942464000000001</v>
      </c>
      <c r="AQ27" s="100" t="s">
        <v>24</v>
      </c>
      <c r="AR27" s="100" t="s">
        <v>208</v>
      </c>
      <c r="AS27" s="100">
        <v>1.0961289000000001</v>
      </c>
      <c r="AT27" s="99">
        <v>13300</v>
      </c>
      <c r="AU27" s="99">
        <v>2.5162125999999998</v>
      </c>
      <c r="AV27" s="99">
        <v>0.73183779999999998</v>
      </c>
      <c r="AW27" s="100">
        <v>0.78589810000000004</v>
      </c>
      <c r="AY27" s="114">
        <v>1920</v>
      </c>
    </row>
    <row r="28" spans="2:51">
      <c r="B28" s="115">
        <v>1921</v>
      </c>
      <c r="C28" s="99">
        <v>260</v>
      </c>
      <c r="D28" s="100">
        <v>9.3798478000000003</v>
      </c>
      <c r="E28" s="100">
        <v>16.495702000000001</v>
      </c>
      <c r="F28" s="100" t="s">
        <v>24</v>
      </c>
      <c r="G28" s="100">
        <v>18.635096000000001</v>
      </c>
      <c r="H28" s="100">
        <v>12.506084</v>
      </c>
      <c r="I28" s="100">
        <v>11.132388000000001</v>
      </c>
      <c r="J28" s="100">
        <v>53.615385000000003</v>
      </c>
      <c r="K28" s="100" t="s">
        <v>24</v>
      </c>
      <c r="L28" s="100" t="s">
        <v>208</v>
      </c>
      <c r="M28" s="100">
        <v>0.84823179999999998</v>
      </c>
      <c r="N28" s="99">
        <v>5737.5</v>
      </c>
      <c r="O28" s="99">
        <v>2.0955841999999998</v>
      </c>
      <c r="P28" s="99">
        <v>0.59109270000000003</v>
      </c>
      <c r="R28" s="115">
        <v>1921</v>
      </c>
      <c r="S28" s="99">
        <v>369</v>
      </c>
      <c r="T28" s="100">
        <v>13.752236</v>
      </c>
      <c r="U28" s="100">
        <v>25.535225000000001</v>
      </c>
      <c r="V28" s="100" t="s">
        <v>24</v>
      </c>
      <c r="W28" s="100">
        <v>28.735021</v>
      </c>
      <c r="X28" s="100">
        <v>19.456475999999999</v>
      </c>
      <c r="Y28" s="100">
        <v>17.838401999999999</v>
      </c>
      <c r="Z28" s="100">
        <v>56.849592999999999</v>
      </c>
      <c r="AA28" s="100" t="s">
        <v>24</v>
      </c>
      <c r="AB28" s="100" t="s">
        <v>208</v>
      </c>
      <c r="AC28" s="100">
        <v>1.5753074</v>
      </c>
      <c r="AD28" s="99">
        <v>6880</v>
      </c>
      <c r="AE28" s="99">
        <v>2.5994635000000001</v>
      </c>
      <c r="AF28" s="99">
        <v>0.90369659999999996</v>
      </c>
      <c r="AH28" s="115">
        <v>1921</v>
      </c>
      <c r="AI28" s="99">
        <v>629</v>
      </c>
      <c r="AJ28" s="100">
        <v>11.530493999999999</v>
      </c>
      <c r="AK28" s="100">
        <v>20.810504000000002</v>
      </c>
      <c r="AL28" s="100" t="s">
        <v>24</v>
      </c>
      <c r="AM28" s="100">
        <v>23.444610999999998</v>
      </c>
      <c r="AN28" s="100">
        <v>15.814254999999999</v>
      </c>
      <c r="AO28" s="100">
        <v>14.320862</v>
      </c>
      <c r="AP28" s="100">
        <v>55.512718999999997</v>
      </c>
      <c r="AQ28" s="100" t="s">
        <v>24</v>
      </c>
      <c r="AR28" s="100" t="s">
        <v>208</v>
      </c>
      <c r="AS28" s="100">
        <v>1.1631777000000001</v>
      </c>
      <c r="AT28" s="99">
        <v>12617.5</v>
      </c>
      <c r="AU28" s="99">
        <v>2.3432567</v>
      </c>
      <c r="AV28" s="99">
        <v>0.72850250000000005</v>
      </c>
      <c r="AW28" s="100">
        <v>0.64599790000000001</v>
      </c>
      <c r="AY28" s="115">
        <v>1921</v>
      </c>
    </row>
    <row r="29" spans="2:51">
      <c r="B29" s="116">
        <v>1922</v>
      </c>
      <c r="C29" s="99">
        <v>282</v>
      </c>
      <c r="D29" s="100">
        <v>9.9593854999999998</v>
      </c>
      <c r="E29" s="100">
        <v>16.978617</v>
      </c>
      <c r="F29" s="100" t="s">
        <v>24</v>
      </c>
      <c r="G29" s="100">
        <v>19.067567</v>
      </c>
      <c r="H29" s="100">
        <v>13.016461</v>
      </c>
      <c r="I29" s="100">
        <v>11.752905999999999</v>
      </c>
      <c r="J29" s="100">
        <v>54.078014000000003</v>
      </c>
      <c r="K29" s="100" t="s">
        <v>24</v>
      </c>
      <c r="L29" s="100" t="s">
        <v>208</v>
      </c>
      <c r="M29" s="100">
        <v>0.9642674</v>
      </c>
      <c r="N29" s="99">
        <v>6060</v>
      </c>
      <c r="O29" s="99">
        <v>2.1667619999999999</v>
      </c>
      <c r="P29" s="99">
        <v>0.70580010000000004</v>
      </c>
      <c r="R29" s="116">
        <v>1922</v>
      </c>
      <c r="S29" s="99">
        <v>402</v>
      </c>
      <c r="T29" s="100">
        <v>14.680104999999999</v>
      </c>
      <c r="U29" s="100">
        <v>27.433571000000001</v>
      </c>
      <c r="V29" s="100" t="s">
        <v>24</v>
      </c>
      <c r="W29" s="100">
        <v>30.994540000000001</v>
      </c>
      <c r="X29" s="100">
        <v>20.575614999999999</v>
      </c>
      <c r="Y29" s="100">
        <v>18.572575000000001</v>
      </c>
      <c r="Z29" s="100">
        <v>57.251244</v>
      </c>
      <c r="AA29" s="100" t="s">
        <v>24</v>
      </c>
      <c r="AB29" s="100" t="s">
        <v>208</v>
      </c>
      <c r="AC29" s="100">
        <v>1.8218072999999999</v>
      </c>
      <c r="AD29" s="99">
        <v>7392.5</v>
      </c>
      <c r="AE29" s="99">
        <v>2.737152</v>
      </c>
      <c r="AF29" s="99">
        <v>1.1460352</v>
      </c>
      <c r="AH29" s="116">
        <v>1922</v>
      </c>
      <c r="AI29" s="99">
        <v>684</v>
      </c>
      <c r="AJ29" s="100">
        <v>12.280291999999999</v>
      </c>
      <c r="AK29" s="100">
        <v>22.074375</v>
      </c>
      <c r="AL29" s="100" t="s">
        <v>24</v>
      </c>
      <c r="AM29" s="100">
        <v>24.883568</v>
      </c>
      <c r="AN29" s="100">
        <v>16.667180999999999</v>
      </c>
      <c r="AO29" s="100">
        <v>15.032579999999999</v>
      </c>
      <c r="AP29" s="100">
        <v>55.942982000000001</v>
      </c>
      <c r="AQ29" s="100" t="s">
        <v>24</v>
      </c>
      <c r="AR29" s="100" t="s">
        <v>208</v>
      </c>
      <c r="AS29" s="100">
        <v>1.3330474999999999</v>
      </c>
      <c r="AT29" s="99">
        <v>13452.5</v>
      </c>
      <c r="AU29" s="99">
        <v>2.4469769000000001</v>
      </c>
      <c r="AV29" s="99">
        <v>0.89465629999999996</v>
      </c>
      <c r="AW29" s="100">
        <v>0.61889919999999998</v>
      </c>
      <c r="AY29" s="116">
        <v>1922</v>
      </c>
    </row>
    <row r="30" spans="2:51">
      <c r="B30" s="116">
        <v>1923</v>
      </c>
      <c r="C30" s="99">
        <v>288</v>
      </c>
      <c r="D30" s="100">
        <v>9.9351456000000002</v>
      </c>
      <c r="E30" s="100">
        <v>16.119039000000001</v>
      </c>
      <c r="F30" s="100" t="s">
        <v>24</v>
      </c>
      <c r="G30" s="100">
        <v>18.045947000000002</v>
      </c>
      <c r="H30" s="100">
        <v>12.489915999999999</v>
      </c>
      <c r="I30" s="100">
        <v>11.278373</v>
      </c>
      <c r="J30" s="100">
        <v>53.162021000000003</v>
      </c>
      <c r="K30" s="100" t="s">
        <v>24</v>
      </c>
      <c r="L30" s="100" t="s">
        <v>208</v>
      </c>
      <c r="M30" s="100">
        <v>0.91075830000000002</v>
      </c>
      <c r="N30" s="99">
        <v>6410</v>
      </c>
      <c r="O30" s="99">
        <v>2.2386756999999999</v>
      </c>
      <c r="P30" s="99">
        <v>0.69933880000000004</v>
      </c>
      <c r="R30" s="116">
        <v>1923</v>
      </c>
      <c r="S30" s="99">
        <v>404</v>
      </c>
      <c r="T30" s="100">
        <v>14.456452000000001</v>
      </c>
      <c r="U30" s="100">
        <v>25.224343000000001</v>
      </c>
      <c r="V30" s="100" t="s">
        <v>24</v>
      </c>
      <c r="W30" s="100">
        <v>28.663905</v>
      </c>
      <c r="X30" s="100">
        <v>19.420642999999998</v>
      </c>
      <c r="Y30" s="100">
        <v>17.797694</v>
      </c>
      <c r="Z30" s="100">
        <v>56.497525000000003</v>
      </c>
      <c r="AA30" s="100" t="s">
        <v>24</v>
      </c>
      <c r="AB30" s="100" t="s">
        <v>208</v>
      </c>
      <c r="AC30" s="100">
        <v>1.6413423</v>
      </c>
      <c r="AD30" s="99">
        <v>7697.5</v>
      </c>
      <c r="AE30" s="99">
        <v>2.7927944</v>
      </c>
      <c r="AF30" s="99">
        <v>1.0629519999999999</v>
      </c>
      <c r="AH30" s="116">
        <v>1923</v>
      </c>
      <c r="AI30" s="99">
        <v>692</v>
      </c>
      <c r="AJ30" s="100">
        <v>12.154424000000001</v>
      </c>
      <c r="AK30" s="100">
        <v>20.505110999999999</v>
      </c>
      <c r="AL30" s="100" t="s">
        <v>24</v>
      </c>
      <c r="AM30" s="100">
        <v>23.159275000000001</v>
      </c>
      <c r="AN30" s="100">
        <v>15.804539</v>
      </c>
      <c r="AO30" s="100">
        <v>14.381501999999999</v>
      </c>
      <c r="AP30" s="100">
        <v>55.112155999999999</v>
      </c>
      <c r="AQ30" s="100" t="s">
        <v>24</v>
      </c>
      <c r="AR30" s="100" t="s">
        <v>208</v>
      </c>
      <c r="AS30" s="100">
        <v>1.2305284999999999</v>
      </c>
      <c r="AT30" s="99">
        <v>14107.5</v>
      </c>
      <c r="AU30" s="99">
        <v>2.5104546999999999</v>
      </c>
      <c r="AV30" s="99">
        <v>0.85982409999999998</v>
      </c>
      <c r="AW30" s="100">
        <v>0.63902709999999996</v>
      </c>
      <c r="AY30" s="116">
        <v>1923</v>
      </c>
    </row>
    <row r="31" spans="2:51">
      <c r="B31" s="116">
        <v>1924</v>
      </c>
      <c r="C31" s="99">
        <v>282</v>
      </c>
      <c r="D31" s="100">
        <v>9.5222016000000007</v>
      </c>
      <c r="E31" s="100">
        <v>17.058596000000001</v>
      </c>
      <c r="F31" s="100" t="s">
        <v>24</v>
      </c>
      <c r="G31" s="100">
        <v>19.500198999999999</v>
      </c>
      <c r="H31" s="100">
        <v>12.601281999999999</v>
      </c>
      <c r="I31" s="100">
        <v>11.539185</v>
      </c>
      <c r="J31" s="100">
        <v>55.195034999999997</v>
      </c>
      <c r="K31" s="100" t="s">
        <v>24</v>
      </c>
      <c r="L31" s="100" t="s">
        <v>208</v>
      </c>
      <c r="M31" s="100">
        <v>0.90666500000000005</v>
      </c>
      <c r="N31" s="99">
        <v>5765</v>
      </c>
      <c r="O31" s="99">
        <v>1.9706707000000001</v>
      </c>
      <c r="P31" s="99">
        <v>0.65156340000000001</v>
      </c>
      <c r="R31" s="116">
        <v>1924</v>
      </c>
      <c r="S31" s="99">
        <v>391</v>
      </c>
      <c r="T31" s="100">
        <v>13.720743000000001</v>
      </c>
      <c r="U31" s="100">
        <v>25.350297999999999</v>
      </c>
      <c r="V31" s="100" t="s">
        <v>24</v>
      </c>
      <c r="W31" s="100">
        <v>28.724882000000001</v>
      </c>
      <c r="X31" s="100">
        <v>18.868334000000001</v>
      </c>
      <c r="Y31" s="100">
        <v>17.103679</v>
      </c>
      <c r="Z31" s="100">
        <v>59.558824000000001</v>
      </c>
      <c r="AA31" s="100" t="s">
        <v>24</v>
      </c>
      <c r="AB31" s="100" t="s">
        <v>208</v>
      </c>
      <c r="AC31" s="100">
        <v>1.6375592000000001</v>
      </c>
      <c r="AD31" s="99">
        <v>6267.5</v>
      </c>
      <c r="AE31" s="99">
        <v>2.2298716000000001</v>
      </c>
      <c r="AF31" s="99">
        <v>0.89254880000000003</v>
      </c>
      <c r="AH31" s="116">
        <v>1924</v>
      </c>
      <c r="AI31" s="99">
        <v>673</v>
      </c>
      <c r="AJ31" s="100">
        <v>11.581085</v>
      </c>
      <c r="AK31" s="100">
        <v>20.988544000000001</v>
      </c>
      <c r="AL31" s="100" t="s">
        <v>24</v>
      </c>
      <c r="AM31" s="100">
        <v>23.852618</v>
      </c>
      <c r="AN31" s="100">
        <v>15.571175</v>
      </c>
      <c r="AO31" s="100">
        <v>14.163819</v>
      </c>
      <c r="AP31" s="100">
        <v>57.730311999999998</v>
      </c>
      <c r="AQ31" s="100" t="s">
        <v>24</v>
      </c>
      <c r="AR31" s="100" t="s">
        <v>208</v>
      </c>
      <c r="AS31" s="100">
        <v>1.2240815</v>
      </c>
      <c r="AT31" s="99">
        <v>12032.5</v>
      </c>
      <c r="AU31" s="99">
        <v>2.0976796000000002</v>
      </c>
      <c r="AV31" s="99">
        <v>0.7581928</v>
      </c>
      <c r="AW31" s="100">
        <v>0.67291500000000004</v>
      </c>
      <c r="AY31" s="116">
        <v>1924</v>
      </c>
    </row>
    <row r="32" spans="2:51">
      <c r="B32" s="116">
        <v>1925</v>
      </c>
      <c r="C32" s="99">
        <v>273</v>
      </c>
      <c r="D32" s="100">
        <v>9.0066313000000005</v>
      </c>
      <c r="E32" s="100">
        <v>15.533352000000001</v>
      </c>
      <c r="F32" s="100" t="s">
        <v>24</v>
      </c>
      <c r="G32" s="100">
        <v>17.747005000000001</v>
      </c>
      <c r="H32" s="100">
        <v>11.628209999999999</v>
      </c>
      <c r="I32" s="100">
        <v>10.619073</v>
      </c>
      <c r="J32" s="100">
        <v>56.547618999999997</v>
      </c>
      <c r="K32" s="100" t="s">
        <v>24</v>
      </c>
      <c r="L32" s="100" t="s">
        <v>208</v>
      </c>
      <c r="M32" s="100">
        <v>0.87685489999999999</v>
      </c>
      <c r="N32" s="99">
        <v>5195</v>
      </c>
      <c r="O32" s="99">
        <v>1.7352529000000001</v>
      </c>
      <c r="P32" s="99">
        <v>0.60282029999999998</v>
      </c>
      <c r="R32" s="116">
        <v>1925</v>
      </c>
      <c r="S32" s="99">
        <v>404</v>
      </c>
      <c r="T32" s="100">
        <v>13.892232</v>
      </c>
      <c r="U32" s="100">
        <v>25.860115</v>
      </c>
      <c r="V32" s="100" t="s">
        <v>24</v>
      </c>
      <c r="W32" s="100">
        <v>29.204163999999999</v>
      </c>
      <c r="X32" s="100">
        <v>18.958749000000001</v>
      </c>
      <c r="Y32" s="100">
        <v>16.853649000000001</v>
      </c>
      <c r="Z32" s="100">
        <v>59.616337000000001</v>
      </c>
      <c r="AA32" s="100" t="s">
        <v>24</v>
      </c>
      <c r="AB32" s="100" t="s">
        <v>208</v>
      </c>
      <c r="AC32" s="100">
        <v>1.7239907999999999</v>
      </c>
      <c r="AD32" s="99">
        <v>6510</v>
      </c>
      <c r="AE32" s="99">
        <v>2.2701118999999998</v>
      </c>
      <c r="AF32" s="99">
        <v>0.98074660000000002</v>
      </c>
      <c r="AH32" s="116">
        <v>1925</v>
      </c>
      <c r="AI32" s="99">
        <v>677</v>
      </c>
      <c r="AJ32" s="100">
        <v>11.398842</v>
      </c>
      <c r="AK32" s="100">
        <v>20.553644999999999</v>
      </c>
      <c r="AL32" s="100" t="s">
        <v>24</v>
      </c>
      <c r="AM32" s="100">
        <v>23.305305000000001</v>
      </c>
      <c r="AN32" s="100">
        <v>15.179323999999999</v>
      </c>
      <c r="AO32" s="100">
        <v>13.616680000000001</v>
      </c>
      <c r="AP32" s="100">
        <v>58.378877000000003</v>
      </c>
      <c r="AQ32" s="100" t="s">
        <v>24</v>
      </c>
      <c r="AR32" s="100" t="s">
        <v>208</v>
      </c>
      <c r="AS32" s="100">
        <v>1.2406539000000001</v>
      </c>
      <c r="AT32" s="99">
        <v>11705</v>
      </c>
      <c r="AU32" s="99">
        <v>1.9969291</v>
      </c>
      <c r="AV32" s="99">
        <v>0.767258</v>
      </c>
      <c r="AW32" s="100">
        <v>0.60066830000000004</v>
      </c>
      <c r="AY32" s="116">
        <v>1925</v>
      </c>
    </row>
    <row r="33" spans="2:51">
      <c r="B33" s="116">
        <v>1926</v>
      </c>
      <c r="C33" s="99">
        <v>259</v>
      </c>
      <c r="D33" s="100">
        <v>8.3778100999999996</v>
      </c>
      <c r="E33" s="100">
        <v>13.808031</v>
      </c>
      <c r="F33" s="100" t="s">
        <v>24</v>
      </c>
      <c r="G33" s="100">
        <v>15.496616</v>
      </c>
      <c r="H33" s="100">
        <v>10.500432</v>
      </c>
      <c r="I33" s="100">
        <v>9.4124376999999999</v>
      </c>
      <c r="J33" s="100">
        <v>56.496138999999999</v>
      </c>
      <c r="K33" s="100" t="s">
        <v>24</v>
      </c>
      <c r="L33" s="100" t="s">
        <v>208</v>
      </c>
      <c r="M33" s="100">
        <v>0.79970359999999996</v>
      </c>
      <c r="N33" s="99">
        <v>4932.5</v>
      </c>
      <c r="O33" s="99">
        <v>1.6155181000000001</v>
      </c>
      <c r="P33" s="99">
        <v>0.55634669999999997</v>
      </c>
      <c r="R33" s="116">
        <v>1926</v>
      </c>
      <c r="S33" s="99">
        <v>422</v>
      </c>
      <c r="T33" s="100">
        <v>14.233675</v>
      </c>
      <c r="U33" s="100">
        <v>26.142202000000001</v>
      </c>
      <c r="V33" s="100" t="s">
        <v>24</v>
      </c>
      <c r="W33" s="100">
        <v>30.00976</v>
      </c>
      <c r="X33" s="100">
        <v>19.175829</v>
      </c>
      <c r="Y33" s="100">
        <v>17.290569000000001</v>
      </c>
      <c r="Z33" s="100">
        <v>59.834122999999998</v>
      </c>
      <c r="AA33" s="100" t="s">
        <v>24</v>
      </c>
      <c r="AB33" s="100" t="s">
        <v>208</v>
      </c>
      <c r="AC33" s="100">
        <v>1.7178913</v>
      </c>
      <c r="AD33" s="99">
        <v>6720</v>
      </c>
      <c r="AE33" s="99">
        <v>2.2986933000000001</v>
      </c>
      <c r="AF33" s="99">
        <v>0.99359410000000004</v>
      </c>
      <c r="AH33" s="116">
        <v>1926</v>
      </c>
      <c r="AI33" s="99">
        <v>681</v>
      </c>
      <c r="AJ33" s="100">
        <v>11.244489</v>
      </c>
      <c r="AK33" s="100">
        <v>19.994921999999999</v>
      </c>
      <c r="AL33" s="100" t="s">
        <v>24</v>
      </c>
      <c r="AM33" s="100">
        <v>22.813551</v>
      </c>
      <c r="AN33" s="100">
        <v>14.778809000000001</v>
      </c>
      <c r="AO33" s="100">
        <v>13.276895</v>
      </c>
      <c r="AP33" s="100">
        <v>58.564610999999999</v>
      </c>
      <c r="AQ33" s="100" t="s">
        <v>24</v>
      </c>
      <c r="AR33" s="100" t="s">
        <v>208</v>
      </c>
      <c r="AS33" s="100">
        <v>1.1957438</v>
      </c>
      <c r="AT33" s="99">
        <v>11652.5</v>
      </c>
      <c r="AU33" s="99">
        <v>1.9496871</v>
      </c>
      <c r="AV33" s="99">
        <v>0.74555959999999999</v>
      </c>
      <c r="AW33" s="100">
        <v>0.52818929999999997</v>
      </c>
      <c r="AY33" s="116">
        <v>1926</v>
      </c>
    </row>
    <row r="34" spans="2:51">
      <c r="B34" s="116">
        <v>1927</v>
      </c>
      <c r="C34" s="99">
        <v>295</v>
      </c>
      <c r="D34" s="100">
        <v>9.3389895000000003</v>
      </c>
      <c r="E34" s="100">
        <v>17.333461</v>
      </c>
      <c r="F34" s="100" t="s">
        <v>24</v>
      </c>
      <c r="G34" s="100">
        <v>19.780995999999998</v>
      </c>
      <c r="H34" s="100">
        <v>12.45777</v>
      </c>
      <c r="I34" s="100">
        <v>11.047192000000001</v>
      </c>
      <c r="J34" s="100">
        <v>58.652541999999997</v>
      </c>
      <c r="K34" s="100" t="s">
        <v>24</v>
      </c>
      <c r="L34" s="100" t="s">
        <v>208</v>
      </c>
      <c r="M34" s="100">
        <v>0.89780269999999995</v>
      </c>
      <c r="N34" s="99">
        <v>5035</v>
      </c>
      <c r="O34" s="99">
        <v>1.6140924999999999</v>
      </c>
      <c r="P34" s="99">
        <v>0.56390870000000004</v>
      </c>
      <c r="R34" s="116">
        <v>1927</v>
      </c>
      <c r="S34" s="99">
        <v>511</v>
      </c>
      <c r="T34" s="100">
        <v>16.899825</v>
      </c>
      <c r="U34" s="100">
        <v>29.454566</v>
      </c>
      <c r="V34" s="100" t="s">
        <v>24</v>
      </c>
      <c r="W34" s="100">
        <v>33.569530999999998</v>
      </c>
      <c r="X34" s="100">
        <v>21.963152999999998</v>
      </c>
      <c r="Y34" s="100">
        <v>19.872744000000001</v>
      </c>
      <c r="Z34" s="100">
        <v>59.016634000000003</v>
      </c>
      <c r="AA34" s="100" t="s">
        <v>24</v>
      </c>
      <c r="AB34" s="100" t="s">
        <v>208</v>
      </c>
      <c r="AC34" s="100">
        <v>2.0099119000000001</v>
      </c>
      <c r="AD34" s="99">
        <v>8502.5</v>
      </c>
      <c r="AE34" s="99">
        <v>2.8522308000000001</v>
      </c>
      <c r="AF34" s="99">
        <v>1.2184112</v>
      </c>
      <c r="AH34" s="116">
        <v>1927</v>
      </c>
      <c r="AI34" s="99">
        <v>806</v>
      </c>
      <c r="AJ34" s="100">
        <v>13.036797</v>
      </c>
      <c r="AK34" s="100">
        <v>23.226621999999999</v>
      </c>
      <c r="AL34" s="100" t="s">
        <v>24</v>
      </c>
      <c r="AM34" s="100">
        <v>26.484456000000002</v>
      </c>
      <c r="AN34" s="100">
        <v>17.055598</v>
      </c>
      <c r="AO34" s="100">
        <v>15.297231999999999</v>
      </c>
      <c r="AP34" s="100">
        <v>58.883375000000001</v>
      </c>
      <c r="AQ34" s="100" t="s">
        <v>24</v>
      </c>
      <c r="AR34" s="100" t="s">
        <v>208</v>
      </c>
      <c r="AS34" s="100">
        <v>1.3829313000000001</v>
      </c>
      <c r="AT34" s="99">
        <v>13537.5</v>
      </c>
      <c r="AU34" s="99">
        <v>2.2191168000000001</v>
      </c>
      <c r="AV34" s="99">
        <v>0.85103510000000004</v>
      </c>
      <c r="AW34" s="100">
        <v>0.58848129999999998</v>
      </c>
      <c r="AY34" s="116">
        <v>1927</v>
      </c>
    </row>
    <row r="35" spans="2:51">
      <c r="B35" s="116">
        <v>1928</v>
      </c>
      <c r="C35" s="99">
        <v>291</v>
      </c>
      <c r="D35" s="100">
        <v>9.0333395000000003</v>
      </c>
      <c r="E35" s="100">
        <v>14.768344000000001</v>
      </c>
      <c r="F35" s="100" t="s">
        <v>24</v>
      </c>
      <c r="G35" s="100">
        <v>16.384689999999999</v>
      </c>
      <c r="H35" s="100">
        <v>11.204565000000001</v>
      </c>
      <c r="I35" s="100">
        <v>10.025236</v>
      </c>
      <c r="J35" s="100">
        <v>56.434708000000001</v>
      </c>
      <c r="K35" s="100" t="s">
        <v>24</v>
      </c>
      <c r="L35" s="100" t="s">
        <v>208</v>
      </c>
      <c r="M35" s="100">
        <v>0.87796050000000003</v>
      </c>
      <c r="N35" s="99">
        <v>5532.5</v>
      </c>
      <c r="O35" s="99">
        <v>1.7394517</v>
      </c>
      <c r="P35" s="99">
        <v>0.6200078</v>
      </c>
      <c r="R35" s="116">
        <v>1928</v>
      </c>
      <c r="S35" s="99">
        <v>462</v>
      </c>
      <c r="T35" s="100">
        <v>14.996105</v>
      </c>
      <c r="U35" s="100">
        <v>25.799513999999999</v>
      </c>
      <c r="V35" s="100" t="s">
        <v>24</v>
      </c>
      <c r="W35" s="100">
        <v>29.129472</v>
      </c>
      <c r="X35" s="100">
        <v>19.192409999999999</v>
      </c>
      <c r="Y35" s="100">
        <v>17.174406000000001</v>
      </c>
      <c r="Z35" s="100">
        <v>60.865800999999998</v>
      </c>
      <c r="AA35" s="100" t="s">
        <v>24</v>
      </c>
      <c r="AB35" s="100" t="s">
        <v>208</v>
      </c>
      <c r="AC35" s="100">
        <v>1.7611405</v>
      </c>
      <c r="AD35" s="99">
        <v>6805</v>
      </c>
      <c r="AE35" s="99">
        <v>2.2409194000000001</v>
      </c>
      <c r="AF35" s="99">
        <v>0.95157190000000003</v>
      </c>
      <c r="AH35" s="116">
        <v>1928</v>
      </c>
      <c r="AI35" s="99">
        <v>753</v>
      </c>
      <c r="AJ35" s="100">
        <v>11.948209</v>
      </c>
      <c r="AK35" s="100">
        <v>20.177516000000001</v>
      </c>
      <c r="AL35" s="100" t="s">
        <v>24</v>
      </c>
      <c r="AM35" s="100">
        <v>22.638387999999999</v>
      </c>
      <c r="AN35" s="100">
        <v>15.096518</v>
      </c>
      <c r="AO35" s="100">
        <v>13.483193</v>
      </c>
      <c r="AP35" s="100">
        <v>59.153385999999998</v>
      </c>
      <c r="AQ35" s="100" t="s">
        <v>24</v>
      </c>
      <c r="AR35" s="100" t="s">
        <v>208</v>
      </c>
      <c r="AS35" s="100">
        <v>1.2681465000000001</v>
      </c>
      <c r="AT35" s="99">
        <v>12337.5</v>
      </c>
      <c r="AU35" s="99">
        <v>1.9843823</v>
      </c>
      <c r="AV35" s="99">
        <v>0.76751519999999995</v>
      </c>
      <c r="AW35" s="100">
        <v>0.57242720000000002</v>
      </c>
      <c r="AY35" s="116">
        <v>1928</v>
      </c>
    </row>
    <row r="36" spans="2:51">
      <c r="B36" s="116">
        <v>1929</v>
      </c>
      <c r="C36" s="99">
        <v>329</v>
      </c>
      <c r="D36" s="100">
        <v>10.075644</v>
      </c>
      <c r="E36" s="100">
        <v>17.769527</v>
      </c>
      <c r="F36" s="100" t="s">
        <v>24</v>
      </c>
      <c r="G36" s="100">
        <v>20.394494000000002</v>
      </c>
      <c r="H36" s="100">
        <v>12.942174</v>
      </c>
      <c r="I36" s="100">
        <v>11.551325</v>
      </c>
      <c r="J36" s="100">
        <v>57.896341</v>
      </c>
      <c r="K36" s="100" t="s">
        <v>24</v>
      </c>
      <c r="L36" s="100" t="s">
        <v>208</v>
      </c>
      <c r="M36" s="100">
        <v>0.94763520000000001</v>
      </c>
      <c r="N36" s="99">
        <v>5857.5</v>
      </c>
      <c r="O36" s="99">
        <v>1.8176881</v>
      </c>
      <c r="P36" s="99">
        <v>0.65313019999999999</v>
      </c>
      <c r="R36" s="116">
        <v>1929</v>
      </c>
      <c r="S36" s="99">
        <v>494</v>
      </c>
      <c r="T36" s="100">
        <v>15.789809999999999</v>
      </c>
      <c r="U36" s="100">
        <v>26.809063999999999</v>
      </c>
      <c r="V36" s="100" t="s">
        <v>24</v>
      </c>
      <c r="W36" s="100">
        <v>30.302486999999999</v>
      </c>
      <c r="X36" s="100">
        <v>19.874776000000001</v>
      </c>
      <c r="Y36" s="100">
        <v>17.923508000000002</v>
      </c>
      <c r="Z36" s="100">
        <v>61.052632000000003</v>
      </c>
      <c r="AA36" s="100" t="s">
        <v>24</v>
      </c>
      <c r="AB36" s="100" t="s">
        <v>208</v>
      </c>
      <c r="AC36" s="100">
        <v>1.8898963</v>
      </c>
      <c r="AD36" s="99">
        <v>7165</v>
      </c>
      <c r="AE36" s="99">
        <v>2.3242612</v>
      </c>
      <c r="AF36" s="99">
        <v>1.0647586</v>
      </c>
      <c r="AH36" s="116">
        <v>1929</v>
      </c>
      <c r="AI36" s="99">
        <v>823</v>
      </c>
      <c r="AJ36" s="100">
        <v>12.871643000000001</v>
      </c>
      <c r="AK36" s="100">
        <v>22.073297</v>
      </c>
      <c r="AL36" s="100" t="s">
        <v>24</v>
      </c>
      <c r="AM36" s="100">
        <v>25.086995999999999</v>
      </c>
      <c r="AN36" s="100">
        <v>16.265865999999999</v>
      </c>
      <c r="AO36" s="100">
        <v>14.609787000000001</v>
      </c>
      <c r="AP36" s="100">
        <v>59.793187000000003</v>
      </c>
      <c r="AQ36" s="100" t="s">
        <v>24</v>
      </c>
      <c r="AR36" s="100" t="s">
        <v>208</v>
      </c>
      <c r="AS36" s="100">
        <v>1.3523506000000001</v>
      </c>
      <c r="AT36" s="99">
        <v>13022.5</v>
      </c>
      <c r="AU36" s="99">
        <v>2.0653587999999998</v>
      </c>
      <c r="AV36" s="99">
        <v>0.82958670000000001</v>
      </c>
      <c r="AW36" s="100">
        <v>0.66281789999999996</v>
      </c>
      <c r="AY36" s="116">
        <v>1929</v>
      </c>
    </row>
    <row r="37" spans="2:51">
      <c r="B37" s="116">
        <v>1930</v>
      </c>
      <c r="C37" s="99">
        <v>287</v>
      </c>
      <c r="D37" s="100">
        <v>8.7093740000000004</v>
      </c>
      <c r="E37" s="100">
        <v>14.662330000000001</v>
      </c>
      <c r="F37" s="100" t="s">
        <v>24</v>
      </c>
      <c r="G37" s="100">
        <v>16.602050999999999</v>
      </c>
      <c r="H37" s="100">
        <v>10.80836</v>
      </c>
      <c r="I37" s="100">
        <v>9.7012926999999998</v>
      </c>
      <c r="J37" s="100">
        <v>59.590592000000001</v>
      </c>
      <c r="K37" s="100" t="s">
        <v>24</v>
      </c>
      <c r="L37" s="100" t="s">
        <v>208</v>
      </c>
      <c r="M37" s="100">
        <v>0.92140750000000005</v>
      </c>
      <c r="N37" s="99">
        <v>4590</v>
      </c>
      <c r="O37" s="99">
        <v>1.4123511</v>
      </c>
      <c r="P37" s="99">
        <v>0.5755865</v>
      </c>
      <c r="R37" s="116">
        <v>1930</v>
      </c>
      <c r="S37" s="99">
        <v>435</v>
      </c>
      <c r="T37" s="100">
        <v>13.733662000000001</v>
      </c>
      <c r="U37" s="100">
        <v>23.591671000000002</v>
      </c>
      <c r="V37" s="100" t="s">
        <v>24</v>
      </c>
      <c r="W37" s="100">
        <v>26.882833999999999</v>
      </c>
      <c r="X37" s="100">
        <v>17.263292</v>
      </c>
      <c r="Y37" s="100">
        <v>15.297122999999999</v>
      </c>
      <c r="Z37" s="100">
        <v>61.982759000000001</v>
      </c>
      <c r="AA37" s="100" t="s">
        <v>24</v>
      </c>
      <c r="AB37" s="100" t="s">
        <v>208</v>
      </c>
      <c r="AC37" s="100">
        <v>1.7987842999999999</v>
      </c>
      <c r="AD37" s="99">
        <v>5987.5</v>
      </c>
      <c r="AE37" s="99">
        <v>1.9196858000000001</v>
      </c>
      <c r="AF37" s="99">
        <v>0.9648776</v>
      </c>
      <c r="AH37" s="116">
        <v>1930</v>
      </c>
      <c r="AI37" s="99">
        <v>722</v>
      </c>
      <c r="AJ37" s="100">
        <v>11.171801</v>
      </c>
      <c r="AK37" s="100">
        <v>19.078503000000001</v>
      </c>
      <c r="AL37" s="100" t="s">
        <v>24</v>
      </c>
      <c r="AM37" s="100">
        <v>21.689352</v>
      </c>
      <c r="AN37" s="100">
        <v>13.983661</v>
      </c>
      <c r="AO37" s="100">
        <v>12.43859</v>
      </c>
      <c r="AP37" s="100">
        <v>61.031855999999998</v>
      </c>
      <c r="AQ37" s="100" t="s">
        <v>24</v>
      </c>
      <c r="AR37" s="100" t="s">
        <v>208</v>
      </c>
      <c r="AS37" s="100">
        <v>1.3048743</v>
      </c>
      <c r="AT37" s="99">
        <v>10577.5</v>
      </c>
      <c r="AU37" s="99">
        <v>1.6608048</v>
      </c>
      <c r="AV37" s="99">
        <v>0.74594890000000003</v>
      </c>
      <c r="AW37" s="100">
        <v>0.62150450000000002</v>
      </c>
      <c r="AY37" s="116">
        <v>1930</v>
      </c>
    </row>
    <row r="38" spans="2:51">
      <c r="B38" s="117">
        <v>1931</v>
      </c>
      <c r="C38" s="99">
        <v>322</v>
      </c>
      <c r="D38" s="100">
        <v>9.6952908999999998</v>
      </c>
      <c r="E38" s="100">
        <v>15.874326999999999</v>
      </c>
      <c r="F38" s="100" t="s">
        <v>24</v>
      </c>
      <c r="G38" s="100">
        <v>17.980314</v>
      </c>
      <c r="H38" s="100">
        <v>11.767569999999999</v>
      </c>
      <c r="I38" s="100">
        <v>10.539906999999999</v>
      </c>
      <c r="J38" s="100">
        <v>58.014018999999998</v>
      </c>
      <c r="K38" s="100" t="s">
        <v>24</v>
      </c>
      <c r="L38" s="100" t="s">
        <v>208</v>
      </c>
      <c r="M38" s="100">
        <v>1.0127060000000001</v>
      </c>
      <c r="N38" s="99">
        <v>5677.5</v>
      </c>
      <c r="O38" s="99">
        <v>1.7350182000000001</v>
      </c>
      <c r="P38" s="99">
        <v>0.76129369999999996</v>
      </c>
      <c r="R38" s="117">
        <v>1931</v>
      </c>
      <c r="S38" s="99">
        <v>580</v>
      </c>
      <c r="T38" s="100">
        <v>18.095030000000001</v>
      </c>
      <c r="U38" s="100">
        <v>30.773506999999999</v>
      </c>
      <c r="V38" s="100" t="s">
        <v>24</v>
      </c>
      <c r="W38" s="100">
        <v>35.061343999999998</v>
      </c>
      <c r="X38" s="100">
        <v>22.269479</v>
      </c>
      <c r="Y38" s="100">
        <v>19.715178000000002</v>
      </c>
      <c r="Z38" s="100">
        <v>62.724138000000004</v>
      </c>
      <c r="AA38" s="100" t="s">
        <v>24</v>
      </c>
      <c r="AB38" s="100" t="s">
        <v>208</v>
      </c>
      <c r="AC38" s="100">
        <v>2.3421094999999998</v>
      </c>
      <c r="AD38" s="99">
        <v>7582.5</v>
      </c>
      <c r="AE38" s="99">
        <v>2.4047763</v>
      </c>
      <c r="AF38" s="99">
        <v>1.3211484</v>
      </c>
      <c r="AH38" s="117">
        <v>1931</v>
      </c>
      <c r="AI38" s="99">
        <v>902</v>
      </c>
      <c r="AJ38" s="100">
        <v>13.820577999999999</v>
      </c>
      <c r="AK38" s="100">
        <v>23.306175</v>
      </c>
      <c r="AL38" s="100" t="s">
        <v>24</v>
      </c>
      <c r="AM38" s="100">
        <v>26.511952000000001</v>
      </c>
      <c r="AN38" s="100">
        <v>16.981099</v>
      </c>
      <c r="AO38" s="100">
        <v>15.079726000000001</v>
      </c>
      <c r="AP38" s="100">
        <v>61.046059999999997</v>
      </c>
      <c r="AQ38" s="100" t="s">
        <v>24</v>
      </c>
      <c r="AR38" s="100" t="s">
        <v>208</v>
      </c>
      <c r="AS38" s="100">
        <v>1.5947666</v>
      </c>
      <c r="AT38" s="99">
        <v>13260</v>
      </c>
      <c r="AU38" s="99">
        <v>2.0636847999999999</v>
      </c>
      <c r="AV38" s="99">
        <v>1.0047718999999999</v>
      </c>
      <c r="AW38" s="100">
        <v>0.51584390000000002</v>
      </c>
      <c r="AY38" s="117">
        <v>1931</v>
      </c>
    </row>
    <row r="39" spans="2:51">
      <c r="B39" s="117">
        <v>1932</v>
      </c>
      <c r="C39" s="99">
        <v>375</v>
      </c>
      <c r="D39" s="100">
        <v>11.217134</v>
      </c>
      <c r="E39" s="100">
        <v>19.283200999999998</v>
      </c>
      <c r="F39" s="100" t="s">
        <v>24</v>
      </c>
      <c r="G39" s="100">
        <v>21.968534999999999</v>
      </c>
      <c r="H39" s="100">
        <v>13.883912</v>
      </c>
      <c r="I39" s="100">
        <v>12.096603</v>
      </c>
      <c r="J39" s="100">
        <v>60.126666999999998</v>
      </c>
      <c r="K39" s="100" t="s">
        <v>24</v>
      </c>
      <c r="L39" s="100" t="s">
        <v>208</v>
      </c>
      <c r="M39" s="100">
        <v>1.1770244999999999</v>
      </c>
      <c r="N39" s="99">
        <v>5920</v>
      </c>
      <c r="O39" s="99">
        <v>1.7987359999999999</v>
      </c>
      <c r="P39" s="99">
        <v>0.81992469999999995</v>
      </c>
      <c r="R39" s="117">
        <v>1932</v>
      </c>
      <c r="S39" s="99">
        <v>624</v>
      </c>
      <c r="T39" s="100">
        <v>19.296780999999999</v>
      </c>
      <c r="U39" s="100">
        <v>32.362068999999998</v>
      </c>
      <c r="V39" s="100" t="s">
        <v>24</v>
      </c>
      <c r="W39" s="100">
        <v>37.134031999999998</v>
      </c>
      <c r="X39" s="100">
        <v>23.320902</v>
      </c>
      <c r="Y39" s="100">
        <v>20.712246</v>
      </c>
      <c r="Z39" s="100">
        <v>63.085875000000001</v>
      </c>
      <c r="AA39" s="100" t="s">
        <v>24</v>
      </c>
      <c r="AB39" s="100" t="s">
        <v>208</v>
      </c>
      <c r="AC39" s="100">
        <v>2.5063260999999999</v>
      </c>
      <c r="AD39" s="99">
        <v>7990</v>
      </c>
      <c r="AE39" s="99">
        <v>2.5145555000000002</v>
      </c>
      <c r="AF39" s="99">
        <v>1.4271999</v>
      </c>
      <c r="AH39" s="117">
        <v>1932</v>
      </c>
      <c r="AI39" s="99">
        <v>999</v>
      </c>
      <c r="AJ39" s="100">
        <v>15.189757999999999</v>
      </c>
      <c r="AK39" s="100">
        <v>25.841235999999999</v>
      </c>
      <c r="AL39" s="100" t="s">
        <v>24</v>
      </c>
      <c r="AM39" s="100">
        <v>29.592713</v>
      </c>
      <c r="AN39" s="100">
        <v>18.581799</v>
      </c>
      <c r="AO39" s="100">
        <v>16.370166999999999</v>
      </c>
      <c r="AP39" s="100">
        <v>61.973948</v>
      </c>
      <c r="AQ39" s="100" t="s">
        <v>24</v>
      </c>
      <c r="AR39" s="100" t="s">
        <v>208</v>
      </c>
      <c r="AS39" s="100">
        <v>1.7601353</v>
      </c>
      <c r="AT39" s="99">
        <v>13910</v>
      </c>
      <c r="AU39" s="99">
        <v>2.1503548000000001</v>
      </c>
      <c r="AV39" s="99">
        <v>1.0851461</v>
      </c>
      <c r="AW39" s="100">
        <v>0.59585809999999995</v>
      </c>
      <c r="AY39" s="117">
        <v>1932</v>
      </c>
    </row>
    <row r="40" spans="2:51">
      <c r="B40" s="117">
        <v>1933</v>
      </c>
      <c r="C40" s="99">
        <v>416</v>
      </c>
      <c r="D40" s="100">
        <v>12.354844999999999</v>
      </c>
      <c r="E40" s="100">
        <v>20.670418999999999</v>
      </c>
      <c r="F40" s="100" t="s">
        <v>24</v>
      </c>
      <c r="G40" s="100">
        <v>23.678975999999999</v>
      </c>
      <c r="H40" s="100">
        <v>14.998570000000001</v>
      </c>
      <c r="I40" s="100">
        <v>13.121240999999999</v>
      </c>
      <c r="J40" s="100">
        <v>61.129807999999997</v>
      </c>
      <c r="K40" s="100" t="s">
        <v>24</v>
      </c>
      <c r="L40" s="100" t="s">
        <v>208</v>
      </c>
      <c r="M40" s="100">
        <v>1.2511277999999999</v>
      </c>
      <c r="N40" s="99">
        <v>6140</v>
      </c>
      <c r="O40" s="99">
        <v>1.8538087999999999</v>
      </c>
      <c r="P40" s="99">
        <v>0.85880129999999999</v>
      </c>
      <c r="R40" s="117">
        <v>1933</v>
      </c>
      <c r="S40" s="99">
        <v>644</v>
      </c>
      <c r="T40" s="100">
        <v>19.738254000000001</v>
      </c>
      <c r="U40" s="100">
        <v>32.445870999999997</v>
      </c>
      <c r="V40" s="100" t="s">
        <v>24</v>
      </c>
      <c r="W40" s="100">
        <v>37.084167999999998</v>
      </c>
      <c r="X40" s="100">
        <v>23.274619000000001</v>
      </c>
      <c r="Y40" s="100">
        <v>20.483279</v>
      </c>
      <c r="Z40" s="100">
        <v>63.664596000000003</v>
      </c>
      <c r="AA40" s="100" t="s">
        <v>24</v>
      </c>
      <c r="AB40" s="100" t="s">
        <v>208</v>
      </c>
      <c r="AC40" s="100">
        <v>2.4896585999999998</v>
      </c>
      <c r="AD40" s="99">
        <v>7897.5</v>
      </c>
      <c r="AE40" s="99">
        <v>2.4661192000000001</v>
      </c>
      <c r="AF40" s="99">
        <v>1.4158872</v>
      </c>
      <c r="AH40" s="117">
        <v>1933</v>
      </c>
      <c r="AI40" s="99">
        <v>1060</v>
      </c>
      <c r="AJ40" s="100">
        <v>15.988416000000001</v>
      </c>
      <c r="AK40" s="100">
        <v>26.595233</v>
      </c>
      <c r="AL40" s="100" t="s">
        <v>24</v>
      </c>
      <c r="AM40" s="100">
        <v>30.433278000000001</v>
      </c>
      <c r="AN40" s="100">
        <v>19.142548999999999</v>
      </c>
      <c r="AO40" s="100">
        <v>16.796993000000001</v>
      </c>
      <c r="AP40" s="100">
        <v>62.669811000000003</v>
      </c>
      <c r="AQ40" s="100" t="s">
        <v>24</v>
      </c>
      <c r="AR40" s="100" t="s">
        <v>208</v>
      </c>
      <c r="AS40" s="100">
        <v>1.7930545</v>
      </c>
      <c r="AT40" s="99">
        <v>14037.5</v>
      </c>
      <c r="AU40" s="99">
        <v>2.1548085000000001</v>
      </c>
      <c r="AV40" s="99">
        <v>1.1029462000000001</v>
      </c>
      <c r="AW40" s="100">
        <v>0.63707389999999997</v>
      </c>
      <c r="AY40" s="117">
        <v>1933</v>
      </c>
    </row>
    <row r="41" spans="2:51">
      <c r="B41" s="117">
        <v>1934</v>
      </c>
      <c r="C41" s="99">
        <v>377</v>
      </c>
      <c r="D41" s="100">
        <v>11.126194999999999</v>
      </c>
      <c r="E41" s="100">
        <v>18.649108999999999</v>
      </c>
      <c r="F41" s="100" t="s">
        <v>24</v>
      </c>
      <c r="G41" s="100">
        <v>21.349053999999999</v>
      </c>
      <c r="H41" s="100">
        <v>13.333728000000001</v>
      </c>
      <c r="I41" s="100">
        <v>11.670697000000001</v>
      </c>
      <c r="J41" s="100">
        <v>62.659151000000001</v>
      </c>
      <c r="K41" s="100" t="s">
        <v>24</v>
      </c>
      <c r="L41" s="100" t="s">
        <v>208</v>
      </c>
      <c r="M41" s="100">
        <v>1.0907933999999999</v>
      </c>
      <c r="N41" s="99">
        <v>4995</v>
      </c>
      <c r="O41" s="99">
        <v>1.4997297999999999</v>
      </c>
      <c r="P41" s="99">
        <v>0.6630142</v>
      </c>
      <c r="R41" s="117">
        <v>1934</v>
      </c>
      <c r="S41" s="99">
        <v>669</v>
      </c>
      <c r="T41" s="100">
        <v>20.340529</v>
      </c>
      <c r="U41" s="100">
        <v>32.525309</v>
      </c>
      <c r="V41" s="100" t="s">
        <v>24</v>
      </c>
      <c r="W41" s="100">
        <v>37.330809000000002</v>
      </c>
      <c r="X41" s="100">
        <v>23.459289999999999</v>
      </c>
      <c r="Y41" s="100">
        <v>20.744771</v>
      </c>
      <c r="Z41" s="100">
        <v>63.942450999999998</v>
      </c>
      <c r="AA41" s="100" t="s">
        <v>24</v>
      </c>
      <c r="AB41" s="100" t="s">
        <v>208</v>
      </c>
      <c r="AC41" s="100">
        <v>2.4188299999999998</v>
      </c>
      <c r="AD41" s="99">
        <v>8012.5</v>
      </c>
      <c r="AE41" s="99">
        <v>2.4842650000000002</v>
      </c>
      <c r="AF41" s="99">
        <v>1.3481567000000001</v>
      </c>
      <c r="AH41" s="117">
        <v>1934</v>
      </c>
      <c r="AI41" s="99">
        <v>1046</v>
      </c>
      <c r="AJ41" s="100">
        <v>15.66478</v>
      </c>
      <c r="AK41" s="100">
        <v>25.665679999999998</v>
      </c>
      <c r="AL41" s="100" t="s">
        <v>24</v>
      </c>
      <c r="AM41" s="100">
        <v>29.450379000000002</v>
      </c>
      <c r="AN41" s="100">
        <v>18.418768</v>
      </c>
      <c r="AO41" s="100">
        <v>16.213145000000001</v>
      </c>
      <c r="AP41" s="100">
        <v>63.479923999999997</v>
      </c>
      <c r="AQ41" s="100" t="s">
        <v>24</v>
      </c>
      <c r="AR41" s="100" t="s">
        <v>208</v>
      </c>
      <c r="AS41" s="100">
        <v>1.6811315</v>
      </c>
      <c r="AT41" s="99">
        <v>13007.5</v>
      </c>
      <c r="AU41" s="99">
        <v>1.9840907000000001</v>
      </c>
      <c r="AV41" s="99">
        <v>0.9651575</v>
      </c>
      <c r="AW41" s="100">
        <v>0.5733722</v>
      </c>
      <c r="AY41" s="117">
        <v>1934</v>
      </c>
    </row>
    <row r="42" spans="2:51">
      <c r="B42" s="117">
        <v>1935</v>
      </c>
      <c r="C42" s="99">
        <v>387</v>
      </c>
      <c r="D42" s="100">
        <v>11.347975</v>
      </c>
      <c r="E42" s="100">
        <v>18.337024</v>
      </c>
      <c r="F42" s="100" t="s">
        <v>24</v>
      </c>
      <c r="G42" s="100">
        <v>20.822303000000002</v>
      </c>
      <c r="H42" s="100">
        <v>13.172124999999999</v>
      </c>
      <c r="I42" s="100">
        <v>11.574377</v>
      </c>
      <c r="J42" s="100">
        <v>63.791989999999998</v>
      </c>
      <c r="K42" s="100" t="s">
        <v>24</v>
      </c>
      <c r="L42" s="100" t="s">
        <v>208</v>
      </c>
      <c r="M42" s="100">
        <v>1.0843069999999999</v>
      </c>
      <c r="N42" s="99">
        <v>4655</v>
      </c>
      <c r="O42" s="99">
        <v>1.3898842</v>
      </c>
      <c r="P42" s="99">
        <v>0.62585290000000005</v>
      </c>
      <c r="R42" s="117">
        <v>1935</v>
      </c>
      <c r="S42" s="99">
        <v>701</v>
      </c>
      <c r="T42" s="100">
        <v>21.140564999999999</v>
      </c>
      <c r="U42" s="100">
        <v>33.836764000000002</v>
      </c>
      <c r="V42" s="100" t="s">
        <v>24</v>
      </c>
      <c r="W42" s="100">
        <v>38.716053000000002</v>
      </c>
      <c r="X42" s="100">
        <v>24.004422000000002</v>
      </c>
      <c r="Y42" s="100">
        <v>20.987466000000001</v>
      </c>
      <c r="Z42" s="100">
        <v>64.668330999999995</v>
      </c>
      <c r="AA42" s="100" t="s">
        <v>24</v>
      </c>
      <c r="AB42" s="100" t="s">
        <v>208</v>
      </c>
      <c r="AC42" s="100">
        <v>2.5118246000000002</v>
      </c>
      <c r="AD42" s="99">
        <v>7982.5</v>
      </c>
      <c r="AE42" s="99">
        <v>2.4575906000000001</v>
      </c>
      <c r="AF42" s="99">
        <v>1.3983656</v>
      </c>
      <c r="AH42" s="117">
        <v>1935</v>
      </c>
      <c r="AI42" s="99">
        <v>1088</v>
      </c>
      <c r="AJ42" s="100">
        <v>16.175552</v>
      </c>
      <c r="AK42" s="100">
        <v>26.274847999999999</v>
      </c>
      <c r="AL42" s="100" t="s">
        <v>24</v>
      </c>
      <c r="AM42" s="100">
        <v>30.01446</v>
      </c>
      <c r="AN42" s="100">
        <v>18.671724999999999</v>
      </c>
      <c r="AO42" s="100">
        <v>16.332901</v>
      </c>
      <c r="AP42" s="100">
        <v>64.356617999999997</v>
      </c>
      <c r="AQ42" s="100" t="s">
        <v>24</v>
      </c>
      <c r="AR42" s="100" t="s">
        <v>208</v>
      </c>
      <c r="AS42" s="100">
        <v>1.7107186999999999</v>
      </c>
      <c r="AT42" s="99">
        <v>12637.5</v>
      </c>
      <c r="AU42" s="99">
        <v>1.9155564</v>
      </c>
      <c r="AV42" s="99">
        <v>0.96129710000000002</v>
      </c>
      <c r="AW42" s="100">
        <v>0.54192609999999997</v>
      </c>
      <c r="AY42" s="117">
        <v>1935</v>
      </c>
    </row>
    <row r="43" spans="2:51">
      <c r="B43" s="117">
        <v>1936</v>
      </c>
      <c r="C43" s="99">
        <v>353</v>
      </c>
      <c r="D43" s="100">
        <v>10.280156</v>
      </c>
      <c r="E43" s="100">
        <v>16.831996</v>
      </c>
      <c r="F43" s="100" t="s">
        <v>24</v>
      </c>
      <c r="G43" s="100">
        <v>19.346561999999999</v>
      </c>
      <c r="H43" s="100">
        <v>11.986561999999999</v>
      </c>
      <c r="I43" s="100">
        <v>10.577023000000001</v>
      </c>
      <c r="J43" s="100">
        <v>62.995750999999998</v>
      </c>
      <c r="K43" s="100" t="s">
        <v>24</v>
      </c>
      <c r="L43" s="100" t="s">
        <v>208</v>
      </c>
      <c r="M43" s="100">
        <v>0.9901546</v>
      </c>
      <c r="N43" s="99">
        <v>4580</v>
      </c>
      <c r="O43" s="99">
        <v>1.3594135000000001</v>
      </c>
      <c r="P43" s="99">
        <v>0.60851860000000002</v>
      </c>
      <c r="R43" s="117">
        <v>1936</v>
      </c>
      <c r="S43" s="99">
        <v>699</v>
      </c>
      <c r="T43" s="100">
        <v>20.899360000000001</v>
      </c>
      <c r="U43" s="100">
        <v>32.424965999999998</v>
      </c>
      <c r="V43" s="100" t="s">
        <v>24</v>
      </c>
      <c r="W43" s="100">
        <v>37.043466000000002</v>
      </c>
      <c r="X43" s="100">
        <v>23.066713</v>
      </c>
      <c r="Y43" s="100">
        <v>20.357485</v>
      </c>
      <c r="Z43" s="100">
        <v>65.025036</v>
      </c>
      <c r="AA43" s="100" t="s">
        <v>24</v>
      </c>
      <c r="AB43" s="100" t="s">
        <v>208</v>
      </c>
      <c r="AC43" s="100">
        <v>2.4716241000000001</v>
      </c>
      <c r="AD43" s="99">
        <v>7660</v>
      </c>
      <c r="AE43" s="99">
        <v>2.3402889999999998</v>
      </c>
      <c r="AF43" s="99">
        <v>1.2992906</v>
      </c>
      <c r="AH43" s="117">
        <v>1936</v>
      </c>
      <c r="AI43" s="99">
        <v>1052</v>
      </c>
      <c r="AJ43" s="100">
        <v>15.519887000000001</v>
      </c>
      <c r="AK43" s="100">
        <v>24.759917000000002</v>
      </c>
      <c r="AL43" s="100" t="s">
        <v>24</v>
      </c>
      <c r="AM43" s="100">
        <v>28.357800999999998</v>
      </c>
      <c r="AN43" s="100">
        <v>17.594459000000001</v>
      </c>
      <c r="AO43" s="100">
        <v>15.514835</v>
      </c>
      <c r="AP43" s="100">
        <v>64.344105999999996</v>
      </c>
      <c r="AQ43" s="100" t="s">
        <v>24</v>
      </c>
      <c r="AR43" s="100" t="s">
        <v>208</v>
      </c>
      <c r="AS43" s="100">
        <v>1.6454983000000001</v>
      </c>
      <c r="AT43" s="99">
        <v>12240</v>
      </c>
      <c r="AU43" s="99">
        <v>1.8427629000000001</v>
      </c>
      <c r="AV43" s="99">
        <v>0.91193559999999996</v>
      </c>
      <c r="AW43" s="100">
        <v>0.51910610000000001</v>
      </c>
      <c r="AY43" s="117">
        <v>1936</v>
      </c>
    </row>
    <row r="44" spans="2:51">
      <c r="B44" s="117">
        <v>1937</v>
      </c>
      <c r="C44" s="99">
        <v>430</v>
      </c>
      <c r="D44" s="100">
        <v>12.428105</v>
      </c>
      <c r="E44" s="100">
        <v>21.339117000000002</v>
      </c>
      <c r="F44" s="100" t="s">
        <v>24</v>
      </c>
      <c r="G44" s="100">
        <v>24.651159</v>
      </c>
      <c r="H44" s="100">
        <v>14.701128000000001</v>
      </c>
      <c r="I44" s="100">
        <v>12.743209</v>
      </c>
      <c r="J44" s="100">
        <v>64.720929999999996</v>
      </c>
      <c r="K44" s="100" t="s">
        <v>24</v>
      </c>
      <c r="L44" s="100" t="s">
        <v>208</v>
      </c>
      <c r="M44" s="100">
        <v>1.1863378</v>
      </c>
      <c r="N44" s="99">
        <v>4935</v>
      </c>
      <c r="O44" s="99">
        <v>1.4547223</v>
      </c>
      <c r="P44" s="99">
        <v>0.66873320000000003</v>
      </c>
      <c r="R44" s="117">
        <v>1937</v>
      </c>
      <c r="S44" s="99">
        <v>719</v>
      </c>
      <c r="T44" s="100">
        <v>21.299285999999999</v>
      </c>
      <c r="U44" s="100">
        <v>32.872836</v>
      </c>
      <c r="V44" s="100" t="s">
        <v>24</v>
      </c>
      <c r="W44" s="100">
        <v>38.003419999999998</v>
      </c>
      <c r="X44" s="100">
        <v>23.338816999999999</v>
      </c>
      <c r="Y44" s="100">
        <v>20.409884999999999</v>
      </c>
      <c r="Z44" s="100">
        <v>65.531988999999996</v>
      </c>
      <c r="AA44" s="100" t="s">
        <v>24</v>
      </c>
      <c r="AB44" s="100" t="s">
        <v>208</v>
      </c>
      <c r="AC44" s="100">
        <v>2.5451326999999999</v>
      </c>
      <c r="AD44" s="99">
        <v>7660</v>
      </c>
      <c r="AE44" s="99">
        <v>2.3209308000000002</v>
      </c>
      <c r="AF44" s="99">
        <v>1.3772705000000001</v>
      </c>
      <c r="AH44" s="117">
        <v>1937</v>
      </c>
      <c r="AI44" s="99">
        <v>1149</v>
      </c>
      <c r="AJ44" s="100">
        <v>16.809058</v>
      </c>
      <c r="AK44" s="100">
        <v>27.180893000000001</v>
      </c>
      <c r="AL44" s="100" t="s">
        <v>24</v>
      </c>
      <c r="AM44" s="100">
        <v>31.415268999999999</v>
      </c>
      <c r="AN44" s="100">
        <v>19.065359000000001</v>
      </c>
      <c r="AO44" s="100">
        <v>16.604583000000002</v>
      </c>
      <c r="AP44" s="100">
        <v>65.228459999999998</v>
      </c>
      <c r="AQ44" s="100" t="s">
        <v>24</v>
      </c>
      <c r="AR44" s="100" t="s">
        <v>208</v>
      </c>
      <c r="AS44" s="100">
        <v>1.7815057999999999</v>
      </c>
      <c r="AT44" s="99">
        <v>12595</v>
      </c>
      <c r="AU44" s="99">
        <v>1.8818731</v>
      </c>
      <c r="AV44" s="99">
        <v>0.97323689999999996</v>
      </c>
      <c r="AW44" s="100">
        <v>0.64914130000000003</v>
      </c>
      <c r="AY44" s="117">
        <v>1937</v>
      </c>
    </row>
    <row r="45" spans="2:51">
      <c r="B45" s="117">
        <v>1938</v>
      </c>
      <c r="C45" s="99">
        <v>417</v>
      </c>
      <c r="D45" s="100">
        <v>11.947739</v>
      </c>
      <c r="E45" s="100">
        <v>20.139890999999999</v>
      </c>
      <c r="F45" s="100" t="s">
        <v>24</v>
      </c>
      <c r="G45" s="100">
        <v>23.330196000000001</v>
      </c>
      <c r="H45" s="100">
        <v>13.94975</v>
      </c>
      <c r="I45" s="100">
        <v>11.974130000000001</v>
      </c>
      <c r="J45" s="100">
        <v>64.682254</v>
      </c>
      <c r="K45" s="100" t="s">
        <v>24</v>
      </c>
      <c r="L45" s="100" t="s">
        <v>208</v>
      </c>
      <c r="M45" s="100">
        <v>1.1256276000000001</v>
      </c>
      <c r="N45" s="99">
        <v>4855</v>
      </c>
      <c r="O45" s="99">
        <v>1.4197982</v>
      </c>
      <c r="P45" s="99">
        <v>0.6508545</v>
      </c>
      <c r="R45" s="117">
        <v>1938</v>
      </c>
      <c r="S45" s="99">
        <v>803</v>
      </c>
      <c r="T45" s="100">
        <v>23.559441</v>
      </c>
      <c r="U45" s="100">
        <v>35.418672999999998</v>
      </c>
      <c r="V45" s="100" t="s">
        <v>24</v>
      </c>
      <c r="W45" s="100">
        <v>40.703378999999998</v>
      </c>
      <c r="X45" s="100">
        <v>25.077539999999999</v>
      </c>
      <c r="Y45" s="100">
        <v>22.016939000000001</v>
      </c>
      <c r="Z45" s="100">
        <v>66.011831000000001</v>
      </c>
      <c r="AA45" s="100" t="s">
        <v>24</v>
      </c>
      <c r="AB45" s="100" t="s">
        <v>208</v>
      </c>
      <c r="AC45" s="100">
        <v>2.7308281000000001</v>
      </c>
      <c r="AD45" s="99">
        <v>8100</v>
      </c>
      <c r="AE45" s="99">
        <v>2.4329439000000002</v>
      </c>
      <c r="AF45" s="99">
        <v>1.4463769</v>
      </c>
      <c r="AH45" s="117">
        <v>1938</v>
      </c>
      <c r="AI45" s="99">
        <v>1220</v>
      </c>
      <c r="AJ45" s="100">
        <v>17.684747999999999</v>
      </c>
      <c r="AK45" s="100">
        <v>27.917719000000002</v>
      </c>
      <c r="AL45" s="100" t="s">
        <v>24</v>
      </c>
      <c r="AM45" s="100">
        <v>32.177227000000002</v>
      </c>
      <c r="AN45" s="100">
        <v>19.598752000000001</v>
      </c>
      <c r="AO45" s="100">
        <v>17.062391999999999</v>
      </c>
      <c r="AP45" s="100">
        <v>65.557377000000002</v>
      </c>
      <c r="AQ45" s="100" t="s">
        <v>24</v>
      </c>
      <c r="AR45" s="100" t="s">
        <v>208</v>
      </c>
      <c r="AS45" s="100">
        <v>1.8359392999999999</v>
      </c>
      <c r="AT45" s="99">
        <v>12955</v>
      </c>
      <c r="AU45" s="99">
        <v>1.9196005</v>
      </c>
      <c r="AV45" s="99">
        <v>0.99198869999999995</v>
      </c>
      <c r="AW45" s="100">
        <v>0.56862349999999995</v>
      </c>
      <c r="AY45" s="117">
        <v>1938</v>
      </c>
    </row>
    <row r="46" spans="2:51">
      <c r="B46" s="117">
        <v>1939</v>
      </c>
      <c r="C46" s="99">
        <v>395</v>
      </c>
      <c r="D46" s="100">
        <v>11.214582</v>
      </c>
      <c r="E46" s="100">
        <v>15.516271</v>
      </c>
      <c r="F46" s="100" t="s">
        <v>24</v>
      </c>
      <c r="G46" s="100">
        <v>17.572120000000002</v>
      </c>
      <c r="H46" s="100">
        <v>11.886381</v>
      </c>
      <c r="I46" s="100">
        <v>10.891961999999999</v>
      </c>
      <c r="J46" s="100">
        <v>62.082278000000002</v>
      </c>
      <c r="K46" s="100" t="s">
        <v>24</v>
      </c>
      <c r="L46" s="100" t="s">
        <v>208</v>
      </c>
      <c r="M46" s="100">
        <v>1.0170713</v>
      </c>
      <c r="N46" s="99">
        <v>5297.5</v>
      </c>
      <c r="O46" s="99">
        <v>1.5359079</v>
      </c>
      <c r="P46" s="99">
        <v>0.70197869999999996</v>
      </c>
      <c r="R46" s="117">
        <v>1939</v>
      </c>
      <c r="S46" s="99">
        <v>794</v>
      </c>
      <c r="T46" s="100">
        <v>23.043882</v>
      </c>
      <c r="U46" s="100">
        <v>35.325524000000001</v>
      </c>
      <c r="V46" s="100" t="s">
        <v>24</v>
      </c>
      <c r="W46" s="100">
        <v>40.910456000000003</v>
      </c>
      <c r="X46" s="100">
        <v>24.595748</v>
      </c>
      <c r="Y46" s="100">
        <v>21.435737</v>
      </c>
      <c r="Z46" s="100">
        <v>66.164986999999996</v>
      </c>
      <c r="AA46" s="100" t="s">
        <v>24</v>
      </c>
      <c r="AB46" s="100" t="s">
        <v>208</v>
      </c>
      <c r="AC46" s="100">
        <v>2.6195974999999998</v>
      </c>
      <c r="AD46" s="99">
        <v>8085</v>
      </c>
      <c r="AE46" s="99">
        <v>2.404175</v>
      </c>
      <c r="AF46" s="99">
        <v>1.4587675</v>
      </c>
      <c r="AH46" s="117">
        <v>1939</v>
      </c>
      <c r="AI46" s="99">
        <v>1189</v>
      </c>
      <c r="AJ46" s="100">
        <v>17.064209999999999</v>
      </c>
      <c r="AK46" s="100">
        <v>26.003561999999999</v>
      </c>
      <c r="AL46" s="100" t="s">
        <v>24</v>
      </c>
      <c r="AM46" s="100">
        <v>29.976906</v>
      </c>
      <c r="AN46" s="100">
        <v>18.542470999999999</v>
      </c>
      <c r="AO46" s="100">
        <v>16.388263999999999</v>
      </c>
      <c r="AP46" s="100">
        <v>64.808662999999996</v>
      </c>
      <c r="AQ46" s="100" t="s">
        <v>24</v>
      </c>
      <c r="AR46" s="100" t="s">
        <v>208</v>
      </c>
      <c r="AS46" s="100">
        <v>1.7195251</v>
      </c>
      <c r="AT46" s="99">
        <v>13382.5</v>
      </c>
      <c r="AU46" s="99">
        <v>1.9645478999999999</v>
      </c>
      <c r="AV46" s="99">
        <v>1.0224332</v>
      </c>
      <c r="AW46" s="100">
        <v>0.43923679999999998</v>
      </c>
      <c r="AY46" s="117">
        <v>1939</v>
      </c>
    </row>
    <row r="47" spans="2:51">
      <c r="B47" s="118">
        <v>1940</v>
      </c>
      <c r="C47" s="99">
        <v>471</v>
      </c>
      <c r="D47" s="100">
        <v>13.250436000000001</v>
      </c>
      <c r="E47" s="100">
        <v>22.888085</v>
      </c>
      <c r="F47" s="100" t="s">
        <v>24</v>
      </c>
      <c r="G47" s="100">
        <v>26.591415000000001</v>
      </c>
      <c r="H47" s="100">
        <v>15.442549</v>
      </c>
      <c r="I47" s="100">
        <v>13.087187999999999</v>
      </c>
      <c r="J47" s="100">
        <v>65.175158999999994</v>
      </c>
      <c r="K47" s="100" t="s">
        <v>24</v>
      </c>
      <c r="L47" s="100" t="s">
        <v>208</v>
      </c>
      <c r="M47" s="100">
        <v>1.2199544</v>
      </c>
      <c r="N47" s="99">
        <v>5355</v>
      </c>
      <c r="O47" s="99">
        <v>1.5392797</v>
      </c>
      <c r="P47" s="99">
        <v>0.71054439999999996</v>
      </c>
      <c r="R47" s="118">
        <v>1940</v>
      </c>
      <c r="S47" s="99">
        <v>803</v>
      </c>
      <c r="T47" s="100">
        <v>23.042268</v>
      </c>
      <c r="U47" s="100">
        <v>34.372441999999999</v>
      </c>
      <c r="V47" s="100" t="s">
        <v>24</v>
      </c>
      <c r="W47" s="100">
        <v>39.636664000000003</v>
      </c>
      <c r="X47" s="100">
        <v>24.006985</v>
      </c>
      <c r="Y47" s="100">
        <v>20.976393999999999</v>
      </c>
      <c r="Z47" s="100">
        <v>66.105230000000006</v>
      </c>
      <c r="AA47" s="100" t="s">
        <v>24</v>
      </c>
      <c r="AB47" s="100" t="s">
        <v>208</v>
      </c>
      <c r="AC47" s="100">
        <v>2.6968027999999999</v>
      </c>
      <c r="AD47" s="99">
        <v>8195</v>
      </c>
      <c r="AE47" s="99">
        <v>2.4112870000000002</v>
      </c>
      <c r="AF47" s="99">
        <v>1.5040146999999999</v>
      </c>
      <c r="AH47" s="118">
        <v>1940</v>
      </c>
      <c r="AI47" s="99">
        <v>1274</v>
      </c>
      <c r="AJ47" s="100">
        <v>18.097875999999999</v>
      </c>
      <c r="AK47" s="100">
        <v>28.773845000000001</v>
      </c>
      <c r="AL47" s="100" t="s">
        <v>24</v>
      </c>
      <c r="AM47" s="100">
        <v>33.275013999999999</v>
      </c>
      <c r="AN47" s="100">
        <v>19.822748000000001</v>
      </c>
      <c r="AO47" s="100">
        <v>17.113126000000001</v>
      </c>
      <c r="AP47" s="100">
        <v>65.761381</v>
      </c>
      <c r="AQ47" s="100" t="s">
        <v>24</v>
      </c>
      <c r="AR47" s="100" t="s">
        <v>208</v>
      </c>
      <c r="AS47" s="100">
        <v>1.8630089000000001</v>
      </c>
      <c r="AT47" s="99">
        <v>13550</v>
      </c>
      <c r="AU47" s="99">
        <v>1.9701926999999999</v>
      </c>
      <c r="AV47" s="99">
        <v>1.0434937</v>
      </c>
      <c r="AW47" s="100">
        <v>0.6658847</v>
      </c>
      <c r="AY47" s="118">
        <v>1940</v>
      </c>
    </row>
    <row r="48" spans="2:51">
      <c r="B48" s="118">
        <v>1941</v>
      </c>
      <c r="C48" s="99">
        <v>503</v>
      </c>
      <c r="D48" s="100">
        <v>14.032641</v>
      </c>
      <c r="E48" s="100">
        <v>23.706727999999998</v>
      </c>
      <c r="F48" s="100" t="s">
        <v>24</v>
      </c>
      <c r="G48" s="100">
        <v>27.633759000000001</v>
      </c>
      <c r="H48" s="100">
        <v>16.139374</v>
      </c>
      <c r="I48" s="100">
        <v>13.954677999999999</v>
      </c>
      <c r="J48" s="100">
        <v>64.657058000000006</v>
      </c>
      <c r="K48" s="100" t="s">
        <v>24</v>
      </c>
      <c r="L48" s="100" t="s">
        <v>208</v>
      </c>
      <c r="M48" s="100">
        <v>1.2763582</v>
      </c>
      <c r="N48" s="99">
        <v>5942.5</v>
      </c>
      <c r="O48" s="99">
        <v>1.6949031999999999</v>
      </c>
      <c r="P48" s="99">
        <v>0.78372799999999998</v>
      </c>
      <c r="R48" s="118">
        <v>1941</v>
      </c>
      <c r="S48" s="99">
        <v>883</v>
      </c>
      <c r="T48" s="100">
        <v>25.046803000000001</v>
      </c>
      <c r="U48" s="100">
        <v>37.344721</v>
      </c>
      <c r="V48" s="100" t="s">
        <v>24</v>
      </c>
      <c r="W48" s="100">
        <v>43.315199999999997</v>
      </c>
      <c r="X48" s="100">
        <v>25.86467</v>
      </c>
      <c r="Y48" s="100">
        <v>22.475286000000001</v>
      </c>
      <c r="Z48" s="100">
        <v>67.030011000000002</v>
      </c>
      <c r="AA48" s="100" t="s">
        <v>24</v>
      </c>
      <c r="AB48" s="100" t="s">
        <v>208</v>
      </c>
      <c r="AC48" s="100">
        <v>2.7796140999999999</v>
      </c>
      <c r="AD48" s="99">
        <v>8312.5</v>
      </c>
      <c r="AE48" s="99">
        <v>2.4198008999999998</v>
      </c>
      <c r="AF48" s="99">
        <v>1.4603253</v>
      </c>
      <c r="AH48" s="118">
        <v>1941</v>
      </c>
      <c r="AI48" s="99">
        <v>1386</v>
      </c>
      <c r="AJ48" s="100">
        <v>19.493945</v>
      </c>
      <c r="AK48" s="100">
        <v>30.775832999999999</v>
      </c>
      <c r="AL48" s="100" t="s">
        <v>24</v>
      </c>
      <c r="AM48" s="100">
        <v>35.76173</v>
      </c>
      <c r="AN48" s="100">
        <v>21.163338</v>
      </c>
      <c r="AO48" s="100">
        <v>18.343762000000002</v>
      </c>
      <c r="AP48" s="100">
        <v>66.168830999999997</v>
      </c>
      <c r="AQ48" s="100" t="s">
        <v>24</v>
      </c>
      <c r="AR48" s="100" t="s">
        <v>208</v>
      </c>
      <c r="AS48" s="100">
        <v>1.9472856000000001</v>
      </c>
      <c r="AT48" s="99">
        <v>14255</v>
      </c>
      <c r="AU48" s="99">
        <v>2.0536498999999999</v>
      </c>
      <c r="AV48" s="99">
        <v>1.0738574000000001</v>
      </c>
      <c r="AW48" s="100">
        <v>0.63480800000000004</v>
      </c>
      <c r="AY48" s="118">
        <v>1941</v>
      </c>
    </row>
    <row r="49" spans="2:51">
      <c r="B49" s="118">
        <v>1942</v>
      </c>
      <c r="C49" s="99">
        <v>492</v>
      </c>
      <c r="D49" s="100">
        <v>13.614855</v>
      </c>
      <c r="E49" s="100">
        <v>21.982634999999998</v>
      </c>
      <c r="F49" s="100" t="s">
        <v>24</v>
      </c>
      <c r="G49" s="100">
        <v>25.356717</v>
      </c>
      <c r="H49" s="100">
        <v>15.211105999999999</v>
      </c>
      <c r="I49" s="100">
        <v>13.169276999999999</v>
      </c>
      <c r="J49" s="100">
        <v>64.756097999999994</v>
      </c>
      <c r="K49" s="100" t="s">
        <v>24</v>
      </c>
      <c r="L49" s="100" t="s">
        <v>208</v>
      </c>
      <c r="M49" s="100">
        <v>1.1830620000000001</v>
      </c>
      <c r="N49" s="99">
        <v>5697.5</v>
      </c>
      <c r="O49" s="99">
        <v>1.6121046000000001</v>
      </c>
      <c r="P49" s="99">
        <v>0.74406850000000002</v>
      </c>
      <c r="R49" s="118">
        <v>1942</v>
      </c>
      <c r="S49" s="99">
        <v>952</v>
      </c>
      <c r="T49" s="100">
        <v>26.689094000000001</v>
      </c>
      <c r="U49" s="100">
        <v>37.980578000000001</v>
      </c>
      <c r="V49" s="100" t="s">
        <v>24</v>
      </c>
      <c r="W49" s="100">
        <v>43.726593000000001</v>
      </c>
      <c r="X49" s="100">
        <v>26.816374</v>
      </c>
      <c r="Y49" s="100">
        <v>23.627917</v>
      </c>
      <c r="Z49" s="100">
        <v>66.181723000000005</v>
      </c>
      <c r="AA49" s="100" t="s">
        <v>24</v>
      </c>
      <c r="AB49" s="100" t="s">
        <v>208</v>
      </c>
      <c r="AC49" s="100">
        <v>2.8329960999999999</v>
      </c>
      <c r="AD49" s="99">
        <v>9552.5</v>
      </c>
      <c r="AE49" s="99">
        <v>2.7499495999999999</v>
      </c>
      <c r="AF49" s="99">
        <v>1.6149142000000001</v>
      </c>
      <c r="AH49" s="118">
        <v>1942</v>
      </c>
      <c r="AI49" s="99">
        <v>1444</v>
      </c>
      <c r="AJ49" s="100">
        <v>20.109459999999999</v>
      </c>
      <c r="AK49" s="100">
        <v>30.320727999999999</v>
      </c>
      <c r="AL49" s="100" t="s">
        <v>24</v>
      </c>
      <c r="AM49" s="100">
        <v>34.937235000000001</v>
      </c>
      <c r="AN49" s="100">
        <v>21.224174000000001</v>
      </c>
      <c r="AO49" s="100">
        <v>18.571362000000001</v>
      </c>
      <c r="AP49" s="100">
        <v>65.695982999999998</v>
      </c>
      <c r="AQ49" s="100" t="s">
        <v>24</v>
      </c>
      <c r="AR49" s="100" t="s">
        <v>208</v>
      </c>
      <c r="AS49" s="100">
        <v>1.9204426000000001</v>
      </c>
      <c r="AT49" s="99">
        <v>15250</v>
      </c>
      <c r="AU49" s="99">
        <v>2.1761154999999999</v>
      </c>
      <c r="AV49" s="99">
        <v>1.1236037999999999</v>
      </c>
      <c r="AW49" s="100">
        <v>0.57878620000000003</v>
      </c>
      <c r="AY49" s="118">
        <v>1942</v>
      </c>
    </row>
    <row r="50" spans="2:51">
      <c r="B50" s="118">
        <v>1943</v>
      </c>
      <c r="C50" s="99">
        <v>520</v>
      </c>
      <c r="D50" s="100">
        <v>14.307726000000001</v>
      </c>
      <c r="E50" s="100">
        <v>22.555631999999999</v>
      </c>
      <c r="F50" s="100" t="s">
        <v>24</v>
      </c>
      <c r="G50" s="100">
        <v>26.018816999999999</v>
      </c>
      <c r="H50" s="100">
        <v>15.622680000000001</v>
      </c>
      <c r="I50" s="100">
        <v>13.284713999999999</v>
      </c>
      <c r="J50" s="100">
        <v>64.894231000000005</v>
      </c>
      <c r="K50" s="100" t="s">
        <v>24</v>
      </c>
      <c r="L50" s="100" t="s">
        <v>208</v>
      </c>
      <c r="M50" s="100">
        <v>1.2751973999999999</v>
      </c>
      <c r="N50" s="99">
        <v>6020</v>
      </c>
      <c r="O50" s="99">
        <v>1.6938660999999999</v>
      </c>
      <c r="P50" s="99">
        <v>0.81140820000000002</v>
      </c>
      <c r="R50" s="118">
        <v>1943</v>
      </c>
      <c r="S50" s="99">
        <v>984</v>
      </c>
      <c r="T50" s="100">
        <v>27.329537999999999</v>
      </c>
      <c r="U50" s="100">
        <v>38.649473</v>
      </c>
      <c r="V50" s="100" t="s">
        <v>24</v>
      </c>
      <c r="W50" s="100">
        <v>44.715677999999997</v>
      </c>
      <c r="X50" s="100">
        <v>27.321017999999999</v>
      </c>
      <c r="Y50" s="100">
        <v>24.026197</v>
      </c>
      <c r="Z50" s="100">
        <v>65.421747999999994</v>
      </c>
      <c r="AA50" s="100" t="s">
        <v>24</v>
      </c>
      <c r="AB50" s="100" t="s">
        <v>208</v>
      </c>
      <c r="AC50" s="100">
        <v>2.9191883000000001</v>
      </c>
      <c r="AD50" s="99">
        <v>10787.5</v>
      </c>
      <c r="AE50" s="99">
        <v>3.0788880000000001</v>
      </c>
      <c r="AF50" s="99">
        <v>1.8274528999999999</v>
      </c>
      <c r="AH50" s="118">
        <v>1943</v>
      </c>
      <c r="AI50" s="99">
        <v>1504</v>
      </c>
      <c r="AJ50" s="100">
        <v>20.788124</v>
      </c>
      <c r="AK50" s="100">
        <v>31.080299</v>
      </c>
      <c r="AL50" s="100" t="s">
        <v>24</v>
      </c>
      <c r="AM50" s="100">
        <v>35.958379000000001</v>
      </c>
      <c r="AN50" s="100">
        <v>21.744081000000001</v>
      </c>
      <c r="AO50" s="100">
        <v>18.884986999999999</v>
      </c>
      <c r="AP50" s="100">
        <v>65.239362</v>
      </c>
      <c r="AQ50" s="100" t="s">
        <v>24</v>
      </c>
      <c r="AR50" s="100" t="s">
        <v>208</v>
      </c>
      <c r="AS50" s="100">
        <v>2.0191713999999998</v>
      </c>
      <c r="AT50" s="99">
        <v>16807.5</v>
      </c>
      <c r="AU50" s="99">
        <v>2.3814415000000002</v>
      </c>
      <c r="AV50" s="99">
        <v>1.2616136</v>
      </c>
      <c r="AW50" s="100">
        <v>0.58359479999999997</v>
      </c>
      <c r="AY50" s="118">
        <v>1943</v>
      </c>
    </row>
    <row r="51" spans="2:51">
      <c r="B51" s="118">
        <v>1944</v>
      </c>
      <c r="C51" s="99">
        <v>418</v>
      </c>
      <c r="D51" s="100">
        <v>11.40114</v>
      </c>
      <c r="E51" s="100">
        <v>17.783698999999999</v>
      </c>
      <c r="F51" s="100" t="s">
        <v>24</v>
      </c>
      <c r="G51" s="100">
        <v>20.438993</v>
      </c>
      <c r="H51" s="100">
        <v>12.339679</v>
      </c>
      <c r="I51" s="100">
        <v>10.649556</v>
      </c>
      <c r="J51" s="100">
        <v>66.339713000000003</v>
      </c>
      <c r="K51" s="100" t="s">
        <v>24</v>
      </c>
      <c r="L51" s="100" t="s">
        <v>208</v>
      </c>
      <c r="M51" s="100">
        <v>1.1052352999999999</v>
      </c>
      <c r="N51" s="99">
        <v>4145</v>
      </c>
      <c r="O51" s="99">
        <v>1.1563677000000001</v>
      </c>
      <c r="P51" s="99">
        <v>0.62009360000000002</v>
      </c>
      <c r="R51" s="118">
        <v>1944</v>
      </c>
      <c r="S51" s="99">
        <v>876</v>
      </c>
      <c r="T51" s="100">
        <v>24.043475999999998</v>
      </c>
      <c r="U51" s="100">
        <v>33.685063</v>
      </c>
      <c r="V51" s="100" t="s">
        <v>24</v>
      </c>
      <c r="W51" s="100">
        <v>39.008419000000004</v>
      </c>
      <c r="X51" s="100">
        <v>23.546184</v>
      </c>
      <c r="Y51" s="100">
        <v>20.482251000000002</v>
      </c>
      <c r="Z51" s="100">
        <v>67.031963000000005</v>
      </c>
      <c r="AA51" s="100" t="s">
        <v>24</v>
      </c>
      <c r="AB51" s="100" t="s">
        <v>208</v>
      </c>
      <c r="AC51" s="100">
        <v>2.7567976000000001</v>
      </c>
      <c r="AD51" s="99">
        <v>8277.5</v>
      </c>
      <c r="AE51" s="99">
        <v>2.3364948000000001</v>
      </c>
      <c r="AF51" s="99">
        <v>1.5602837000000001</v>
      </c>
      <c r="AH51" s="118">
        <v>1944</v>
      </c>
      <c r="AI51" s="99">
        <v>1294</v>
      </c>
      <c r="AJ51" s="100">
        <v>17.702504999999999</v>
      </c>
      <c r="AK51" s="100">
        <v>26.239364999999999</v>
      </c>
      <c r="AL51" s="100" t="s">
        <v>24</v>
      </c>
      <c r="AM51" s="100">
        <v>30.334212000000001</v>
      </c>
      <c r="AN51" s="100">
        <v>18.234459000000001</v>
      </c>
      <c r="AO51" s="100">
        <v>15.789723</v>
      </c>
      <c r="AP51" s="100">
        <v>66.808346</v>
      </c>
      <c r="AQ51" s="100" t="s">
        <v>24</v>
      </c>
      <c r="AR51" s="100" t="s">
        <v>208</v>
      </c>
      <c r="AS51" s="100">
        <v>1.8593023</v>
      </c>
      <c r="AT51" s="99">
        <v>12422.5</v>
      </c>
      <c r="AU51" s="99">
        <v>1.7429706</v>
      </c>
      <c r="AV51" s="99">
        <v>1.0361062999999999</v>
      </c>
      <c r="AW51" s="100">
        <v>0.52794019999999997</v>
      </c>
      <c r="AY51" s="118">
        <v>1944</v>
      </c>
    </row>
    <row r="52" spans="2:51">
      <c r="B52" s="118">
        <v>1945</v>
      </c>
      <c r="C52" s="99">
        <v>422</v>
      </c>
      <c r="D52" s="100">
        <v>11.39555</v>
      </c>
      <c r="E52" s="100">
        <v>18.425671999999999</v>
      </c>
      <c r="F52" s="100" t="s">
        <v>24</v>
      </c>
      <c r="G52" s="100">
        <v>21.418330999999998</v>
      </c>
      <c r="H52" s="100">
        <v>12.476962</v>
      </c>
      <c r="I52" s="100">
        <v>10.689279000000001</v>
      </c>
      <c r="J52" s="100">
        <v>66.267773000000005</v>
      </c>
      <c r="K52" s="100" t="s">
        <v>24</v>
      </c>
      <c r="L52" s="100" t="s">
        <v>208</v>
      </c>
      <c r="M52" s="100">
        <v>1.1043940000000001</v>
      </c>
      <c r="N52" s="99">
        <v>4372.5</v>
      </c>
      <c r="O52" s="99">
        <v>1.2085071999999999</v>
      </c>
      <c r="P52" s="99">
        <v>0.66667169999999998</v>
      </c>
      <c r="R52" s="118">
        <v>1945</v>
      </c>
      <c r="S52" s="99">
        <v>884</v>
      </c>
      <c r="T52" s="100">
        <v>23.966381999999999</v>
      </c>
      <c r="U52" s="100">
        <v>32.744979000000001</v>
      </c>
      <c r="V52" s="100" t="s">
        <v>24</v>
      </c>
      <c r="W52" s="100">
        <v>37.564019999999999</v>
      </c>
      <c r="X52" s="100">
        <v>23.058208</v>
      </c>
      <c r="Y52" s="100">
        <v>20.168956999999999</v>
      </c>
      <c r="Z52" s="100">
        <v>66.617647000000005</v>
      </c>
      <c r="AA52" s="100" t="s">
        <v>24</v>
      </c>
      <c r="AB52" s="100" t="s">
        <v>208</v>
      </c>
      <c r="AC52" s="100">
        <v>2.7607745000000001</v>
      </c>
      <c r="AD52" s="99">
        <v>8567.5</v>
      </c>
      <c r="AE52" s="99">
        <v>2.3908857999999999</v>
      </c>
      <c r="AF52" s="99">
        <v>1.6717561999999999</v>
      </c>
      <c r="AH52" s="118">
        <v>1945</v>
      </c>
      <c r="AI52" s="99">
        <v>1306</v>
      </c>
      <c r="AJ52" s="100">
        <v>17.668465999999999</v>
      </c>
      <c r="AK52" s="100">
        <v>25.920601999999999</v>
      </c>
      <c r="AL52" s="100" t="s">
        <v>24</v>
      </c>
      <c r="AM52" s="100">
        <v>29.874210999999999</v>
      </c>
      <c r="AN52" s="100">
        <v>17.983567000000001</v>
      </c>
      <c r="AO52" s="100">
        <v>15.608366999999999</v>
      </c>
      <c r="AP52" s="100">
        <v>66.504593999999997</v>
      </c>
      <c r="AQ52" s="100" t="s">
        <v>24</v>
      </c>
      <c r="AR52" s="100" t="s">
        <v>208</v>
      </c>
      <c r="AS52" s="100">
        <v>1.8595777</v>
      </c>
      <c r="AT52" s="99">
        <v>12940</v>
      </c>
      <c r="AU52" s="99">
        <v>1.7968478999999999</v>
      </c>
      <c r="AV52" s="99">
        <v>1.1075401</v>
      </c>
      <c r="AW52" s="100">
        <v>0.56270220000000004</v>
      </c>
      <c r="AY52" s="118">
        <v>1945</v>
      </c>
    </row>
    <row r="53" spans="2:51">
      <c r="B53" s="118">
        <v>1946</v>
      </c>
      <c r="C53" s="99">
        <v>488</v>
      </c>
      <c r="D53" s="100">
        <v>13.049873</v>
      </c>
      <c r="E53" s="100">
        <v>20.70757</v>
      </c>
      <c r="F53" s="100" t="s">
        <v>24</v>
      </c>
      <c r="G53" s="100">
        <v>23.774584999999998</v>
      </c>
      <c r="H53" s="100">
        <v>14.044873000000001</v>
      </c>
      <c r="I53" s="100">
        <v>11.863215</v>
      </c>
      <c r="J53" s="100">
        <v>66.536884999999998</v>
      </c>
      <c r="K53" s="100" t="s">
        <v>24</v>
      </c>
      <c r="L53" s="100" t="s">
        <v>208</v>
      </c>
      <c r="M53" s="100">
        <v>1.1820846</v>
      </c>
      <c r="N53" s="99">
        <v>4897.5</v>
      </c>
      <c r="O53" s="99">
        <v>1.3409358</v>
      </c>
      <c r="P53" s="99">
        <v>0.69021889999999997</v>
      </c>
      <c r="R53" s="118">
        <v>1946</v>
      </c>
      <c r="S53" s="99">
        <v>908</v>
      </c>
      <c r="T53" s="100">
        <v>24.371912999999999</v>
      </c>
      <c r="U53" s="100">
        <v>33.794753999999998</v>
      </c>
      <c r="V53" s="100" t="s">
        <v>24</v>
      </c>
      <c r="W53" s="100">
        <v>39.145096000000002</v>
      </c>
      <c r="X53" s="100">
        <v>23.306013</v>
      </c>
      <c r="Y53" s="100">
        <v>20.201279</v>
      </c>
      <c r="Z53" s="100">
        <v>67.610131999999993</v>
      </c>
      <c r="AA53" s="100" t="s">
        <v>24</v>
      </c>
      <c r="AB53" s="100" t="s">
        <v>208</v>
      </c>
      <c r="AC53" s="100">
        <v>2.7203547000000001</v>
      </c>
      <c r="AD53" s="99">
        <v>8180</v>
      </c>
      <c r="AE53" s="99">
        <v>2.2616678000000001</v>
      </c>
      <c r="AF53" s="99">
        <v>1.5474327000000001</v>
      </c>
      <c r="AH53" s="118">
        <v>1946</v>
      </c>
      <c r="AI53" s="99">
        <v>1396</v>
      </c>
      <c r="AJ53" s="100">
        <v>18.700351999999999</v>
      </c>
      <c r="AK53" s="100">
        <v>27.703766000000002</v>
      </c>
      <c r="AL53" s="100" t="s">
        <v>24</v>
      </c>
      <c r="AM53" s="100">
        <v>32.004717999999997</v>
      </c>
      <c r="AN53" s="100">
        <v>18.939647999999998</v>
      </c>
      <c r="AO53" s="100">
        <v>16.246431000000001</v>
      </c>
      <c r="AP53" s="100">
        <v>67.234956999999994</v>
      </c>
      <c r="AQ53" s="100" t="s">
        <v>24</v>
      </c>
      <c r="AR53" s="100" t="s">
        <v>208</v>
      </c>
      <c r="AS53" s="100">
        <v>1.8697847999999999</v>
      </c>
      <c r="AT53" s="99">
        <v>13077.5</v>
      </c>
      <c r="AU53" s="99">
        <v>1.7990535000000001</v>
      </c>
      <c r="AV53" s="99">
        <v>1.0561916</v>
      </c>
      <c r="AW53" s="100">
        <v>0.61274510000000004</v>
      </c>
      <c r="AY53" s="118">
        <v>1946</v>
      </c>
    </row>
    <row r="54" spans="2:51">
      <c r="B54" s="118">
        <v>1947</v>
      </c>
      <c r="C54" s="99">
        <v>449</v>
      </c>
      <c r="D54" s="100">
        <v>11.823879</v>
      </c>
      <c r="E54" s="100">
        <v>18.426303000000001</v>
      </c>
      <c r="F54" s="100" t="s">
        <v>24</v>
      </c>
      <c r="G54" s="100">
        <v>21.400507999999999</v>
      </c>
      <c r="H54" s="100">
        <v>12.660608999999999</v>
      </c>
      <c r="I54" s="100">
        <v>11.033265999999999</v>
      </c>
      <c r="J54" s="100">
        <v>66.041202999999996</v>
      </c>
      <c r="K54" s="100" t="s">
        <v>24</v>
      </c>
      <c r="L54" s="100" t="s">
        <v>208</v>
      </c>
      <c r="M54" s="100">
        <v>1.1013269999999999</v>
      </c>
      <c r="N54" s="99">
        <v>4690</v>
      </c>
      <c r="O54" s="99">
        <v>1.2646282</v>
      </c>
      <c r="P54" s="99">
        <v>0.6546805</v>
      </c>
      <c r="R54" s="118">
        <v>1947</v>
      </c>
      <c r="S54" s="99">
        <v>881</v>
      </c>
      <c r="T54" s="100">
        <v>23.294553000000001</v>
      </c>
      <c r="U54" s="100">
        <v>31.321145000000001</v>
      </c>
      <c r="V54" s="100" t="s">
        <v>24</v>
      </c>
      <c r="W54" s="100">
        <v>36.133938000000001</v>
      </c>
      <c r="X54" s="100">
        <v>21.870014999999999</v>
      </c>
      <c r="Y54" s="100">
        <v>19.105829</v>
      </c>
      <c r="Z54" s="100">
        <v>67.698638000000003</v>
      </c>
      <c r="AA54" s="100" t="s">
        <v>24</v>
      </c>
      <c r="AB54" s="100" t="s">
        <v>208</v>
      </c>
      <c r="AC54" s="100">
        <v>2.6942719999999998</v>
      </c>
      <c r="AD54" s="99">
        <v>7710</v>
      </c>
      <c r="AE54" s="99">
        <v>2.1005885000000002</v>
      </c>
      <c r="AF54" s="99">
        <v>1.5139689000000001</v>
      </c>
      <c r="AH54" s="118">
        <v>1947</v>
      </c>
      <c r="AI54" s="99">
        <v>1330</v>
      </c>
      <c r="AJ54" s="100">
        <v>17.547563</v>
      </c>
      <c r="AK54" s="100">
        <v>25.279323000000002</v>
      </c>
      <c r="AL54" s="100" t="s">
        <v>24</v>
      </c>
      <c r="AM54" s="100">
        <v>29.227264999999999</v>
      </c>
      <c r="AN54" s="100">
        <v>17.524578000000002</v>
      </c>
      <c r="AO54" s="100">
        <v>15.2706</v>
      </c>
      <c r="AP54" s="100">
        <v>67.139098000000004</v>
      </c>
      <c r="AQ54" s="100" t="s">
        <v>24</v>
      </c>
      <c r="AR54" s="100" t="s">
        <v>208</v>
      </c>
      <c r="AS54" s="100">
        <v>1.8103119999999999</v>
      </c>
      <c r="AT54" s="99">
        <v>12400</v>
      </c>
      <c r="AU54" s="99">
        <v>1.6804444999999999</v>
      </c>
      <c r="AV54" s="99">
        <v>1.0117183999999999</v>
      </c>
      <c r="AW54" s="100">
        <v>0.58830229999999994</v>
      </c>
      <c r="AY54" s="118">
        <v>1947</v>
      </c>
    </row>
    <row r="55" spans="2:51">
      <c r="B55" s="118">
        <v>1948</v>
      </c>
      <c r="C55" s="99">
        <v>494</v>
      </c>
      <c r="D55" s="100">
        <v>12.780709999999999</v>
      </c>
      <c r="E55" s="100">
        <v>20.246668</v>
      </c>
      <c r="F55" s="100" t="s">
        <v>24</v>
      </c>
      <c r="G55" s="100">
        <v>23.626442000000001</v>
      </c>
      <c r="H55" s="100">
        <v>13.749624000000001</v>
      </c>
      <c r="I55" s="100">
        <v>11.712094</v>
      </c>
      <c r="J55" s="100">
        <v>66.275304000000006</v>
      </c>
      <c r="K55" s="100" t="s">
        <v>24</v>
      </c>
      <c r="L55" s="100" t="s">
        <v>208</v>
      </c>
      <c r="M55" s="100">
        <v>1.1581292000000001</v>
      </c>
      <c r="N55" s="99">
        <v>5167.5</v>
      </c>
      <c r="O55" s="99">
        <v>1.3685479</v>
      </c>
      <c r="P55" s="99">
        <v>0.71510609999999997</v>
      </c>
      <c r="R55" s="118">
        <v>1948</v>
      </c>
      <c r="S55" s="99">
        <v>952</v>
      </c>
      <c r="T55" s="100">
        <v>24.769091</v>
      </c>
      <c r="U55" s="100">
        <v>34.128006999999997</v>
      </c>
      <c r="V55" s="100" t="s">
        <v>24</v>
      </c>
      <c r="W55" s="100">
        <v>39.747452000000003</v>
      </c>
      <c r="X55" s="100">
        <v>23.203907000000001</v>
      </c>
      <c r="Y55" s="100">
        <v>19.945236000000001</v>
      </c>
      <c r="Z55" s="100">
        <v>68.966876999999997</v>
      </c>
      <c r="AA55" s="100" t="s">
        <v>24</v>
      </c>
      <c r="AB55" s="100" t="s">
        <v>208</v>
      </c>
      <c r="AC55" s="100">
        <v>2.7849286000000002</v>
      </c>
      <c r="AD55" s="99">
        <v>7470</v>
      </c>
      <c r="AE55" s="99">
        <v>2.0030032000000002</v>
      </c>
      <c r="AF55" s="99">
        <v>1.5022473000000001</v>
      </c>
      <c r="AH55" s="118">
        <v>1948</v>
      </c>
      <c r="AI55" s="99">
        <v>1446</v>
      </c>
      <c r="AJ55" s="100">
        <v>18.758026999999998</v>
      </c>
      <c r="AK55" s="100">
        <v>27.749614999999999</v>
      </c>
      <c r="AL55" s="100" t="s">
        <v>24</v>
      </c>
      <c r="AM55" s="100">
        <v>32.351201000000003</v>
      </c>
      <c r="AN55" s="100">
        <v>18.817257999999999</v>
      </c>
      <c r="AO55" s="100">
        <v>16.101182999999999</v>
      </c>
      <c r="AP55" s="100">
        <v>68.046712999999997</v>
      </c>
      <c r="AQ55" s="100" t="s">
        <v>24</v>
      </c>
      <c r="AR55" s="100" t="s">
        <v>208</v>
      </c>
      <c r="AS55" s="100">
        <v>1.8818569000000001</v>
      </c>
      <c r="AT55" s="99">
        <v>12637.5</v>
      </c>
      <c r="AU55" s="99">
        <v>1.6838101000000001</v>
      </c>
      <c r="AV55" s="99">
        <v>1.0359668</v>
      </c>
      <c r="AW55" s="100">
        <v>0.59325669999999997</v>
      </c>
      <c r="AY55" s="118">
        <v>1948</v>
      </c>
    </row>
    <row r="56" spans="2:51">
      <c r="B56" s="118">
        <v>1949</v>
      </c>
      <c r="C56" s="99">
        <v>490</v>
      </c>
      <c r="D56" s="100">
        <v>12.334491</v>
      </c>
      <c r="E56" s="100">
        <v>20.087204</v>
      </c>
      <c r="F56" s="100" t="s">
        <v>24</v>
      </c>
      <c r="G56" s="100">
        <v>23.422229000000002</v>
      </c>
      <c r="H56" s="100">
        <v>13.504388000000001</v>
      </c>
      <c r="I56" s="100">
        <v>11.620374999999999</v>
      </c>
      <c r="J56" s="100">
        <v>67</v>
      </c>
      <c r="K56" s="100" t="s">
        <v>24</v>
      </c>
      <c r="L56" s="100" t="s">
        <v>208</v>
      </c>
      <c r="M56" s="100">
        <v>1.1612750000000001</v>
      </c>
      <c r="N56" s="99">
        <v>4745</v>
      </c>
      <c r="O56" s="99">
        <v>1.2221822</v>
      </c>
      <c r="P56" s="99">
        <v>0.6758248</v>
      </c>
      <c r="R56" s="118">
        <v>1949</v>
      </c>
      <c r="S56" s="99">
        <v>983</v>
      </c>
      <c r="T56" s="100">
        <v>24.977765999999999</v>
      </c>
      <c r="U56" s="100">
        <v>34.463901</v>
      </c>
      <c r="V56" s="100" t="s">
        <v>24</v>
      </c>
      <c r="W56" s="100">
        <v>40.008000000000003</v>
      </c>
      <c r="X56" s="100">
        <v>23.255686000000001</v>
      </c>
      <c r="Y56" s="100">
        <v>19.800654000000002</v>
      </c>
      <c r="Z56" s="100">
        <v>69.641403999999994</v>
      </c>
      <c r="AA56" s="100" t="s">
        <v>24</v>
      </c>
      <c r="AB56" s="100" t="s">
        <v>208</v>
      </c>
      <c r="AC56" s="100">
        <v>2.9729321</v>
      </c>
      <c r="AD56" s="99">
        <v>7047.5</v>
      </c>
      <c r="AE56" s="99">
        <v>1.84562</v>
      </c>
      <c r="AF56" s="99">
        <v>1.484661</v>
      </c>
      <c r="AH56" s="118">
        <v>1949</v>
      </c>
      <c r="AI56" s="99">
        <v>1473</v>
      </c>
      <c r="AJ56" s="100">
        <v>18.626472</v>
      </c>
      <c r="AK56" s="100">
        <v>27.87481</v>
      </c>
      <c r="AL56" s="100" t="s">
        <v>24</v>
      </c>
      <c r="AM56" s="100">
        <v>32.407142</v>
      </c>
      <c r="AN56" s="100">
        <v>18.747821999999999</v>
      </c>
      <c r="AO56" s="100">
        <v>15.986071000000001</v>
      </c>
      <c r="AP56" s="100">
        <v>68.762728999999993</v>
      </c>
      <c r="AQ56" s="100" t="s">
        <v>24</v>
      </c>
      <c r="AR56" s="100" t="s">
        <v>208</v>
      </c>
      <c r="AS56" s="100">
        <v>1.9572149999999999</v>
      </c>
      <c r="AT56" s="99">
        <v>11792.5</v>
      </c>
      <c r="AU56" s="99">
        <v>1.5313144999999999</v>
      </c>
      <c r="AV56" s="99">
        <v>1.0020883</v>
      </c>
      <c r="AW56" s="100">
        <v>0.58284769999999997</v>
      </c>
      <c r="AY56" s="118">
        <v>1949</v>
      </c>
    </row>
    <row r="57" spans="2:51">
      <c r="B57" s="119">
        <v>1950</v>
      </c>
      <c r="C57" s="99">
        <v>379</v>
      </c>
      <c r="D57" s="100">
        <v>9.1925585999999999</v>
      </c>
      <c r="E57" s="100">
        <v>15.622781</v>
      </c>
      <c r="F57" s="100" t="s">
        <v>24</v>
      </c>
      <c r="G57" s="100">
        <v>18.206762000000001</v>
      </c>
      <c r="H57" s="100">
        <v>10.366515</v>
      </c>
      <c r="I57" s="100">
        <v>8.7415166000000006</v>
      </c>
      <c r="J57" s="100">
        <v>66.906332000000006</v>
      </c>
      <c r="K57" s="100" t="s">
        <v>24</v>
      </c>
      <c r="L57" s="100">
        <v>81.505375999999998</v>
      </c>
      <c r="M57" s="100">
        <v>0.86688010000000004</v>
      </c>
      <c r="N57" s="99">
        <v>3795</v>
      </c>
      <c r="O57" s="99">
        <v>0.94140699999999999</v>
      </c>
      <c r="P57" s="99">
        <v>0.52311459999999999</v>
      </c>
      <c r="R57" s="119">
        <v>1950</v>
      </c>
      <c r="S57" s="99">
        <v>715</v>
      </c>
      <c r="T57" s="100">
        <v>17.629073999999999</v>
      </c>
      <c r="U57" s="100">
        <v>24.371510000000001</v>
      </c>
      <c r="V57" s="100" t="s">
        <v>24</v>
      </c>
      <c r="W57" s="100">
        <v>28.287130999999999</v>
      </c>
      <c r="X57" s="100">
        <v>16.424569999999999</v>
      </c>
      <c r="Y57" s="100">
        <v>13.894112</v>
      </c>
      <c r="Z57" s="100">
        <v>69.572828999999999</v>
      </c>
      <c r="AA57" s="100" t="s">
        <v>24</v>
      </c>
      <c r="AB57" s="100">
        <v>83.333332999999996</v>
      </c>
      <c r="AC57" s="100">
        <v>2.0744479999999998</v>
      </c>
      <c r="AD57" s="99">
        <v>5220</v>
      </c>
      <c r="AE57" s="99">
        <v>1.3263543</v>
      </c>
      <c r="AF57" s="99">
        <v>1.0743836</v>
      </c>
      <c r="AH57" s="119">
        <v>1950</v>
      </c>
      <c r="AI57" s="99">
        <v>1094</v>
      </c>
      <c r="AJ57" s="100">
        <v>13.376208999999999</v>
      </c>
      <c r="AK57" s="100">
        <v>20.364328</v>
      </c>
      <c r="AL57" s="100" t="s">
        <v>24</v>
      </c>
      <c r="AM57" s="100">
        <v>23.659407999999999</v>
      </c>
      <c r="AN57" s="100">
        <v>13.632267000000001</v>
      </c>
      <c r="AO57" s="100">
        <v>11.49587</v>
      </c>
      <c r="AP57" s="100">
        <v>68.648216000000005</v>
      </c>
      <c r="AQ57" s="100" t="s">
        <v>24</v>
      </c>
      <c r="AR57" s="100">
        <v>82.690854000000002</v>
      </c>
      <c r="AS57" s="100">
        <v>1.3992096000000001</v>
      </c>
      <c r="AT57" s="99">
        <v>9015</v>
      </c>
      <c r="AU57" s="99">
        <v>1.1315710000000001</v>
      </c>
      <c r="AV57" s="99">
        <v>0.74422790000000005</v>
      </c>
      <c r="AW57" s="100">
        <v>0.6410264</v>
      </c>
      <c r="AY57" s="119">
        <v>1950</v>
      </c>
    </row>
    <row r="58" spans="2:51">
      <c r="B58" s="119">
        <v>1951</v>
      </c>
      <c r="C58" s="99">
        <v>365</v>
      </c>
      <c r="D58" s="100">
        <v>8.5807649999999995</v>
      </c>
      <c r="E58" s="100">
        <v>14.357772000000001</v>
      </c>
      <c r="F58" s="100" t="s">
        <v>24</v>
      </c>
      <c r="G58" s="100">
        <v>16.587859000000002</v>
      </c>
      <c r="H58" s="100">
        <v>9.5881471999999999</v>
      </c>
      <c r="I58" s="100">
        <v>8.0682977000000005</v>
      </c>
      <c r="J58" s="100">
        <v>67.623288000000002</v>
      </c>
      <c r="K58" s="100" t="s">
        <v>24</v>
      </c>
      <c r="L58" s="100">
        <v>82.022471999999993</v>
      </c>
      <c r="M58" s="100">
        <v>0.79428980000000005</v>
      </c>
      <c r="N58" s="99">
        <v>3305</v>
      </c>
      <c r="O58" s="99">
        <v>0.79428019999999999</v>
      </c>
      <c r="P58" s="99">
        <v>0.4294481</v>
      </c>
      <c r="R58" s="119">
        <v>1951</v>
      </c>
      <c r="S58" s="99">
        <v>694</v>
      </c>
      <c r="T58" s="100">
        <v>16.650672</v>
      </c>
      <c r="U58" s="100">
        <v>22.460766</v>
      </c>
      <c r="V58" s="100" t="s">
        <v>24</v>
      </c>
      <c r="W58" s="100">
        <v>26.0063</v>
      </c>
      <c r="X58" s="100">
        <v>15.477926999999999</v>
      </c>
      <c r="Y58" s="100">
        <v>13.235606000000001</v>
      </c>
      <c r="Z58" s="100">
        <v>68.249279999999999</v>
      </c>
      <c r="AA58" s="100" t="s">
        <v>24</v>
      </c>
      <c r="AB58" s="100">
        <v>82.033096999999998</v>
      </c>
      <c r="AC58" s="100">
        <v>1.9366540999999999</v>
      </c>
      <c r="AD58" s="99">
        <v>5890</v>
      </c>
      <c r="AE58" s="99">
        <v>1.4563347</v>
      </c>
      <c r="AF58" s="99">
        <v>1.1625095999999999</v>
      </c>
      <c r="AH58" s="119">
        <v>1951</v>
      </c>
      <c r="AI58" s="99">
        <v>1059</v>
      </c>
      <c r="AJ58" s="100">
        <v>12.574657999999999</v>
      </c>
      <c r="AK58" s="100">
        <v>18.733979999999999</v>
      </c>
      <c r="AL58" s="100" t="s">
        <v>24</v>
      </c>
      <c r="AM58" s="100">
        <v>21.680806</v>
      </c>
      <c r="AN58" s="100">
        <v>12.735013</v>
      </c>
      <c r="AO58" s="100">
        <v>10.806475000000001</v>
      </c>
      <c r="AP58" s="100">
        <v>68.033522000000005</v>
      </c>
      <c r="AQ58" s="100" t="s">
        <v>24</v>
      </c>
      <c r="AR58" s="100">
        <v>82.029435000000007</v>
      </c>
      <c r="AS58" s="100">
        <v>1.2948109999999999</v>
      </c>
      <c r="AT58" s="99">
        <v>9195</v>
      </c>
      <c r="AU58" s="99">
        <v>1.1206035000000001</v>
      </c>
      <c r="AV58" s="99">
        <v>0.72046730000000003</v>
      </c>
      <c r="AW58" s="100">
        <v>0.63923790000000003</v>
      </c>
      <c r="AY58" s="119">
        <v>1951</v>
      </c>
    </row>
    <row r="59" spans="2:51">
      <c r="B59" s="119">
        <v>1952</v>
      </c>
      <c r="C59" s="99">
        <v>380</v>
      </c>
      <c r="D59" s="100">
        <v>8.6904816</v>
      </c>
      <c r="E59" s="100">
        <v>14.328435000000001</v>
      </c>
      <c r="F59" s="100" t="s">
        <v>24</v>
      </c>
      <c r="G59" s="100">
        <v>16.621722999999999</v>
      </c>
      <c r="H59" s="100">
        <v>9.7248830000000002</v>
      </c>
      <c r="I59" s="100">
        <v>8.3315534000000007</v>
      </c>
      <c r="J59" s="100">
        <v>66.960526000000002</v>
      </c>
      <c r="K59" s="100" t="s">
        <v>24</v>
      </c>
      <c r="L59" s="100">
        <v>79.831933000000006</v>
      </c>
      <c r="M59" s="100">
        <v>0.82877149999999999</v>
      </c>
      <c r="N59" s="99">
        <v>3642.5</v>
      </c>
      <c r="O59" s="99">
        <v>0.85121049999999998</v>
      </c>
      <c r="P59" s="99">
        <v>0.47759220000000002</v>
      </c>
      <c r="R59" s="119">
        <v>1952</v>
      </c>
      <c r="S59" s="99">
        <v>705</v>
      </c>
      <c r="T59" s="100">
        <v>16.534158999999999</v>
      </c>
      <c r="U59" s="100">
        <v>22.235074000000001</v>
      </c>
      <c r="V59" s="100" t="s">
        <v>24</v>
      </c>
      <c r="W59" s="100">
        <v>25.481463000000002</v>
      </c>
      <c r="X59" s="100">
        <v>15.296167000000001</v>
      </c>
      <c r="Y59" s="100">
        <v>13.079165</v>
      </c>
      <c r="Z59" s="100">
        <v>68.436170000000004</v>
      </c>
      <c r="AA59" s="100" t="s">
        <v>24</v>
      </c>
      <c r="AB59" s="100">
        <v>83.234947000000005</v>
      </c>
      <c r="AC59" s="100">
        <v>1.9722485999999999</v>
      </c>
      <c r="AD59" s="99">
        <v>5712.5</v>
      </c>
      <c r="AE59" s="99">
        <v>1.3806312999999999</v>
      </c>
      <c r="AF59" s="99">
        <v>1.1540870000000001</v>
      </c>
      <c r="AH59" s="119">
        <v>1952</v>
      </c>
      <c r="AI59" s="99">
        <v>1085</v>
      </c>
      <c r="AJ59" s="100">
        <v>12.56296</v>
      </c>
      <c r="AK59" s="100">
        <v>18.597525000000001</v>
      </c>
      <c r="AL59" s="100" t="s">
        <v>24</v>
      </c>
      <c r="AM59" s="100">
        <v>21.407214</v>
      </c>
      <c r="AN59" s="100">
        <v>12.711312</v>
      </c>
      <c r="AO59" s="100">
        <v>10.856757</v>
      </c>
      <c r="AP59" s="100">
        <v>67.919354999999996</v>
      </c>
      <c r="AQ59" s="100" t="s">
        <v>24</v>
      </c>
      <c r="AR59" s="100">
        <v>82.010581999999999</v>
      </c>
      <c r="AS59" s="100">
        <v>1.3297057000000001</v>
      </c>
      <c r="AT59" s="99">
        <v>9355</v>
      </c>
      <c r="AU59" s="99">
        <v>1.1114675000000001</v>
      </c>
      <c r="AV59" s="99">
        <v>0.74384170000000005</v>
      </c>
      <c r="AW59" s="100">
        <v>0.6444069</v>
      </c>
      <c r="AY59" s="119">
        <v>1952</v>
      </c>
    </row>
    <row r="60" spans="2:51">
      <c r="B60" s="119">
        <v>1953</v>
      </c>
      <c r="C60" s="99">
        <v>364</v>
      </c>
      <c r="D60" s="100">
        <v>8.1566799999999997</v>
      </c>
      <c r="E60" s="100">
        <v>13.930332</v>
      </c>
      <c r="F60" s="100" t="s">
        <v>24</v>
      </c>
      <c r="G60" s="100">
        <v>16.290620000000001</v>
      </c>
      <c r="H60" s="100">
        <v>9.2818708000000001</v>
      </c>
      <c r="I60" s="100">
        <v>7.8732208999999997</v>
      </c>
      <c r="J60" s="100">
        <v>67.197801999999996</v>
      </c>
      <c r="K60" s="100" t="s">
        <v>24</v>
      </c>
      <c r="L60" s="100">
        <v>77.118644000000003</v>
      </c>
      <c r="M60" s="100">
        <v>0.81210119999999997</v>
      </c>
      <c r="N60" s="99">
        <v>3510</v>
      </c>
      <c r="O60" s="99">
        <v>0.80366340000000003</v>
      </c>
      <c r="P60" s="99">
        <v>0.47427789999999997</v>
      </c>
      <c r="R60" s="119">
        <v>1953</v>
      </c>
      <c r="S60" s="99">
        <v>740</v>
      </c>
      <c r="T60" s="100">
        <v>17.000941999999998</v>
      </c>
      <c r="U60" s="100">
        <v>23.583933999999999</v>
      </c>
      <c r="V60" s="100" t="s">
        <v>24</v>
      </c>
      <c r="W60" s="100">
        <v>27.396803999999999</v>
      </c>
      <c r="X60" s="100">
        <v>15.720264</v>
      </c>
      <c r="Y60" s="100">
        <v>13.309841</v>
      </c>
      <c r="Z60" s="100">
        <v>70</v>
      </c>
      <c r="AA60" s="100" t="s">
        <v>24</v>
      </c>
      <c r="AB60" s="100">
        <v>81.408141000000001</v>
      </c>
      <c r="AC60" s="100">
        <v>2.0924051000000001</v>
      </c>
      <c r="AD60" s="99">
        <v>5165</v>
      </c>
      <c r="AE60" s="99">
        <v>1.2233828</v>
      </c>
      <c r="AF60" s="99">
        <v>1.0685507000000001</v>
      </c>
      <c r="AH60" s="119">
        <v>1953</v>
      </c>
      <c r="AI60" s="99">
        <v>1104</v>
      </c>
      <c r="AJ60" s="100">
        <v>12.523680000000001</v>
      </c>
      <c r="AK60" s="100">
        <v>19.278538000000001</v>
      </c>
      <c r="AL60" s="100" t="s">
        <v>24</v>
      </c>
      <c r="AM60" s="100">
        <v>22.454122000000002</v>
      </c>
      <c r="AN60" s="100">
        <v>12.816509</v>
      </c>
      <c r="AO60" s="100">
        <v>10.840398</v>
      </c>
      <c r="AP60" s="100">
        <v>69.076087000000001</v>
      </c>
      <c r="AQ60" s="100" t="s">
        <v>24</v>
      </c>
      <c r="AR60" s="100">
        <v>79.942070999999999</v>
      </c>
      <c r="AS60" s="100">
        <v>1.3767646</v>
      </c>
      <c r="AT60" s="99">
        <v>8675</v>
      </c>
      <c r="AU60" s="99">
        <v>1.0099658</v>
      </c>
      <c r="AV60" s="99">
        <v>0.70906769999999997</v>
      </c>
      <c r="AW60" s="100">
        <v>0.59067040000000004</v>
      </c>
      <c r="AY60" s="119">
        <v>1953</v>
      </c>
    </row>
    <row r="61" spans="2:51">
      <c r="B61" s="119">
        <v>1954</v>
      </c>
      <c r="C61" s="99">
        <v>374</v>
      </c>
      <c r="D61" s="100">
        <v>8.2268317999999994</v>
      </c>
      <c r="E61" s="100">
        <v>14.145042</v>
      </c>
      <c r="F61" s="100" t="s">
        <v>24</v>
      </c>
      <c r="G61" s="100">
        <v>16.350556000000001</v>
      </c>
      <c r="H61" s="100">
        <v>9.3742025000000009</v>
      </c>
      <c r="I61" s="100">
        <v>7.9072782999999998</v>
      </c>
      <c r="J61" s="100">
        <v>67.486631000000003</v>
      </c>
      <c r="K61" s="100" t="s">
        <v>24</v>
      </c>
      <c r="L61" s="100">
        <v>77.754677999999998</v>
      </c>
      <c r="M61" s="100">
        <v>0.81682569999999999</v>
      </c>
      <c r="N61" s="99">
        <v>3450</v>
      </c>
      <c r="O61" s="99">
        <v>0.77542029999999995</v>
      </c>
      <c r="P61" s="99">
        <v>0.46930949999999999</v>
      </c>
      <c r="R61" s="119">
        <v>1954</v>
      </c>
      <c r="S61" s="99">
        <v>722</v>
      </c>
      <c r="T61" s="100">
        <v>16.259796000000001</v>
      </c>
      <c r="U61" s="100">
        <v>22.249590999999999</v>
      </c>
      <c r="V61" s="100" t="s">
        <v>24</v>
      </c>
      <c r="W61" s="100">
        <v>25.832387000000001</v>
      </c>
      <c r="X61" s="100">
        <v>14.915374</v>
      </c>
      <c r="Y61" s="100">
        <v>12.634964</v>
      </c>
      <c r="Z61" s="100">
        <v>69.871706000000003</v>
      </c>
      <c r="AA61" s="100" t="s">
        <v>24</v>
      </c>
      <c r="AB61" s="100">
        <v>82.514285999999998</v>
      </c>
      <c r="AC61" s="100">
        <v>2.0045533</v>
      </c>
      <c r="AD61" s="99">
        <v>5107.5</v>
      </c>
      <c r="AE61" s="99">
        <v>1.1864938</v>
      </c>
      <c r="AF61" s="99">
        <v>1.0810096</v>
      </c>
      <c r="AH61" s="119">
        <v>1954</v>
      </c>
      <c r="AI61" s="99">
        <v>1096</v>
      </c>
      <c r="AJ61" s="100">
        <v>12.196071999999999</v>
      </c>
      <c r="AK61" s="100">
        <v>18.630248999999999</v>
      </c>
      <c r="AL61" s="100" t="s">
        <v>24</v>
      </c>
      <c r="AM61" s="100">
        <v>21.603186000000001</v>
      </c>
      <c r="AN61" s="100">
        <v>12.409782999999999</v>
      </c>
      <c r="AO61" s="100">
        <v>10.472312000000001</v>
      </c>
      <c r="AP61" s="100">
        <v>69.057078000000004</v>
      </c>
      <c r="AQ61" s="100" t="s">
        <v>24</v>
      </c>
      <c r="AR61" s="100">
        <v>80.825958999999997</v>
      </c>
      <c r="AS61" s="100">
        <v>1.3397714000000001</v>
      </c>
      <c r="AT61" s="99">
        <v>8557.5</v>
      </c>
      <c r="AU61" s="99">
        <v>0.97756430000000005</v>
      </c>
      <c r="AV61" s="99">
        <v>0.7086384</v>
      </c>
      <c r="AW61" s="100">
        <v>0.63574390000000003</v>
      </c>
      <c r="AY61" s="119">
        <v>1954</v>
      </c>
    </row>
    <row r="62" spans="2:51">
      <c r="B62" s="119">
        <v>1955</v>
      </c>
      <c r="C62" s="99">
        <v>401</v>
      </c>
      <c r="D62" s="100">
        <v>8.6119880999999996</v>
      </c>
      <c r="E62" s="100">
        <v>14.279752</v>
      </c>
      <c r="F62" s="100" t="s">
        <v>24</v>
      </c>
      <c r="G62" s="100">
        <v>16.497447999999999</v>
      </c>
      <c r="H62" s="100">
        <v>9.6562721000000007</v>
      </c>
      <c r="I62" s="100">
        <v>8.1048571999999997</v>
      </c>
      <c r="J62" s="100">
        <v>67.312967999999998</v>
      </c>
      <c r="K62" s="100" t="s">
        <v>24</v>
      </c>
      <c r="L62" s="100">
        <v>77.713177999999999</v>
      </c>
      <c r="M62" s="100">
        <v>0.86819089999999999</v>
      </c>
      <c r="N62" s="99">
        <v>3715</v>
      </c>
      <c r="O62" s="99">
        <v>0.81524719999999995</v>
      </c>
      <c r="P62" s="99">
        <v>0.50433910000000004</v>
      </c>
      <c r="R62" s="119">
        <v>1955</v>
      </c>
      <c r="S62" s="99">
        <v>732</v>
      </c>
      <c r="T62" s="100">
        <v>16.111281999999999</v>
      </c>
      <c r="U62" s="100">
        <v>22.101364</v>
      </c>
      <c r="V62" s="100" t="s">
        <v>24</v>
      </c>
      <c r="W62" s="100">
        <v>25.804539999999999</v>
      </c>
      <c r="X62" s="100">
        <v>14.687103</v>
      </c>
      <c r="Y62" s="100">
        <v>12.428801999999999</v>
      </c>
      <c r="Z62" s="100">
        <v>70.403004999999993</v>
      </c>
      <c r="AA62" s="100" t="s">
        <v>24</v>
      </c>
      <c r="AB62" s="100">
        <v>80.973450999999997</v>
      </c>
      <c r="AC62" s="100">
        <v>2.0419548999999999</v>
      </c>
      <c r="AD62" s="99">
        <v>4907.5</v>
      </c>
      <c r="AE62" s="99">
        <v>1.1148088</v>
      </c>
      <c r="AF62" s="99">
        <v>1.0632075000000001</v>
      </c>
      <c r="AH62" s="119">
        <v>1955</v>
      </c>
      <c r="AI62" s="99">
        <v>1133</v>
      </c>
      <c r="AJ62" s="100">
        <v>12.315619</v>
      </c>
      <c r="AK62" s="100">
        <v>18.718724999999999</v>
      </c>
      <c r="AL62" s="100" t="s">
        <v>24</v>
      </c>
      <c r="AM62" s="100">
        <v>21.789822999999998</v>
      </c>
      <c r="AN62" s="100">
        <v>12.472334</v>
      </c>
      <c r="AO62" s="100">
        <v>10.501849</v>
      </c>
      <c r="AP62" s="100">
        <v>69.309355999999994</v>
      </c>
      <c r="AQ62" s="100" t="s">
        <v>24</v>
      </c>
      <c r="AR62" s="100">
        <v>79.788731999999996</v>
      </c>
      <c r="AS62" s="100">
        <v>1.3811009999999999</v>
      </c>
      <c r="AT62" s="99">
        <v>8622.5</v>
      </c>
      <c r="AU62" s="99">
        <v>0.96243999999999996</v>
      </c>
      <c r="AV62" s="99">
        <v>0.71963160000000004</v>
      </c>
      <c r="AW62" s="100">
        <v>0.64610279999999998</v>
      </c>
      <c r="AY62" s="119">
        <v>1955</v>
      </c>
    </row>
    <row r="63" spans="2:51">
      <c r="B63" s="119">
        <v>1956</v>
      </c>
      <c r="C63" s="99">
        <v>419</v>
      </c>
      <c r="D63" s="100">
        <v>8.7730318</v>
      </c>
      <c r="E63" s="100">
        <v>14.988079000000001</v>
      </c>
      <c r="F63" s="100" t="s">
        <v>24</v>
      </c>
      <c r="G63" s="100">
        <v>17.547668000000002</v>
      </c>
      <c r="H63" s="100">
        <v>10.018435999999999</v>
      </c>
      <c r="I63" s="100">
        <v>8.4773338000000003</v>
      </c>
      <c r="J63" s="100">
        <v>67.619332</v>
      </c>
      <c r="K63" s="100" t="s">
        <v>24</v>
      </c>
      <c r="L63" s="100">
        <v>80.576922999999994</v>
      </c>
      <c r="M63" s="100">
        <v>0.86943890000000001</v>
      </c>
      <c r="N63" s="99">
        <v>3850</v>
      </c>
      <c r="O63" s="99">
        <v>0.82375849999999995</v>
      </c>
      <c r="P63" s="99">
        <v>0.52176149999999999</v>
      </c>
      <c r="R63" s="119">
        <v>1956</v>
      </c>
      <c r="S63" s="99">
        <v>793</v>
      </c>
      <c r="T63" s="100">
        <v>17.055596999999999</v>
      </c>
      <c r="U63" s="100">
        <v>23.625782999999998</v>
      </c>
      <c r="V63" s="100" t="s">
        <v>24</v>
      </c>
      <c r="W63" s="100">
        <v>27.553813999999999</v>
      </c>
      <c r="X63" s="100">
        <v>15.546404000000001</v>
      </c>
      <c r="Y63" s="100">
        <v>12.963597999999999</v>
      </c>
      <c r="Z63" s="100">
        <v>70.778689</v>
      </c>
      <c r="AA63" s="100" t="s">
        <v>24</v>
      </c>
      <c r="AB63" s="100">
        <v>83.298319000000006</v>
      </c>
      <c r="AC63" s="100">
        <v>2.0925691</v>
      </c>
      <c r="AD63" s="99">
        <v>5140</v>
      </c>
      <c r="AE63" s="99">
        <v>1.141588</v>
      </c>
      <c r="AF63" s="99">
        <v>1.0967146999999999</v>
      </c>
      <c r="AH63" s="119">
        <v>1956</v>
      </c>
      <c r="AI63" s="99">
        <v>1212</v>
      </c>
      <c r="AJ63" s="100">
        <v>12.858734</v>
      </c>
      <c r="AK63" s="100">
        <v>19.882059000000002</v>
      </c>
      <c r="AL63" s="100" t="s">
        <v>24</v>
      </c>
      <c r="AM63" s="100">
        <v>23.228346999999999</v>
      </c>
      <c r="AN63" s="100">
        <v>13.115696</v>
      </c>
      <c r="AO63" s="100">
        <v>10.967411999999999</v>
      </c>
      <c r="AP63" s="100">
        <v>69.686469000000002</v>
      </c>
      <c r="AQ63" s="100" t="s">
        <v>24</v>
      </c>
      <c r="AR63" s="100">
        <v>82.336956999999998</v>
      </c>
      <c r="AS63" s="100">
        <v>1.4078617</v>
      </c>
      <c r="AT63" s="99">
        <v>8990</v>
      </c>
      <c r="AU63" s="99">
        <v>0.97970840000000003</v>
      </c>
      <c r="AV63" s="99">
        <v>0.74509499999999995</v>
      </c>
      <c r="AW63" s="100">
        <v>0.63439500000000004</v>
      </c>
      <c r="AY63" s="119">
        <v>1956</v>
      </c>
    </row>
    <row r="64" spans="2:51">
      <c r="B64" s="119">
        <v>1957</v>
      </c>
      <c r="C64" s="99">
        <v>421</v>
      </c>
      <c r="D64" s="100">
        <v>8.6229850999999993</v>
      </c>
      <c r="E64" s="100">
        <v>15.113213</v>
      </c>
      <c r="F64" s="100" t="s">
        <v>24</v>
      </c>
      <c r="G64" s="100">
        <v>17.631757</v>
      </c>
      <c r="H64" s="100">
        <v>9.9260321000000005</v>
      </c>
      <c r="I64" s="100">
        <v>8.2497796000000001</v>
      </c>
      <c r="J64" s="100">
        <v>68.830166000000006</v>
      </c>
      <c r="K64" s="100" t="s">
        <v>24</v>
      </c>
      <c r="L64" s="100">
        <v>74.119718000000006</v>
      </c>
      <c r="M64" s="100">
        <v>0.88335889999999995</v>
      </c>
      <c r="N64" s="99">
        <v>3387.5</v>
      </c>
      <c r="O64" s="99">
        <v>0.70900830000000004</v>
      </c>
      <c r="P64" s="99">
        <v>0.44571490000000002</v>
      </c>
      <c r="R64" s="119">
        <v>1957</v>
      </c>
      <c r="S64" s="99">
        <v>730</v>
      </c>
      <c r="T64" s="100">
        <v>15.342903</v>
      </c>
      <c r="U64" s="100">
        <v>20.846478000000001</v>
      </c>
      <c r="V64" s="100" t="s">
        <v>24</v>
      </c>
      <c r="W64" s="100">
        <v>24.228556000000001</v>
      </c>
      <c r="X64" s="100">
        <v>13.889143000000001</v>
      </c>
      <c r="Y64" s="100">
        <v>11.647975000000001</v>
      </c>
      <c r="Z64" s="100">
        <v>70.253424999999993</v>
      </c>
      <c r="AA64" s="100" t="s">
        <v>24</v>
      </c>
      <c r="AB64" s="100">
        <v>87.008342999999996</v>
      </c>
      <c r="AC64" s="100">
        <v>1.9574194</v>
      </c>
      <c r="AD64" s="99">
        <v>4990</v>
      </c>
      <c r="AE64" s="99">
        <v>1.0832519</v>
      </c>
      <c r="AF64" s="99">
        <v>1.0601626</v>
      </c>
      <c r="AH64" s="119">
        <v>1957</v>
      </c>
      <c r="AI64" s="99">
        <v>1151</v>
      </c>
      <c r="AJ64" s="100">
        <v>11.939586</v>
      </c>
      <c r="AK64" s="100">
        <v>18.313071999999998</v>
      </c>
      <c r="AL64" s="100" t="s">
        <v>24</v>
      </c>
      <c r="AM64" s="100">
        <v>21.319638000000001</v>
      </c>
      <c r="AN64" s="100">
        <v>12.107999</v>
      </c>
      <c r="AO64" s="100">
        <v>10.103975999999999</v>
      </c>
      <c r="AP64" s="100">
        <v>69.732840999999993</v>
      </c>
      <c r="AQ64" s="100" t="s">
        <v>24</v>
      </c>
      <c r="AR64" s="100">
        <v>81.805259000000007</v>
      </c>
      <c r="AS64" s="100">
        <v>1.3548667999999999</v>
      </c>
      <c r="AT64" s="99">
        <v>8377.5</v>
      </c>
      <c r="AU64" s="99">
        <v>0.89271440000000002</v>
      </c>
      <c r="AV64" s="99">
        <v>0.68071150000000002</v>
      </c>
      <c r="AW64" s="100">
        <v>0.72497679999999998</v>
      </c>
      <c r="AY64" s="119">
        <v>1957</v>
      </c>
    </row>
    <row r="65" spans="2:51">
      <c r="B65" s="120">
        <v>1958</v>
      </c>
      <c r="C65" s="99">
        <v>404</v>
      </c>
      <c r="D65" s="100">
        <v>8.1179921999999998</v>
      </c>
      <c r="E65" s="100">
        <v>13.544136999999999</v>
      </c>
      <c r="F65" s="100" t="s">
        <v>24</v>
      </c>
      <c r="G65" s="100">
        <v>15.786749</v>
      </c>
      <c r="H65" s="100">
        <v>9.1682137000000008</v>
      </c>
      <c r="I65" s="100">
        <v>7.7727668000000003</v>
      </c>
      <c r="J65" s="100">
        <v>67.425742999999997</v>
      </c>
      <c r="K65" s="100" t="s">
        <v>24</v>
      </c>
      <c r="L65" s="100">
        <v>74.953618000000006</v>
      </c>
      <c r="M65" s="100">
        <v>0.85866100000000001</v>
      </c>
      <c r="N65" s="99">
        <v>3707.5</v>
      </c>
      <c r="O65" s="99">
        <v>0.76132489999999997</v>
      </c>
      <c r="P65" s="99">
        <v>0.501193</v>
      </c>
      <c r="R65" s="120">
        <v>1958</v>
      </c>
      <c r="S65" s="99">
        <v>711</v>
      </c>
      <c r="T65" s="100">
        <v>14.612190999999999</v>
      </c>
      <c r="U65" s="100">
        <v>19.430848000000001</v>
      </c>
      <c r="V65" s="100" t="s">
        <v>24</v>
      </c>
      <c r="W65" s="100">
        <v>22.620873</v>
      </c>
      <c r="X65" s="100">
        <v>12.978596</v>
      </c>
      <c r="Y65" s="100">
        <v>10.995398</v>
      </c>
      <c r="Z65" s="100">
        <v>70.798171999999994</v>
      </c>
      <c r="AA65" s="100" t="s">
        <v>24</v>
      </c>
      <c r="AB65" s="100">
        <v>82.196532000000005</v>
      </c>
      <c r="AC65" s="100">
        <v>1.9387559999999999</v>
      </c>
      <c r="AD65" s="99">
        <v>4382.5</v>
      </c>
      <c r="AE65" s="99">
        <v>0.93066470000000001</v>
      </c>
      <c r="AF65" s="99">
        <v>0.95952800000000005</v>
      </c>
      <c r="AH65" s="120">
        <v>1958</v>
      </c>
      <c r="AI65" s="99">
        <v>1115</v>
      </c>
      <c r="AJ65" s="100">
        <v>11.328538</v>
      </c>
      <c r="AK65" s="100">
        <v>16.911051</v>
      </c>
      <c r="AL65" s="100" t="s">
        <v>24</v>
      </c>
      <c r="AM65" s="100">
        <v>19.695174000000002</v>
      </c>
      <c r="AN65" s="100">
        <v>11.332979999999999</v>
      </c>
      <c r="AO65" s="100">
        <v>9.5864764000000005</v>
      </c>
      <c r="AP65" s="100">
        <v>69.576233000000002</v>
      </c>
      <c r="AQ65" s="100" t="s">
        <v>24</v>
      </c>
      <c r="AR65" s="100">
        <v>79.415953999999999</v>
      </c>
      <c r="AS65" s="100">
        <v>1.3317726000000001</v>
      </c>
      <c r="AT65" s="99">
        <v>8090</v>
      </c>
      <c r="AU65" s="99">
        <v>0.84457340000000003</v>
      </c>
      <c r="AV65" s="99">
        <v>0.67615570000000003</v>
      </c>
      <c r="AW65" s="100">
        <v>0.69704299999999997</v>
      </c>
      <c r="AY65" s="120">
        <v>1958</v>
      </c>
    </row>
    <row r="66" spans="2:51">
      <c r="B66" s="120">
        <v>1959</v>
      </c>
      <c r="C66" s="99">
        <v>434</v>
      </c>
      <c r="D66" s="100">
        <v>8.5429706999999997</v>
      </c>
      <c r="E66" s="100">
        <v>15.120317999999999</v>
      </c>
      <c r="F66" s="100" t="s">
        <v>24</v>
      </c>
      <c r="G66" s="100">
        <v>17.674868</v>
      </c>
      <c r="H66" s="100">
        <v>9.9348954000000003</v>
      </c>
      <c r="I66" s="100">
        <v>8.2614801999999994</v>
      </c>
      <c r="J66" s="100">
        <v>67.730414999999994</v>
      </c>
      <c r="K66" s="100" t="s">
        <v>24</v>
      </c>
      <c r="L66" s="100">
        <v>76.408450999999999</v>
      </c>
      <c r="M66" s="100">
        <v>0.86294320000000002</v>
      </c>
      <c r="N66" s="99">
        <v>4015</v>
      </c>
      <c r="O66" s="99">
        <v>0.80774959999999996</v>
      </c>
      <c r="P66" s="99">
        <v>0.51543740000000005</v>
      </c>
      <c r="R66" s="120">
        <v>1959</v>
      </c>
      <c r="S66" s="99">
        <v>679</v>
      </c>
      <c r="T66" s="100">
        <v>13.64495</v>
      </c>
      <c r="U66" s="100">
        <v>18.725885999999999</v>
      </c>
      <c r="V66" s="100" t="s">
        <v>24</v>
      </c>
      <c r="W66" s="100">
        <v>21.938390999999999</v>
      </c>
      <c r="X66" s="100">
        <v>12.261846</v>
      </c>
      <c r="Y66" s="100">
        <v>10.347704</v>
      </c>
      <c r="Z66" s="100">
        <v>71.071428999999995</v>
      </c>
      <c r="AA66" s="100" t="s">
        <v>24</v>
      </c>
      <c r="AB66" s="100">
        <v>80.929677999999996</v>
      </c>
      <c r="AC66" s="100">
        <v>1.7446491</v>
      </c>
      <c r="AD66" s="99">
        <v>4247.5</v>
      </c>
      <c r="AE66" s="99">
        <v>0.88230410000000004</v>
      </c>
      <c r="AF66" s="99">
        <v>0.89281489999999997</v>
      </c>
      <c r="AH66" s="120">
        <v>1959</v>
      </c>
      <c r="AI66" s="99">
        <v>1113</v>
      </c>
      <c r="AJ66" s="100">
        <v>11.067579</v>
      </c>
      <c r="AK66" s="100">
        <v>17.193974999999998</v>
      </c>
      <c r="AL66" s="100" t="s">
        <v>24</v>
      </c>
      <c r="AM66" s="100">
        <v>20.122471000000001</v>
      </c>
      <c r="AN66" s="100">
        <v>11.266404</v>
      </c>
      <c r="AO66" s="100">
        <v>9.4465412000000004</v>
      </c>
      <c r="AP66" s="100">
        <v>69.768642999999997</v>
      </c>
      <c r="AQ66" s="100" t="s">
        <v>24</v>
      </c>
      <c r="AR66" s="100">
        <v>79.104478</v>
      </c>
      <c r="AS66" s="100">
        <v>1.24759</v>
      </c>
      <c r="AT66" s="99">
        <v>8262.5</v>
      </c>
      <c r="AU66" s="99">
        <v>0.84443060000000003</v>
      </c>
      <c r="AV66" s="99">
        <v>0.65852790000000005</v>
      </c>
      <c r="AW66" s="100">
        <v>0.80745540000000005</v>
      </c>
      <c r="AY66" s="120">
        <v>1959</v>
      </c>
    </row>
    <row r="67" spans="2:51">
      <c r="B67" s="120">
        <v>1960</v>
      </c>
      <c r="C67" s="99">
        <v>469</v>
      </c>
      <c r="D67" s="100">
        <v>9.0326059999999995</v>
      </c>
      <c r="E67" s="100">
        <v>15.970306000000001</v>
      </c>
      <c r="F67" s="100" t="s">
        <v>24</v>
      </c>
      <c r="G67" s="100">
        <v>18.717960999999999</v>
      </c>
      <c r="H67" s="100">
        <v>10.486401000000001</v>
      </c>
      <c r="I67" s="100">
        <v>8.7727190000000004</v>
      </c>
      <c r="J67" s="100">
        <v>68.278251999999995</v>
      </c>
      <c r="K67" s="100" t="s">
        <v>24</v>
      </c>
      <c r="L67" s="100">
        <v>80.722892000000002</v>
      </c>
      <c r="M67" s="100">
        <v>0.94501199999999996</v>
      </c>
      <c r="N67" s="99">
        <v>4077.5</v>
      </c>
      <c r="O67" s="99">
        <v>0.80286290000000005</v>
      </c>
      <c r="P67" s="99">
        <v>0.537856</v>
      </c>
      <c r="R67" s="120">
        <v>1960</v>
      </c>
      <c r="S67" s="99">
        <v>719</v>
      </c>
      <c r="T67" s="100">
        <v>14.146025</v>
      </c>
      <c r="U67" s="100">
        <v>19.325911000000001</v>
      </c>
      <c r="V67" s="100" t="s">
        <v>24</v>
      </c>
      <c r="W67" s="100">
        <v>22.605039000000001</v>
      </c>
      <c r="X67" s="100">
        <v>12.553736000000001</v>
      </c>
      <c r="Y67" s="100">
        <v>10.356769</v>
      </c>
      <c r="Z67" s="100">
        <v>71.810585000000003</v>
      </c>
      <c r="AA67" s="100" t="s">
        <v>24</v>
      </c>
      <c r="AB67" s="100">
        <v>83.701978999999994</v>
      </c>
      <c r="AC67" s="100">
        <v>1.8514227000000001</v>
      </c>
      <c r="AD67" s="99">
        <v>4082.5</v>
      </c>
      <c r="AE67" s="99">
        <v>0.83094179999999995</v>
      </c>
      <c r="AF67" s="99">
        <v>0.86094179999999998</v>
      </c>
      <c r="AH67" s="120">
        <v>1960</v>
      </c>
      <c r="AI67" s="99">
        <v>1188</v>
      </c>
      <c r="AJ67" s="100">
        <v>11.562044</v>
      </c>
      <c r="AK67" s="100">
        <v>17.918398</v>
      </c>
      <c r="AL67" s="100" t="s">
        <v>24</v>
      </c>
      <c r="AM67" s="100">
        <v>20.972324</v>
      </c>
      <c r="AN67" s="100">
        <v>11.685771000000001</v>
      </c>
      <c r="AO67" s="100">
        <v>9.6812096000000007</v>
      </c>
      <c r="AP67" s="100">
        <v>70.414912000000001</v>
      </c>
      <c r="AQ67" s="100" t="s">
        <v>24</v>
      </c>
      <c r="AR67" s="100">
        <v>82.5</v>
      </c>
      <c r="AS67" s="100">
        <v>1.3429192000000001</v>
      </c>
      <c r="AT67" s="99">
        <v>8160</v>
      </c>
      <c r="AU67" s="99">
        <v>0.81666970000000005</v>
      </c>
      <c r="AV67" s="99">
        <v>0.6621804</v>
      </c>
      <c r="AW67" s="100">
        <v>0.82636759999999998</v>
      </c>
      <c r="AY67" s="120">
        <v>1960</v>
      </c>
    </row>
    <row r="68" spans="2:51">
      <c r="B68" s="120">
        <v>1961</v>
      </c>
      <c r="C68" s="99">
        <v>497</v>
      </c>
      <c r="D68" s="100">
        <v>9.3556463000000001</v>
      </c>
      <c r="E68" s="100">
        <v>16.152577000000001</v>
      </c>
      <c r="F68" s="100" t="s">
        <v>24</v>
      </c>
      <c r="G68" s="100">
        <v>18.942990000000002</v>
      </c>
      <c r="H68" s="100">
        <v>10.746554</v>
      </c>
      <c r="I68" s="100">
        <v>9.0287804999999999</v>
      </c>
      <c r="J68" s="100">
        <v>68.767606000000001</v>
      </c>
      <c r="K68" s="100" t="s">
        <v>24</v>
      </c>
      <c r="L68" s="100">
        <v>83.529411999999994</v>
      </c>
      <c r="M68" s="100">
        <v>0.98909409999999998</v>
      </c>
      <c r="N68" s="99">
        <v>4027.5</v>
      </c>
      <c r="O68" s="99">
        <v>0.77538410000000002</v>
      </c>
      <c r="P68" s="99">
        <v>0.52331870000000003</v>
      </c>
      <c r="R68" s="120">
        <v>1961</v>
      </c>
      <c r="S68" s="99">
        <v>791</v>
      </c>
      <c r="T68" s="100">
        <v>15.223542</v>
      </c>
      <c r="U68" s="100">
        <v>20.529252</v>
      </c>
      <c r="V68" s="100" t="s">
        <v>24</v>
      </c>
      <c r="W68" s="100">
        <v>23.930436</v>
      </c>
      <c r="X68" s="100">
        <v>13.308023</v>
      </c>
      <c r="Y68" s="100">
        <v>11.050656999999999</v>
      </c>
      <c r="Z68" s="100">
        <v>72.006952999999996</v>
      </c>
      <c r="AA68" s="100" t="s">
        <v>24</v>
      </c>
      <c r="AB68" s="100">
        <v>86.259541999999996</v>
      </c>
      <c r="AC68" s="100">
        <v>2.0432413</v>
      </c>
      <c r="AD68" s="99">
        <v>4260</v>
      </c>
      <c r="AE68" s="99">
        <v>0.84880849999999997</v>
      </c>
      <c r="AF68" s="99">
        <v>0.92667619999999995</v>
      </c>
      <c r="AH68" s="120">
        <v>1961</v>
      </c>
      <c r="AI68" s="99">
        <v>1288</v>
      </c>
      <c r="AJ68" s="100">
        <v>12.257094</v>
      </c>
      <c r="AK68" s="100">
        <v>18.733768999999999</v>
      </c>
      <c r="AL68" s="100" t="s">
        <v>24</v>
      </c>
      <c r="AM68" s="100">
        <v>21.893919</v>
      </c>
      <c r="AN68" s="100">
        <v>12.255089999999999</v>
      </c>
      <c r="AO68" s="100">
        <v>10.216137</v>
      </c>
      <c r="AP68" s="100">
        <v>70.756988000000007</v>
      </c>
      <c r="AQ68" s="100" t="s">
        <v>24</v>
      </c>
      <c r="AR68" s="100">
        <v>85.185185000000004</v>
      </c>
      <c r="AS68" s="100">
        <v>1.4478255</v>
      </c>
      <c r="AT68" s="99">
        <v>8287.5</v>
      </c>
      <c r="AU68" s="99">
        <v>0.81146580000000001</v>
      </c>
      <c r="AV68" s="99">
        <v>0.67415590000000003</v>
      </c>
      <c r="AW68" s="100">
        <v>0.7868079</v>
      </c>
      <c r="AY68" s="120">
        <v>1961</v>
      </c>
    </row>
    <row r="69" spans="2:51">
      <c r="B69" s="120">
        <v>1962</v>
      </c>
      <c r="C69" s="99">
        <v>542</v>
      </c>
      <c r="D69" s="100">
        <v>10.038524000000001</v>
      </c>
      <c r="E69" s="100">
        <v>17.132411000000001</v>
      </c>
      <c r="F69" s="100" t="s">
        <v>24</v>
      </c>
      <c r="G69" s="100">
        <v>19.902674999999999</v>
      </c>
      <c r="H69" s="100">
        <v>11.441432000000001</v>
      </c>
      <c r="I69" s="100">
        <v>9.6048679999999997</v>
      </c>
      <c r="J69" s="100">
        <v>67.601476000000005</v>
      </c>
      <c r="K69" s="100" t="s">
        <v>24</v>
      </c>
      <c r="L69" s="100">
        <v>81.749623</v>
      </c>
      <c r="M69" s="100">
        <v>1.0347856</v>
      </c>
      <c r="N69" s="99">
        <v>4997.5</v>
      </c>
      <c r="O69" s="99">
        <v>0.94696250000000004</v>
      </c>
      <c r="P69" s="99">
        <v>0.63133430000000001</v>
      </c>
      <c r="R69" s="120">
        <v>1962</v>
      </c>
      <c r="S69" s="99">
        <v>799</v>
      </c>
      <c r="T69" s="100">
        <v>15.071775000000001</v>
      </c>
      <c r="U69" s="100">
        <v>20.061954</v>
      </c>
      <c r="V69" s="100" t="s">
        <v>24</v>
      </c>
      <c r="W69" s="100">
        <v>23.440093000000001</v>
      </c>
      <c r="X69" s="100">
        <v>13.278203</v>
      </c>
      <c r="Y69" s="100">
        <v>11.208983</v>
      </c>
      <c r="Z69" s="100">
        <v>70.678973999999997</v>
      </c>
      <c r="AA69" s="100" t="s">
        <v>24</v>
      </c>
      <c r="AB69" s="100">
        <v>86.192017000000007</v>
      </c>
      <c r="AC69" s="100">
        <v>1.9590536000000001</v>
      </c>
      <c r="AD69" s="99">
        <v>5380</v>
      </c>
      <c r="AE69" s="99">
        <v>1.0515412</v>
      </c>
      <c r="AF69" s="99">
        <v>1.1378838</v>
      </c>
      <c r="AH69" s="120">
        <v>1962</v>
      </c>
      <c r="AI69" s="99">
        <v>1341</v>
      </c>
      <c r="AJ69" s="100">
        <v>12.532125000000001</v>
      </c>
      <c r="AK69" s="100">
        <v>18.849692999999998</v>
      </c>
      <c r="AL69" s="100" t="s">
        <v>24</v>
      </c>
      <c r="AM69" s="100">
        <v>21.977301000000001</v>
      </c>
      <c r="AN69" s="100">
        <v>12.504987</v>
      </c>
      <c r="AO69" s="100">
        <v>10.519586</v>
      </c>
      <c r="AP69" s="100">
        <v>69.435123000000004</v>
      </c>
      <c r="AQ69" s="100" t="s">
        <v>24</v>
      </c>
      <c r="AR69" s="100">
        <v>84.339623000000003</v>
      </c>
      <c r="AS69" s="100">
        <v>1.4394126</v>
      </c>
      <c r="AT69" s="99">
        <v>10377.5</v>
      </c>
      <c r="AU69" s="99">
        <v>0.99844140000000003</v>
      </c>
      <c r="AV69" s="99">
        <v>0.82075480000000001</v>
      </c>
      <c r="AW69" s="100">
        <v>0.85397520000000005</v>
      </c>
      <c r="AY69" s="120">
        <v>1962</v>
      </c>
    </row>
    <row r="70" spans="2:51">
      <c r="B70" s="120">
        <v>1963</v>
      </c>
      <c r="C70" s="99">
        <v>545</v>
      </c>
      <c r="D70" s="100">
        <v>9.9092710999999998</v>
      </c>
      <c r="E70" s="100">
        <v>17.150174</v>
      </c>
      <c r="F70" s="100" t="s">
        <v>24</v>
      </c>
      <c r="G70" s="100">
        <v>20.031018</v>
      </c>
      <c r="H70" s="100">
        <v>11.344704</v>
      </c>
      <c r="I70" s="100">
        <v>9.4536174000000006</v>
      </c>
      <c r="J70" s="100">
        <v>68.463302999999996</v>
      </c>
      <c r="K70" s="100" t="s">
        <v>24</v>
      </c>
      <c r="L70" s="100">
        <v>83.460948999999999</v>
      </c>
      <c r="M70" s="100">
        <v>1.0242051000000001</v>
      </c>
      <c r="N70" s="99">
        <v>4612.5</v>
      </c>
      <c r="O70" s="99">
        <v>0.85820339999999995</v>
      </c>
      <c r="P70" s="99">
        <v>0.5841343</v>
      </c>
      <c r="R70" s="120">
        <v>1963</v>
      </c>
      <c r="S70" s="99">
        <v>797</v>
      </c>
      <c r="T70" s="100">
        <v>14.740152</v>
      </c>
      <c r="U70" s="100">
        <v>19.847933999999999</v>
      </c>
      <c r="V70" s="100" t="s">
        <v>24</v>
      </c>
      <c r="W70" s="100">
        <v>23.310030000000001</v>
      </c>
      <c r="X70" s="100">
        <v>12.887238</v>
      </c>
      <c r="Y70" s="100">
        <v>10.698015</v>
      </c>
      <c r="Z70" s="100">
        <v>71.910289000000006</v>
      </c>
      <c r="AA70" s="100" t="s">
        <v>24</v>
      </c>
      <c r="AB70" s="100">
        <v>86.913849999999996</v>
      </c>
      <c r="AC70" s="100">
        <v>1.9120963</v>
      </c>
      <c r="AD70" s="99">
        <v>4625</v>
      </c>
      <c r="AE70" s="99">
        <v>0.887154</v>
      </c>
      <c r="AF70" s="99">
        <v>0.96562879999999995</v>
      </c>
      <c r="AH70" s="120">
        <v>1963</v>
      </c>
      <c r="AI70" s="99">
        <v>1342</v>
      </c>
      <c r="AJ70" s="100">
        <v>12.304138</v>
      </c>
      <c r="AK70" s="100">
        <v>18.809757000000001</v>
      </c>
      <c r="AL70" s="100" t="s">
        <v>24</v>
      </c>
      <c r="AM70" s="100">
        <v>22.046880999999999</v>
      </c>
      <c r="AN70" s="100">
        <v>12.291148</v>
      </c>
      <c r="AO70" s="100">
        <v>10.210751</v>
      </c>
      <c r="AP70" s="100">
        <v>70.510431999999994</v>
      </c>
      <c r="AQ70" s="100" t="s">
        <v>24</v>
      </c>
      <c r="AR70" s="100">
        <v>85.477706999999995</v>
      </c>
      <c r="AS70" s="100">
        <v>1.4142094999999999</v>
      </c>
      <c r="AT70" s="99">
        <v>9237.5</v>
      </c>
      <c r="AU70" s="99">
        <v>0.87245819999999996</v>
      </c>
      <c r="AV70" s="99">
        <v>0.72816919999999996</v>
      </c>
      <c r="AW70" s="100">
        <v>0.86407849999999997</v>
      </c>
      <c r="AY70" s="120">
        <v>1963</v>
      </c>
    </row>
    <row r="71" spans="2:51">
      <c r="B71" s="120">
        <v>1964</v>
      </c>
      <c r="C71" s="99">
        <v>587</v>
      </c>
      <c r="D71" s="100">
        <v>10.472417999999999</v>
      </c>
      <c r="E71" s="100">
        <v>18.148588</v>
      </c>
      <c r="F71" s="100" t="s">
        <v>24</v>
      </c>
      <c r="G71" s="100">
        <v>21.250033999999999</v>
      </c>
      <c r="H71" s="100">
        <v>12.034622000000001</v>
      </c>
      <c r="I71" s="100">
        <v>10.126543</v>
      </c>
      <c r="J71" s="100">
        <v>68.049403999999996</v>
      </c>
      <c r="K71" s="100">
        <v>70</v>
      </c>
      <c r="L71" s="100">
        <v>81.414702000000005</v>
      </c>
      <c r="M71" s="100">
        <v>1.0436297999999999</v>
      </c>
      <c r="N71" s="99">
        <v>5146</v>
      </c>
      <c r="O71" s="99">
        <v>0.93975419999999998</v>
      </c>
      <c r="P71" s="99">
        <v>0.61700489999999997</v>
      </c>
      <c r="R71" s="120">
        <v>1964</v>
      </c>
      <c r="S71" s="99">
        <v>888</v>
      </c>
      <c r="T71" s="100">
        <v>16.097455</v>
      </c>
      <c r="U71" s="100">
        <v>21.460948999999999</v>
      </c>
      <c r="V71" s="100" t="s">
        <v>24</v>
      </c>
      <c r="W71" s="100">
        <v>25.180624999999999</v>
      </c>
      <c r="X71" s="100">
        <v>13.863663000000001</v>
      </c>
      <c r="Y71" s="100">
        <v>11.437701000000001</v>
      </c>
      <c r="Z71" s="100">
        <v>72.162161999999995</v>
      </c>
      <c r="AA71" s="100">
        <v>74</v>
      </c>
      <c r="AB71" s="100">
        <v>85.466795000000005</v>
      </c>
      <c r="AC71" s="100">
        <v>2.0023450999999999</v>
      </c>
      <c r="AD71" s="99">
        <v>4760</v>
      </c>
      <c r="AE71" s="99">
        <v>0.89559540000000004</v>
      </c>
      <c r="AF71" s="99">
        <v>0.9529282</v>
      </c>
      <c r="AH71" s="120">
        <v>1964</v>
      </c>
      <c r="AI71" s="99">
        <v>1475</v>
      </c>
      <c r="AJ71" s="100">
        <v>13.26248</v>
      </c>
      <c r="AK71" s="100">
        <v>20.182421999999999</v>
      </c>
      <c r="AL71" s="100" t="s">
        <v>24</v>
      </c>
      <c r="AM71" s="100">
        <v>23.656431000000001</v>
      </c>
      <c r="AN71" s="100">
        <v>13.167501</v>
      </c>
      <c r="AO71" s="100">
        <v>10.941083000000001</v>
      </c>
      <c r="AP71" s="100">
        <v>70.525424000000001</v>
      </c>
      <c r="AQ71" s="100">
        <v>72</v>
      </c>
      <c r="AR71" s="100">
        <v>83.806818000000007</v>
      </c>
      <c r="AS71" s="100">
        <v>1.4662902</v>
      </c>
      <c r="AT71" s="99">
        <v>9906</v>
      </c>
      <c r="AU71" s="99">
        <v>0.91800420000000005</v>
      </c>
      <c r="AV71" s="99">
        <v>0.74283370000000004</v>
      </c>
      <c r="AW71" s="100">
        <v>0.84565639999999997</v>
      </c>
      <c r="AY71" s="120">
        <v>1964</v>
      </c>
    </row>
    <row r="72" spans="2:51">
      <c r="B72" s="120">
        <v>1965</v>
      </c>
      <c r="C72" s="99">
        <v>580</v>
      </c>
      <c r="D72" s="100">
        <v>10.149619</v>
      </c>
      <c r="E72" s="100">
        <v>17.586781999999999</v>
      </c>
      <c r="F72" s="100" t="s">
        <v>24</v>
      </c>
      <c r="G72" s="100">
        <v>20.509516000000001</v>
      </c>
      <c r="H72" s="100">
        <v>11.660114999999999</v>
      </c>
      <c r="I72" s="100">
        <v>9.8111932999999993</v>
      </c>
      <c r="J72" s="100">
        <v>67.608620999999999</v>
      </c>
      <c r="K72" s="100">
        <v>70</v>
      </c>
      <c r="L72" s="100">
        <v>81.460673999999997</v>
      </c>
      <c r="M72" s="100">
        <v>1.0399856999999999</v>
      </c>
      <c r="N72" s="99">
        <v>5379</v>
      </c>
      <c r="O72" s="99">
        <v>0.96365040000000002</v>
      </c>
      <c r="P72" s="99">
        <v>0.65029820000000005</v>
      </c>
      <c r="R72" s="120">
        <v>1965</v>
      </c>
      <c r="S72" s="99">
        <v>892</v>
      </c>
      <c r="T72" s="100">
        <v>15.853832000000001</v>
      </c>
      <c r="U72" s="100">
        <v>20.787381</v>
      </c>
      <c r="V72" s="100" t="s">
        <v>24</v>
      </c>
      <c r="W72" s="100">
        <v>24.373701000000001</v>
      </c>
      <c r="X72" s="100">
        <v>13.725522</v>
      </c>
      <c r="Y72" s="100">
        <v>11.524694999999999</v>
      </c>
      <c r="Z72" s="100">
        <v>71.076233000000002</v>
      </c>
      <c r="AA72" s="100">
        <v>73</v>
      </c>
      <c r="AB72" s="100">
        <v>86.266925000000001</v>
      </c>
      <c r="AC72" s="100">
        <v>2.0298099999999999</v>
      </c>
      <c r="AD72" s="99">
        <v>5645</v>
      </c>
      <c r="AE72" s="99">
        <v>1.0420320000000001</v>
      </c>
      <c r="AF72" s="99">
        <v>1.1501607</v>
      </c>
      <c r="AH72" s="120">
        <v>1965</v>
      </c>
      <c r="AI72" s="99">
        <v>1472</v>
      </c>
      <c r="AJ72" s="100">
        <v>12.979570000000001</v>
      </c>
      <c r="AK72" s="100">
        <v>19.491136999999998</v>
      </c>
      <c r="AL72" s="100" t="s">
        <v>24</v>
      </c>
      <c r="AM72" s="100">
        <v>22.800459</v>
      </c>
      <c r="AN72" s="100">
        <v>12.874746</v>
      </c>
      <c r="AO72" s="100">
        <v>10.805972000000001</v>
      </c>
      <c r="AP72" s="100">
        <v>69.709918000000002</v>
      </c>
      <c r="AQ72" s="100">
        <v>72</v>
      </c>
      <c r="AR72" s="100">
        <v>84.306987000000007</v>
      </c>
      <c r="AS72" s="100">
        <v>1.4762071999999999</v>
      </c>
      <c r="AT72" s="99">
        <v>11024</v>
      </c>
      <c r="AU72" s="99">
        <v>1.0022546999999999</v>
      </c>
      <c r="AV72" s="99">
        <v>0.83644419999999997</v>
      </c>
      <c r="AW72" s="100">
        <v>0.84603170000000005</v>
      </c>
      <c r="AY72" s="120">
        <v>1965</v>
      </c>
    </row>
    <row r="73" spans="2:51">
      <c r="B73" s="120">
        <v>1966</v>
      </c>
      <c r="C73" s="99">
        <v>671</v>
      </c>
      <c r="D73" s="100">
        <v>11.486603000000001</v>
      </c>
      <c r="E73" s="100">
        <v>21.059169000000001</v>
      </c>
      <c r="F73" s="100" t="s">
        <v>24</v>
      </c>
      <c r="G73" s="100">
        <v>24.796001</v>
      </c>
      <c r="H73" s="100">
        <v>13.552123</v>
      </c>
      <c r="I73" s="100">
        <v>11.162374</v>
      </c>
      <c r="J73" s="100">
        <v>69.199702000000002</v>
      </c>
      <c r="K73" s="100">
        <v>71</v>
      </c>
      <c r="L73" s="100">
        <v>83.665835000000001</v>
      </c>
      <c r="M73" s="100">
        <v>1.1610001000000001</v>
      </c>
      <c r="N73" s="99">
        <v>5318</v>
      </c>
      <c r="O73" s="99">
        <v>0.93201630000000002</v>
      </c>
      <c r="P73" s="99">
        <v>0.63336289999999995</v>
      </c>
      <c r="R73" s="120">
        <v>1966</v>
      </c>
      <c r="S73" s="99">
        <v>967</v>
      </c>
      <c r="T73" s="100">
        <v>16.794288000000002</v>
      </c>
      <c r="U73" s="100">
        <v>22.426455000000001</v>
      </c>
      <c r="V73" s="100" t="s">
        <v>24</v>
      </c>
      <c r="W73" s="100">
        <v>26.406521000000001</v>
      </c>
      <c r="X73" s="100">
        <v>14.349252999999999</v>
      </c>
      <c r="Y73" s="100">
        <v>11.800357</v>
      </c>
      <c r="Z73" s="100">
        <v>72.688727999999998</v>
      </c>
      <c r="AA73" s="100">
        <v>74</v>
      </c>
      <c r="AB73" s="100">
        <v>85.273369000000002</v>
      </c>
      <c r="AC73" s="100">
        <v>2.0960679999999998</v>
      </c>
      <c r="AD73" s="99">
        <v>4969</v>
      </c>
      <c r="AE73" s="99">
        <v>0.89683199999999996</v>
      </c>
      <c r="AF73" s="99">
        <v>1.0055509</v>
      </c>
      <c r="AH73" s="120">
        <v>1966</v>
      </c>
      <c r="AI73" s="99">
        <v>1638</v>
      </c>
      <c r="AJ73" s="100">
        <v>14.121301000000001</v>
      </c>
      <c r="AK73" s="100">
        <v>21.890203</v>
      </c>
      <c r="AL73" s="100" t="s">
        <v>24</v>
      </c>
      <c r="AM73" s="100">
        <v>25.760646999999999</v>
      </c>
      <c r="AN73" s="100">
        <v>14.043239</v>
      </c>
      <c r="AO73" s="100">
        <v>11.554031999999999</v>
      </c>
      <c r="AP73" s="100">
        <v>71.259462999999997</v>
      </c>
      <c r="AQ73" s="100">
        <v>73</v>
      </c>
      <c r="AR73" s="100">
        <v>84.607438000000002</v>
      </c>
      <c r="AS73" s="100">
        <v>1.576076</v>
      </c>
      <c r="AT73" s="99">
        <v>10287</v>
      </c>
      <c r="AU73" s="99">
        <v>0.91468269999999996</v>
      </c>
      <c r="AV73" s="99">
        <v>0.77125390000000005</v>
      </c>
      <c r="AW73" s="100">
        <v>0.93903250000000005</v>
      </c>
      <c r="AY73" s="120">
        <v>1966</v>
      </c>
    </row>
    <row r="74" spans="2:51">
      <c r="B74" s="120">
        <v>1967</v>
      </c>
      <c r="C74" s="99">
        <v>685</v>
      </c>
      <c r="D74" s="100">
        <v>11.533305</v>
      </c>
      <c r="E74" s="100">
        <v>19.971927999999998</v>
      </c>
      <c r="F74" s="100" t="s">
        <v>24</v>
      </c>
      <c r="G74" s="100">
        <v>23.290533</v>
      </c>
      <c r="H74" s="100">
        <v>13.292113000000001</v>
      </c>
      <c r="I74" s="100">
        <v>11.234764</v>
      </c>
      <c r="J74" s="100">
        <v>68.297809999999998</v>
      </c>
      <c r="K74" s="100">
        <v>70</v>
      </c>
      <c r="L74" s="100">
        <v>82.035927999999998</v>
      </c>
      <c r="M74" s="100">
        <v>1.1911385999999999</v>
      </c>
      <c r="N74" s="99">
        <v>5821</v>
      </c>
      <c r="O74" s="99">
        <v>1.0033236999999999</v>
      </c>
      <c r="P74" s="99">
        <v>0.68221509999999996</v>
      </c>
      <c r="R74" s="120">
        <v>1967</v>
      </c>
      <c r="S74" s="99">
        <v>959</v>
      </c>
      <c r="T74" s="100">
        <v>16.365866</v>
      </c>
      <c r="U74" s="100">
        <v>21.563130999999998</v>
      </c>
      <c r="V74" s="100" t="s">
        <v>24</v>
      </c>
      <c r="W74" s="100">
        <v>25.338387000000001</v>
      </c>
      <c r="X74" s="100">
        <v>13.92407</v>
      </c>
      <c r="Y74" s="100">
        <v>11.439867</v>
      </c>
      <c r="Z74" s="100">
        <v>72.227320000000006</v>
      </c>
      <c r="AA74" s="100">
        <v>74</v>
      </c>
      <c r="AB74" s="100">
        <v>86.944695999999993</v>
      </c>
      <c r="AC74" s="100">
        <v>2.1219161</v>
      </c>
      <c r="AD74" s="99">
        <v>5285</v>
      </c>
      <c r="AE74" s="99">
        <v>0.9378301</v>
      </c>
      <c r="AF74" s="99">
        <v>1.0651763000000001</v>
      </c>
      <c r="AH74" s="120">
        <v>1967</v>
      </c>
      <c r="AI74" s="99">
        <v>1644</v>
      </c>
      <c r="AJ74" s="100">
        <v>13.933292</v>
      </c>
      <c r="AK74" s="100">
        <v>21.053999000000001</v>
      </c>
      <c r="AL74" s="100" t="s">
        <v>24</v>
      </c>
      <c r="AM74" s="100">
        <v>24.660730000000001</v>
      </c>
      <c r="AN74" s="100">
        <v>13.75981</v>
      </c>
      <c r="AO74" s="100">
        <v>11.428483</v>
      </c>
      <c r="AP74" s="100">
        <v>70.590024</v>
      </c>
      <c r="AQ74" s="100">
        <v>73</v>
      </c>
      <c r="AR74" s="100">
        <v>84.829721000000006</v>
      </c>
      <c r="AS74" s="100">
        <v>1.6007321999999999</v>
      </c>
      <c r="AT74" s="99">
        <v>11106</v>
      </c>
      <c r="AU74" s="99">
        <v>0.97105319999999995</v>
      </c>
      <c r="AV74" s="99">
        <v>0.82302509999999995</v>
      </c>
      <c r="AW74" s="100">
        <v>0.92620720000000001</v>
      </c>
      <c r="AY74" s="120">
        <v>1967</v>
      </c>
    </row>
    <row r="75" spans="2:51">
      <c r="B75" s="121">
        <v>1968</v>
      </c>
      <c r="C75" s="99">
        <v>856</v>
      </c>
      <c r="D75" s="100">
        <v>14.164599000000001</v>
      </c>
      <c r="E75" s="100">
        <v>25.408121000000001</v>
      </c>
      <c r="F75" s="100" t="s">
        <v>24</v>
      </c>
      <c r="G75" s="100">
        <v>29.690071</v>
      </c>
      <c r="H75" s="100">
        <v>16.603251</v>
      </c>
      <c r="I75" s="100">
        <v>13.795685000000001</v>
      </c>
      <c r="J75" s="100">
        <v>68.266355000000004</v>
      </c>
      <c r="K75" s="100">
        <v>70</v>
      </c>
      <c r="L75" s="100">
        <v>79.039704999999998</v>
      </c>
      <c r="M75" s="100">
        <v>1.4018767999999999</v>
      </c>
      <c r="N75" s="99">
        <v>7484</v>
      </c>
      <c r="O75" s="99">
        <v>1.2675327000000001</v>
      </c>
      <c r="P75" s="99">
        <v>0.84738279999999999</v>
      </c>
      <c r="R75" s="121">
        <v>1968</v>
      </c>
      <c r="S75" s="99">
        <v>1099</v>
      </c>
      <c r="T75" s="100">
        <v>18.422905</v>
      </c>
      <c r="U75" s="100">
        <v>24.456524999999999</v>
      </c>
      <c r="V75" s="100" t="s">
        <v>24</v>
      </c>
      <c r="W75" s="100">
        <v>28.765274999999999</v>
      </c>
      <c r="X75" s="100">
        <v>15.643245</v>
      </c>
      <c r="Y75" s="100">
        <v>12.90692</v>
      </c>
      <c r="Z75" s="100">
        <v>72.745222999999996</v>
      </c>
      <c r="AA75" s="100">
        <v>74</v>
      </c>
      <c r="AB75" s="100">
        <v>84.734002000000004</v>
      </c>
      <c r="AC75" s="100">
        <v>2.2666336999999999</v>
      </c>
      <c r="AD75" s="99">
        <v>5742</v>
      </c>
      <c r="AE75" s="99">
        <v>1.0013007</v>
      </c>
      <c r="AF75" s="99">
        <v>1.1208013999999999</v>
      </c>
      <c r="AH75" s="121">
        <v>1968</v>
      </c>
      <c r="AI75" s="99">
        <v>1955</v>
      </c>
      <c r="AJ75" s="100">
        <v>16.279952000000002</v>
      </c>
      <c r="AK75" s="100">
        <v>24.978717</v>
      </c>
      <c r="AL75" s="100" t="s">
        <v>24</v>
      </c>
      <c r="AM75" s="100">
        <v>29.27252</v>
      </c>
      <c r="AN75" s="100">
        <v>16.152979999999999</v>
      </c>
      <c r="AO75" s="100">
        <v>13.375966</v>
      </c>
      <c r="AP75" s="100">
        <v>70.784143</v>
      </c>
      <c r="AQ75" s="100">
        <v>73</v>
      </c>
      <c r="AR75" s="100">
        <v>82.142857000000006</v>
      </c>
      <c r="AS75" s="100">
        <v>1.7846221</v>
      </c>
      <c r="AT75" s="99">
        <v>13226</v>
      </c>
      <c r="AU75" s="99">
        <v>1.1363592</v>
      </c>
      <c r="AV75" s="99">
        <v>0.94775929999999997</v>
      </c>
      <c r="AW75" s="100">
        <v>1.0389097</v>
      </c>
      <c r="AY75" s="121">
        <v>1968</v>
      </c>
    </row>
    <row r="76" spans="2:51">
      <c r="B76" s="121">
        <v>1969</v>
      </c>
      <c r="C76" s="99">
        <v>761</v>
      </c>
      <c r="D76" s="100">
        <v>12.333492</v>
      </c>
      <c r="E76" s="100">
        <v>22.677589999999999</v>
      </c>
      <c r="F76" s="100" t="s">
        <v>24</v>
      </c>
      <c r="G76" s="100">
        <v>26.586096000000001</v>
      </c>
      <c r="H76" s="100">
        <v>14.686851000000001</v>
      </c>
      <c r="I76" s="100">
        <v>12.266693999999999</v>
      </c>
      <c r="J76" s="100">
        <v>68.892246999999998</v>
      </c>
      <c r="K76" s="100">
        <v>71</v>
      </c>
      <c r="L76" s="100">
        <v>79.270832999999996</v>
      </c>
      <c r="M76" s="100">
        <v>1.2750059</v>
      </c>
      <c r="N76" s="99">
        <v>6153</v>
      </c>
      <c r="O76" s="99">
        <v>1.0201334</v>
      </c>
      <c r="P76" s="99">
        <v>0.68756439999999996</v>
      </c>
      <c r="R76" s="121">
        <v>1969</v>
      </c>
      <c r="S76" s="99">
        <v>996</v>
      </c>
      <c r="T76" s="100">
        <v>16.347102</v>
      </c>
      <c r="U76" s="100">
        <v>21.531544</v>
      </c>
      <c r="V76" s="100" t="s">
        <v>24</v>
      </c>
      <c r="W76" s="100">
        <v>25.164847999999999</v>
      </c>
      <c r="X76" s="100">
        <v>13.930446</v>
      </c>
      <c r="Y76" s="100">
        <v>11.462</v>
      </c>
      <c r="Z76" s="100">
        <v>71.931726999999995</v>
      </c>
      <c r="AA76" s="100">
        <v>74</v>
      </c>
      <c r="AB76" s="100">
        <v>81.239804000000007</v>
      </c>
      <c r="AC76" s="100">
        <v>2.1277504999999999</v>
      </c>
      <c r="AD76" s="99">
        <v>5860</v>
      </c>
      <c r="AE76" s="99">
        <v>1.0005018000000001</v>
      </c>
      <c r="AF76" s="99">
        <v>1.1429864000000001</v>
      </c>
      <c r="AH76" s="121">
        <v>1969</v>
      </c>
      <c r="AI76" s="99">
        <v>1757</v>
      </c>
      <c r="AJ76" s="100">
        <v>14.327636</v>
      </c>
      <c r="AK76" s="100">
        <v>21.995802000000001</v>
      </c>
      <c r="AL76" s="100" t="s">
        <v>24</v>
      </c>
      <c r="AM76" s="100">
        <v>25.721761000000001</v>
      </c>
      <c r="AN76" s="100">
        <v>14.263996000000001</v>
      </c>
      <c r="AO76" s="100">
        <v>11.813186999999999</v>
      </c>
      <c r="AP76" s="100">
        <v>70.615252999999996</v>
      </c>
      <c r="AQ76" s="100">
        <v>73</v>
      </c>
      <c r="AR76" s="100">
        <v>80.375113999999996</v>
      </c>
      <c r="AS76" s="100">
        <v>1.6498272</v>
      </c>
      <c r="AT76" s="99">
        <v>12013</v>
      </c>
      <c r="AU76" s="99">
        <v>1.0104617</v>
      </c>
      <c r="AV76" s="99">
        <v>0.85344450000000005</v>
      </c>
      <c r="AW76" s="100">
        <v>1.0532264</v>
      </c>
      <c r="AY76" s="121">
        <v>1969</v>
      </c>
    </row>
    <row r="77" spans="2:51">
      <c r="B77" s="121">
        <v>1970</v>
      </c>
      <c r="C77" s="99">
        <v>783</v>
      </c>
      <c r="D77" s="100">
        <v>12.444419</v>
      </c>
      <c r="E77" s="100">
        <v>23.018581000000001</v>
      </c>
      <c r="F77" s="100" t="s">
        <v>24</v>
      </c>
      <c r="G77" s="100">
        <v>27.038243000000001</v>
      </c>
      <c r="H77" s="100">
        <v>14.888266</v>
      </c>
      <c r="I77" s="100">
        <v>12.398652999999999</v>
      </c>
      <c r="J77" s="100">
        <v>68.757344000000003</v>
      </c>
      <c r="K77" s="100">
        <v>71</v>
      </c>
      <c r="L77" s="100">
        <v>81.139895999999993</v>
      </c>
      <c r="M77" s="100">
        <v>1.2462595999999999</v>
      </c>
      <c r="N77" s="99">
        <v>6562</v>
      </c>
      <c r="O77" s="99">
        <v>1.0665112999999999</v>
      </c>
      <c r="P77" s="99">
        <v>0.70201789999999997</v>
      </c>
      <c r="R77" s="121">
        <v>1970</v>
      </c>
      <c r="S77" s="99">
        <v>1095</v>
      </c>
      <c r="T77" s="100">
        <v>17.617609999999999</v>
      </c>
      <c r="U77" s="100">
        <v>23.403116000000001</v>
      </c>
      <c r="V77" s="100" t="s">
        <v>24</v>
      </c>
      <c r="W77" s="100">
        <v>27.461561</v>
      </c>
      <c r="X77" s="100">
        <v>15.047701</v>
      </c>
      <c r="Y77" s="100">
        <v>12.359555</v>
      </c>
      <c r="Z77" s="100">
        <v>72.156306999999998</v>
      </c>
      <c r="AA77" s="100">
        <v>74</v>
      </c>
      <c r="AB77" s="100">
        <v>81.899776000000003</v>
      </c>
      <c r="AC77" s="100">
        <v>2.1804062000000002</v>
      </c>
      <c r="AD77" s="99">
        <v>6469</v>
      </c>
      <c r="AE77" s="99">
        <v>1.0827902</v>
      </c>
      <c r="AF77" s="99">
        <v>1.2103172</v>
      </c>
      <c r="AH77" s="121">
        <v>1970</v>
      </c>
      <c r="AI77" s="99">
        <v>1878</v>
      </c>
      <c r="AJ77" s="100">
        <v>15.015172</v>
      </c>
      <c r="AK77" s="100">
        <v>23.299851</v>
      </c>
      <c r="AL77" s="100" t="s">
        <v>24</v>
      </c>
      <c r="AM77" s="100">
        <v>27.342483999999999</v>
      </c>
      <c r="AN77" s="100">
        <v>15.025073000000001</v>
      </c>
      <c r="AO77" s="100">
        <v>12.409535999999999</v>
      </c>
      <c r="AP77" s="100">
        <v>70.738411999999997</v>
      </c>
      <c r="AQ77" s="100">
        <v>73</v>
      </c>
      <c r="AR77" s="100">
        <v>81.581233999999995</v>
      </c>
      <c r="AS77" s="100">
        <v>1.6612412000000001</v>
      </c>
      <c r="AT77" s="99">
        <v>13031</v>
      </c>
      <c r="AU77" s="99">
        <v>1.0745309999999999</v>
      </c>
      <c r="AV77" s="99">
        <v>0.88693200000000005</v>
      </c>
      <c r="AW77" s="100">
        <v>0.98356909999999997</v>
      </c>
      <c r="AY77" s="121">
        <v>1970</v>
      </c>
    </row>
    <row r="78" spans="2:51">
      <c r="B78" s="121">
        <v>1971</v>
      </c>
      <c r="C78" s="99">
        <v>780</v>
      </c>
      <c r="D78" s="100">
        <v>11.875876999999999</v>
      </c>
      <c r="E78" s="100">
        <v>21.575071000000001</v>
      </c>
      <c r="F78" s="100" t="s">
        <v>24</v>
      </c>
      <c r="G78" s="100">
        <v>25.272684000000002</v>
      </c>
      <c r="H78" s="100">
        <v>14.047852000000001</v>
      </c>
      <c r="I78" s="100">
        <v>11.581553</v>
      </c>
      <c r="J78" s="100">
        <v>68.830769000000004</v>
      </c>
      <c r="K78" s="100">
        <v>71</v>
      </c>
      <c r="L78" s="100">
        <v>77.7667</v>
      </c>
      <c r="M78" s="100">
        <v>1.2771391999999999</v>
      </c>
      <c r="N78" s="99">
        <v>6289</v>
      </c>
      <c r="O78" s="99">
        <v>0.97879689999999997</v>
      </c>
      <c r="P78" s="99">
        <v>0.68005070000000001</v>
      </c>
      <c r="R78" s="121">
        <v>1971</v>
      </c>
      <c r="S78" s="99">
        <v>1021</v>
      </c>
      <c r="T78" s="100">
        <v>15.709314000000001</v>
      </c>
      <c r="U78" s="100">
        <v>21.061259</v>
      </c>
      <c r="V78" s="100" t="s">
        <v>24</v>
      </c>
      <c r="W78" s="100">
        <v>24.793617999999999</v>
      </c>
      <c r="X78" s="100">
        <v>13.456788</v>
      </c>
      <c r="Y78" s="100">
        <v>11.051311</v>
      </c>
      <c r="Z78" s="100">
        <v>72.578844000000004</v>
      </c>
      <c r="AA78" s="100">
        <v>75</v>
      </c>
      <c r="AB78" s="100">
        <v>79.703356999999997</v>
      </c>
      <c r="AC78" s="100">
        <v>2.0594643000000001</v>
      </c>
      <c r="AD78" s="99">
        <v>5733</v>
      </c>
      <c r="AE78" s="99">
        <v>0.91732780000000003</v>
      </c>
      <c r="AF78" s="99">
        <v>1.0515041000000001</v>
      </c>
      <c r="AH78" s="121">
        <v>1971</v>
      </c>
      <c r="AI78" s="99">
        <v>1801</v>
      </c>
      <c r="AJ78" s="100">
        <v>13.782532</v>
      </c>
      <c r="AK78" s="100">
        <v>21.387561000000002</v>
      </c>
      <c r="AL78" s="100" t="s">
        <v>24</v>
      </c>
      <c r="AM78" s="100">
        <v>25.130990000000001</v>
      </c>
      <c r="AN78" s="100">
        <v>13.772895999999999</v>
      </c>
      <c r="AO78" s="100">
        <v>11.336848</v>
      </c>
      <c r="AP78" s="100">
        <v>70.955579999999998</v>
      </c>
      <c r="AQ78" s="100">
        <v>73</v>
      </c>
      <c r="AR78" s="100">
        <v>78.852890000000002</v>
      </c>
      <c r="AS78" s="100">
        <v>1.6276548</v>
      </c>
      <c r="AT78" s="99">
        <v>12022</v>
      </c>
      <c r="AU78" s="99">
        <v>0.94848809999999995</v>
      </c>
      <c r="AV78" s="99">
        <v>0.81782149999999998</v>
      </c>
      <c r="AW78" s="100">
        <v>1.0243960999999999</v>
      </c>
      <c r="AY78" s="121">
        <v>1971</v>
      </c>
    </row>
    <row r="79" spans="2:51">
      <c r="B79" s="121">
        <v>1972</v>
      </c>
      <c r="C79" s="99">
        <v>821</v>
      </c>
      <c r="D79" s="100">
        <v>12.280946</v>
      </c>
      <c r="E79" s="100">
        <v>21.808865000000001</v>
      </c>
      <c r="F79" s="100" t="s">
        <v>24</v>
      </c>
      <c r="G79" s="100">
        <v>25.485721000000002</v>
      </c>
      <c r="H79" s="100">
        <v>14.380573</v>
      </c>
      <c r="I79" s="100">
        <v>12.083285</v>
      </c>
      <c r="J79" s="100">
        <v>67.518878999999998</v>
      </c>
      <c r="K79" s="100">
        <v>69</v>
      </c>
      <c r="L79" s="100">
        <v>80.175781000000001</v>
      </c>
      <c r="M79" s="100">
        <v>1.3433470999999999</v>
      </c>
      <c r="N79" s="99">
        <v>7729</v>
      </c>
      <c r="O79" s="99">
        <v>1.1815420000000001</v>
      </c>
      <c r="P79" s="99">
        <v>0.85360119999999995</v>
      </c>
      <c r="R79" s="121">
        <v>1972</v>
      </c>
      <c r="S79" s="99">
        <v>1019</v>
      </c>
      <c r="T79" s="100">
        <v>15.396212</v>
      </c>
      <c r="U79" s="100">
        <v>20.232776000000001</v>
      </c>
      <c r="V79" s="100" t="s">
        <v>24</v>
      </c>
      <c r="W79" s="100">
        <v>23.659656999999999</v>
      </c>
      <c r="X79" s="100">
        <v>13.090427999999999</v>
      </c>
      <c r="Y79" s="100">
        <v>10.767173</v>
      </c>
      <c r="Z79" s="100">
        <v>72.048085999999998</v>
      </c>
      <c r="AA79" s="100">
        <v>74</v>
      </c>
      <c r="AB79" s="100">
        <v>80.808881999999997</v>
      </c>
      <c r="AC79" s="100">
        <v>2.0948112999999999</v>
      </c>
      <c r="AD79" s="99">
        <v>5946</v>
      </c>
      <c r="AE79" s="99">
        <v>0.93455589999999999</v>
      </c>
      <c r="AF79" s="99">
        <v>1.1504394</v>
      </c>
      <c r="AH79" s="121">
        <v>1972</v>
      </c>
      <c r="AI79" s="99">
        <v>1840</v>
      </c>
      <c r="AJ79" s="100">
        <v>13.830776</v>
      </c>
      <c r="AK79" s="100">
        <v>20.979521999999999</v>
      </c>
      <c r="AL79" s="100" t="s">
        <v>24</v>
      </c>
      <c r="AM79" s="100">
        <v>24.505693999999998</v>
      </c>
      <c r="AN79" s="100">
        <v>13.722186000000001</v>
      </c>
      <c r="AO79" s="100">
        <v>11.410524000000001</v>
      </c>
      <c r="AP79" s="100">
        <v>70.027174000000002</v>
      </c>
      <c r="AQ79" s="100">
        <v>72</v>
      </c>
      <c r="AR79" s="100">
        <v>80.525164000000004</v>
      </c>
      <c r="AS79" s="100">
        <v>1.6763847999999999</v>
      </c>
      <c r="AT79" s="99">
        <v>13675</v>
      </c>
      <c r="AU79" s="99">
        <v>1.0597627000000001</v>
      </c>
      <c r="AV79" s="99">
        <v>0.9614682</v>
      </c>
      <c r="AW79" s="100">
        <v>1.0778977999999999</v>
      </c>
      <c r="AY79" s="121">
        <v>1972</v>
      </c>
    </row>
    <row r="80" spans="2:51">
      <c r="B80" s="121">
        <v>1973</v>
      </c>
      <c r="C80" s="99">
        <v>828</v>
      </c>
      <c r="D80" s="100">
        <v>12.207262</v>
      </c>
      <c r="E80" s="100">
        <v>22.459772999999998</v>
      </c>
      <c r="F80" s="100" t="s">
        <v>24</v>
      </c>
      <c r="G80" s="100">
        <v>26.348925999999999</v>
      </c>
      <c r="H80" s="100">
        <v>14.460623999999999</v>
      </c>
      <c r="I80" s="100">
        <v>11.925103</v>
      </c>
      <c r="J80" s="100">
        <v>69.748791999999995</v>
      </c>
      <c r="K80" s="100">
        <v>71</v>
      </c>
      <c r="L80" s="100">
        <v>82.224429000000001</v>
      </c>
      <c r="M80" s="100">
        <v>1.3444176999999999</v>
      </c>
      <c r="N80" s="99">
        <v>6048</v>
      </c>
      <c r="O80" s="99">
        <v>0.91112950000000004</v>
      </c>
      <c r="P80" s="99">
        <v>0.67175439999999997</v>
      </c>
      <c r="R80" s="121">
        <v>1973</v>
      </c>
      <c r="S80" s="99">
        <v>963</v>
      </c>
      <c r="T80" s="100">
        <v>14.326753999999999</v>
      </c>
      <c r="U80" s="100">
        <v>18.878902</v>
      </c>
      <c r="V80" s="100" t="s">
        <v>24</v>
      </c>
      <c r="W80" s="100">
        <v>22.141864999999999</v>
      </c>
      <c r="X80" s="100">
        <v>12.141095999999999</v>
      </c>
      <c r="Y80" s="100">
        <v>10.001267</v>
      </c>
      <c r="Z80" s="100">
        <v>72.063344000000001</v>
      </c>
      <c r="AA80" s="100">
        <v>74</v>
      </c>
      <c r="AB80" s="100">
        <v>82.027257000000006</v>
      </c>
      <c r="AC80" s="100">
        <v>1.9559654</v>
      </c>
      <c r="AD80" s="99">
        <v>5962</v>
      </c>
      <c r="AE80" s="99">
        <v>0.92296639999999996</v>
      </c>
      <c r="AF80" s="99">
        <v>1.1837937999999999</v>
      </c>
      <c r="AH80" s="121">
        <v>1973</v>
      </c>
      <c r="AI80" s="99">
        <v>1791</v>
      </c>
      <c r="AJ80" s="100">
        <v>13.262209</v>
      </c>
      <c r="AK80" s="100">
        <v>20.347099</v>
      </c>
      <c r="AL80" s="100" t="s">
        <v>24</v>
      </c>
      <c r="AM80" s="100">
        <v>23.868734</v>
      </c>
      <c r="AN80" s="100">
        <v>13.112349</v>
      </c>
      <c r="AO80" s="100">
        <v>10.828654</v>
      </c>
      <c r="AP80" s="100">
        <v>70.993300000000005</v>
      </c>
      <c r="AQ80" s="100">
        <v>73</v>
      </c>
      <c r="AR80" s="100">
        <v>82.118294000000006</v>
      </c>
      <c r="AS80" s="100">
        <v>1.6161051</v>
      </c>
      <c r="AT80" s="99">
        <v>12010</v>
      </c>
      <c r="AU80" s="99">
        <v>0.91696730000000004</v>
      </c>
      <c r="AV80" s="99">
        <v>0.85543499999999995</v>
      </c>
      <c r="AW80" s="100">
        <v>1.1896758000000001</v>
      </c>
      <c r="AY80" s="121">
        <v>1973</v>
      </c>
    </row>
    <row r="81" spans="2:51">
      <c r="B81" s="121">
        <v>1974</v>
      </c>
      <c r="C81" s="99">
        <v>863</v>
      </c>
      <c r="D81" s="100">
        <v>12.526002999999999</v>
      </c>
      <c r="E81" s="100">
        <v>22.588004000000002</v>
      </c>
      <c r="F81" s="100" t="s">
        <v>24</v>
      </c>
      <c r="G81" s="100">
        <v>26.421824999999998</v>
      </c>
      <c r="H81" s="100">
        <v>14.678661</v>
      </c>
      <c r="I81" s="100">
        <v>12.113104999999999</v>
      </c>
      <c r="J81" s="100">
        <v>68.484357000000003</v>
      </c>
      <c r="K81" s="100">
        <v>71</v>
      </c>
      <c r="L81" s="100">
        <v>81.261769999999999</v>
      </c>
      <c r="M81" s="100">
        <v>1.3421670999999999</v>
      </c>
      <c r="N81" s="99">
        <v>7403</v>
      </c>
      <c r="O81" s="99">
        <v>1.0979117</v>
      </c>
      <c r="P81" s="99">
        <v>0.80153660000000004</v>
      </c>
      <c r="R81" s="121">
        <v>1974</v>
      </c>
      <c r="S81" s="99">
        <v>1097</v>
      </c>
      <c r="T81" s="100">
        <v>16.054670000000002</v>
      </c>
      <c r="U81" s="100">
        <v>20.921357</v>
      </c>
      <c r="V81" s="100" t="s">
        <v>24</v>
      </c>
      <c r="W81" s="100">
        <v>24.551960999999999</v>
      </c>
      <c r="X81" s="100">
        <v>13.336516</v>
      </c>
      <c r="Y81" s="100">
        <v>10.881815</v>
      </c>
      <c r="Z81" s="100">
        <v>72.968095000000005</v>
      </c>
      <c r="AA81" s="100">
        <v>75</v>
      </c>
      <c r="AB81" s="100">
        <v>82.917610999999994</v>
      </c>
      <c r="AC81" s="100">
        <v>2.1286917000000001</v>
      </c>
      <c r="AD81" s="99">
        <v>5821</v>
      </c>
      <c r="AE81" s="99">
        <v>0.88669039999999999</v>
      </c>
      <c r="AF81" s="99">
        <v>1.1429278</v>
      </c>
      <c r="AH81" s="121">
        <v>1974</v>
      </c>
      <c r="AI81" s="99">
        <v>1960</v>
      </c>
      <c r="AJ81" s="100">
        <v>14.283037999999999</v>
      </c>
      <c r="AK81" s="100">
        <v>21.700278000000001</v>
      </c>
      <c r="AL81" s="100" t="s">
        <v>24</v>
      </c>
      <c r="AM81" s="100">
        <v>25.418051999999999</v>
      </c>
      <c r="AN81" s="100">
        <v>13.979279999999999</v>
      </c>
      <c r="AO81" s="100">
        <v>11.478937</v>
      </c>
      <c r="AP81" s="100">
        <v>70.993877999999995</v>
      </c>
      <c r="AQ81" s="100">
        <v>73</v>
      </c>
      <c r="AR81" s="100">
        <v>82.180294000000004</v>
      </c>
      <c r="AS81" s="100">
        <v>1.6920911999999999</v>
      </c>
      <c r="AT81" s="99">
        <v>13224</v>
      </c>
      <c r="AU81" s="99">
        <v>0.99371319999999996</v>
      </c>
      <c r="AV81" s="99">
        <v>0.92287920000000001</v>
      </c>
      <c r="AW81" s="100">
        <v>1.0796625</v>
      </c>
      <c r="AY81" s="121">
        <v>1974</v>
      </c>
    </row>
    <row r="82" spans="2:51">
      <c r="B82" s="121">
        <v>1975</v>
      </c>
      <c r="C82" s="99">
        <v>813</v>
      </c>
      <c r="D82" s="100">
        <v>11.665646000000001</v>
      </c>
      <c r="E82" s="100">
        <v>20.931352</v>
      </c>
      <c r="F82" s="100" t="s">
        <v>24</v>
      </c>
      <c r="G82" s="100">
        <v>24.721561999999999</v>
      </c>
      <c r="H82" s="100">
        <v>13.593677</v>
      </c>
      <c r="I82" s="100">
        <v>11.341530000000001</v>
      </c>
      <c r="J82" s="100">
        <v>68.467404999999999</v>
      </c>
      <c r="K82" s="100">
        <v>70</v>
      </c>
      <c r="L82" s="100">
        <v>83.384614999999997</v>
      </c>
      <c r="M82" s="100">
        <v>1.3385359999999999</v>
      </c>
      <c r="N82" s="99">
        <v>7059</v>
      </c>
      <c r="O82" s="99">
        <v>1.0354323999999999</v>
      </c>
      <c r="P82" s="99">
        <v>0.81109310000000001</v>
      </c>
      <c r="R82" s="121">
        <v>1975</v>
      </c>
      <c r="S82" s="99">
        <v>933</v>
      </c>
      <c r="T82" s="100">
        <v>13.475232</v>
      </c>
      <c r="U82" s="100">
        <v>17.546935999999999</v>
      </c>
      <c r="V82" s="100" t="s">
        <v>24</v>
      </c>
      <c r="W82" s="100">
        <v>20.730668999999999</v>
      </c>
      <c r="X82" s="100">
        <v>11.120941</v>
      </c>
      <c r="Y82" s="100">
        <v>9.1471617999999992</v>
      </c>
      <c r="Z82" s="100">
        <v>72.971061000000006</v>
      </c>
      <c r="AA82" s="100">
        <v>75</v>
      </c>
      <c r="AB82" s="100">
        <v>82.347748999999993</v>
      </c>
      <c r="AC82" s="100">
        <v>1.9323570999999999</v>
      </c>
      <c r="AD82" s="99">
        <v>5253</v>
      </c>
      <c r="AE82" s="99">
        <v>0.7904658</v>
      </c>
      <c r="AF82" s="99">
        <v>1.1174052000000001</v>
      </c>
      <c r="AH82" s="121">
        <v>1975</v>
      </c>
      <c r="AI82" s="99">
        <v>1746</v>
      </c>
      <c r="AJ82" s="100">
        <v>12.567485</v>
      </c>
      <c r="AK82" s="100">
        <v>18.993421999999999</v>
      </c>
      <c r="AL82" s="100" t="s">
        <v>24</v>
      </c>
      <c r="AM82" s="100">
        <v>22.419720999999999</v>
      </c>
      <c r="AN82" s="100">
        <v>12.219713</v>
      </c>
      <c r="AO82" s="100">
        <v>10.141719999999999</v>
      </c>
      <c r="AP82" s="100">
        <v>70.873998</v>
      </c>
      <c r="AQ82" s="100">
        <v>73</v>
      </c>
      <c r="AR82" s="100">
        <v>82.827324000000004</v>
      </c>
      <c r="AS82" s="100">
        <v>1.6015263</v>
      </c>
      <c r="AT82" s="99">
        <v>12312</v>
      </c>
      <c r="AU82" s="99">
        <v>0.91451380000000004</v>
      </c>
      <c r="AV82" s="99">
        <v>0.91852219999999996</v>
      </c>
      <c r="AW82" s="100">
        <v>1.1928779</v>
      </c>
      <c r="AY82" s="121">
        <v>1975</v>
      </c>
    </row>
    <row r="83" spans="2:51">
      <c r="B83" s="121">
        <v>1976</v>
      </c>
      <c r="C83" s="99">
        <v>771</v>
      </c>
      <c r="D83" s="100">
        <v>10.964111000000001</v>
      </c>
      <c r="E83" s="100">
        <v>19.946857999999999</v>
      </c>
      <c r="F83" s="100" t="s">
        <v>24</v>
      </c>
      <c r="G83" s="100">
        <v>23.591811</v>
      </c>
      <c r="H83" s="100">
        <v>12.693477</v>
      </c>
      <c r="I83" s="100">
        <v>10.463538</v>
      </c>
      <c r="J83" s="100">
        <v>69.780804000000003</v>
      </c>
      <c r="K83" s="100">
        <v>71</v>
      </c>
      <c r="L83" s="100">
        <v>81.934112999999996</v>
      </c>
      <c r="M83" s="100">
        <v>1.2330673000000001</v>
      </c>
      <c r="N83" s="99">
        <v>5802</v>
      </c>
      <c r="O83" s="99">
        <v>0.84400540000000002</v>
      </c>
      <c r="P83" s="99">
        <v>0.68381110000000001</v>
      </c>
      <c r="R83" s="121">
        <v>1976</v>
      </c>
      <c r="S83" s="99">
        <v>949</v>
      </c>
      <c r="T83" s="100">
        <v>13.555111999999999</v>
      </c>
      <c r="U83" s="100">
        <v>16.930264000000001</v>
      </c>
      <c r="V83" s="100" t="s">
        <v>24</v>
      </c>
      <c r="W83" s="100">
        <v>19.753876000000002</v>
      </c>
      <c r="X83" s="100">
        <v>10.949842</v>
      </c>
      <c r="Y83" s="100">
        <v>9.0025180999999996</v>
      </c>
      <c r="Z83" s="100">
        <v>72.497366</v>
      </c>
      <c r="AA83" s="100">
        <v>74</v>
      </c>
      <c r="AB83" s="100">
        <v>81.669534999999996</v>
      </c>
      <c r="AC83" s="100">
        <v>1.8928891999999999</v>
      </c>
      <c r="AD83" s="99">
        <v>5256</v>
      </c>
      <c r="AE83" s="99">
        <v>0.78325299999999998</v>
      </c>
      <c r="AF83" s="99">
        <v>1.135659</v>
      </c>
      <c r="AH83" s="121">
        <v>1976</v>
      </c>
      <c r="AI83" s="99">
        <v>1720</v>
      </c>
      <c r="AJ83" s="100">
        <v>12.256751</v>
      </c>
      <c r="AK83" s="100">
        <v>17.996845</v>
      </c>
      <c r="AL83" s="100" t="s">
        <v>24</v>
      </c>
      <c r="AM83" s="100">
        <v>21.094007999999999</v>
      </c>
      <c r="AN83" s="100">
        <v>11.608973000000001</v>
      </c>
      <c r="AO83" s="100">
        <v>9.5694654999999997</v>
      </c>
      <c r="AP83" s="100">
        <v>71.279651000000001</v>
      </c>
      <c r="AQ83" s="100">
        <v>73</v>
      </c>
      <c r="AR83" s="100">
        <v>81.787921999999995</v>
      </c>
      <c r="AS83" s="100">
        <v>1.5266905</v>
      </c>
      <c r="AT83" s="99">
        <v>11058</v>
      </c>
      <c r="AU83" s="99">
        <v>0.81399569999999999</v>
      </c>
      <c r="AV83" s="99">
        <v>0.8432885</v>
      </c>
      <c r="AW83" s="100">
        <v>1.1781775999999999</v>
      </c>
      <c r="AY83" s="121">
        <v>1976</v>
      </c>
    </row>
    <row r="84" spans="2:51">
      <c r="B84" s="121">
        <v>1977</v>
      </c>
      <c r="C84" s="99">
        <v>720</v>
      </c>
      <c r="D84" s="100">
        <v>10.134134</v>
      </c>
      <c r="E84" s="100">
        <v>18.216194999999999</v>
      </c>
      <c r="F84" s="100" t="s">
        <v>24</v>
      </c>
      <c r="G84" s="100">
        <v>21.543427999999999</v>
      </c>
      <c r="H84" s="100">
        <v>11.629211</v>
      </c>
      <c r="I84" s="100">
        <v>9.5279944000000008</v>
      </c>
      <c r="J84" s="100">
        <v>69.436110999999997</v>
      </c>
      <c r="K84" s="100">
        <v>71</v>
      </c>
      <c r="L84" s="100">
        <v>79.734218999999996</v>
      </c>
      <c r="M84" s="100">
        <v>1.1936340000000001</v>
      </c>
      <c r="N84" s="99">
        <v>5738</v>
      </c>
      <c r="O84" s="99">
        <v>0.82639249999999997</v>
      </c>
      <c r="P84" s="99">
        <v>0.68810859999999996</v>
      </c>
      <c r="R84" s="121">
        <v>1977</v>
      </c>
      <c r="S84" s="99">
        <v>876</v>
      </c>
      <c r="T84" s="100">
        <v>12.359733</v>
      </c>
      <c r="U84" s="100">
        <v>15.643261000000001</v>
      </c>
      <c r="V84" s="100" t="s">
        <v>24</v>
      </c>
      <c r="W84" s="100">
        <v>18.431649</v>
      </c>
      <c r="X84" s="100">
        <v>9.8061047000000006</v>
      </c>
      <c r="Y84" s="100">
        <v>7.9044454999999996</v>
      </c>
      <c r="Z84" s="100">
        <v>73.769406000000004</v>
      </c>
      <c r="AA84" s="100">
        <v>76</v>
      </c>
      <c r="AB84" s="100">
        <v>82.022471999999993</v>
      </c>
      <c r="AC84" s="100">
        <v>1.8073035</v>
      </c>
      <c r="AD84" s="99">
        <v>4532</v>
      </c>
      <c r="AE84" s="99">
        <v>0.66731859999999998</v>
      </c>
      <c r="AF84" s="99">
        <v>1.0105063999999999</v>
      </c>
      <c r="AH84" s="121">
        <v>1977</v>
      </c>
      <c r="AI84" s="99">
        <v>1596</v>
      </c>
      <c r="AJ84" s="100">
        <v>11.245587</v>
      </c>
      <c r="AK84" s="100">
        <v>16.727753</v>
      </c>
      <c r="AL84" s="100" t="s">
        <v>24</v>
      </c>
      <c r="AM84" s="100">
        <v>19.72494</v>
      </c>
      <c r="AN84" s="100">
        <v>10.607075999999999</v>
      </c>
      <c r="AO84" s="100">
        <v>8.6376297999999991</v>
      </c>
      <c r="AP84" s="100">
        <v>71.814536000000004</v>
      </c>
      <c r="AQ84" s="100">
        <v>74</v>
      </c>
      <c r="AR84" s="100">
        <v>80.974125000000001</v>
      </c>
      <c r="AS84" s="100">
        <v>1.4670466</v>
      </c>
      <c r="AT84" s="99">
        <v>10270</v>
      </c>
      <c r="AU84" s="99">
        <v>0.74773619999999996</v>
      </c>
      <c r="AV84" s="99">
        <v>0.80086219999999997</v>
      </c>
      <c r="AW84" s="100">
        <v>1.1644756000000001</v>
      </c>
      <c r="AY84" s="121">
        <v>1977</v>
      </c>
    </row>
    <row r="85" spans="2:51">
      <c r="B85" s="121">
        <v>1978</v>
      </c>
      <c r="C85" s="99">
        <v>812</v>
      </c>
      <c r="D85" s="100">
        <v>11.307156000000001</v>
      </c>
      <c r="E85" s="100">
        <v>19.971240999999999</v>
      </c>
      <c r="F85" s="100" t="s">
        <v>24</v>
      </c>
      <c r="G85" s="100">
        <v>23.486940000000001</v>
      </c>
      <c r="H85" s="100">
        <v>12.737581</v>
      </c>
      <c r="I85" s="100">
        <v>10.453389</v>
      </c>
      <c r="J85" s="100">
        <v>69.770936000000006</v>
      </c>
      <c r="K85" s="100">
        <v>72</v>
      </c>
      <c r="L85" s="100">
        <v>83.196720999999997</v>
      </c>
      <c r="M85" s="100">
        <v>1.3470248</v>
      </c>
      <c r="N85" s="99">
        <v>6157</v>
      </c>
      <c r="O85" s="99">
        <v>0.87771030000000005</v>
      </c>
      <c r="P85" s="99">
        <v>0.75670709999999997</v>
      </c>
      <c r="R85" s="121">
        <v>1978</v>
      </c>
      <c r="S85" s="99">
        <v>928</v>
      </c>
      <c r="T85" s="100">
        <v>12.928461</v>
      </c>
      <c r="U85" s="100">
        <v>15.987375</v>
      </c>
      <c r="V85" s="100" t="s">
        <v>24</v>
      </c>
      <c r="W85" s="100">
        <v>18.839305</v>
      </c>
      <c r="X85" s="100">
        <v>10.141527</v>
      </c>
      <c r="Y85" s="100">
        <v>8.2789783999999997</v>
      </c>
      <c r="Z85" s="100">
        <v>73.439655000000002</v>
      </c>
      <c r="AA85" s="100">
        <v>75</v>
      </c>
      <c r="AB85" s="100">
        <v>82.562278000000006</v>
      </c>
      <c r="AC85" s="100">
        <v>1.9275507000000001</v>
      </c>
      <c r="AD85" s="99">
        <v>4899</v>
      </c>
      <c r="AE85" s="99">
        <v>0.71259539999999999</v>
      </c>
      <c r="AF85" s="99">
        <v>1.1262121</v>
      </c>
      <c r="AH85" s="121">
        <v>1978</v>
      </c>
      <c r="AI85" s="99">
        <v>1740</v>
      </c>
      <c r="AJ85" s="100">
        <v>12.117620000000001</v>
      </c>
      <c r="AK85" s="100">
        <v>17.603404000000001</v>
      </c>
      <c r="AL85" s="100" t="s">
        <v>24</v>
      </c>
      <c r="AM85" s="100">
        <v>20.695924999999999</v>
      </c>
      <c r="AN85" s="100">
        <v>11.239637999999999</v>
      </c>
      <c r="AO85" s="100">
        <v>9.2208567000000006</v>
      </c>
      <c r="AP85" s="100">
        <v>71.727586000000002</v>
      </c>
      <c r="AQ85" s="100">
        <v>73</v>
      </c>
      <c r="AR85" s="100">
        <v>82.857142999999994</v>
      </c>
      <c r="AS85" s="100">
        <v>1.6047959000000001</v>
      </c>
      <c r="AT85" s="99">
        <v>11056</v>
      </c>
      <c r="AU85" s="99">
        <v>0.79598480000000005</v>
      </c>
      <c r="AV85" s="99">
        <v>0.88543269999999996</v>
      </c>
      <c r="AW85" s="100">
        <v>1.2491882000000001</v>
      </c>
      <c r="AY85" s="121">
        <v>1978</v>
      </c>
    </row>
    <row r="86" spans="2:51">
      <c r="B86" s="122">
        <v>1979</v>
      </c>
      <c r="C86" s="99">
        <v>687</v>
      </c>
      <c r="D86" s="100">
        <v>9.4709476000000006</v>
      </c>
      <c r="E86" s="100">
        <v>16.456928000000001</v>
      </c>
      <c r="F86" s="100">
        <v>16.292359000000001</v>
      </c>
      <c r="G86" s="100">
        <v>19.399712000000001</v>
      </c>
      <c r="H86" s="100">
        <v>10.518706</v>
      </c>
      <c r="I86" s="100">
        <v>8.6580410000000008</v>
      </c>
      <c r="J86" s="100">
        <v>69.622998999999993</v>
      </c>
      <c r="K86" s="100">
        <v>71</v>
      </c>
      <c r="L86" s="100">
        <v>76.588628999999997</v>
      </c>
      <c r="M86" s="100">
        <v>1.1593567</v>
      </c>
      <c r="N86" s="99">
        <v>5285</v>
      </c>
      <c r="O86" s="99">
        <v>0.74628839999999996</v>
      </c>
      <c r="P86" s="99">
        <v>0.67351519999999998</v>
      </c>
      <c r="R86" s="122">
        <v>1979</v>
      </c>
      <c r="S86" s="99">
        <v>804</v>
      </c>
      <c r="T86" s="100">
        <v>11.071381000000001</v>
      </c>
      <c r="U86" s="100">
        <v>13.587389999999999</v>
      </c>
      <c r="V86" s="100">
        <v>13.451516</v>
      </c>
      <c r="W86" s="100">
        <v>16.110675000000001</v>
      </c>
      <c r="X86" s="100">
        <v>8.5559059000000008</v>
      </c>
      <c r="Y86" s="100">
        <v>6.9717181000000004</v>
      </c>
      <c r="Z86" s="100">
        <v>73.861940000000004</v>
      </c>
      <c r="AA86" s="100">
        <v>76</v>
      </c>
      <c r="AB86" s="100">
        <v>78.286270999999999</v>
      </c>
      <c r="AC86" s="100">
        <v>1.6993933999999999</v>
      </c>
      <c r="AD86" s="99">
        <v>4181</v>
      </c>
      <c r="AE86" s="99">
        <v>0.60149779999999997</v>
      </c>
      <c r="AF86" s="99">
        <v>1.0043407</v>
      </c>
      <c r="AH86" s="122">
        <v>1979</v>
      </c>
      <c r="AI86" s="99">
        <v>1491</v>
      </c>
      <c r="AJ86" s="100">
        <v>10.271616</v>
      </c>
      <c r="AK86" s="100">
        <v>14.798149</v>
      </c>
      <c r="AL86" s="100">
        <v>14.650168000000001</v>
      </c>
      <c r="AM86" s="100">
        <v>17.484428000000001</v>
      </c>
      <c r="AN86" s="100">
        <v>9.4138228999999995</v>
      </c>
      <c r="AO86" s="100">
        <v>7.7201037000000001</v>
      </c>
      <c r="AP86" s="100">
        <v>71.908786000000006</v>
      </c>
      <c r="AQ86" s="100">
        <v>73</v>
      </c>
      <c r="AR86" s="100">
        <v>77.494802000000007</v>
      </c>
      <c r="AS86" s="100">
        <v>1.3991066999999999</v>
      </c>
      <c r="AT86" s="99">
        <v>9466</v>
      </c>
      <c r="AU86" s="99">
        <v>0.67456749999999999</v>
      </c>
      <c r="AV86" s="99">
        <v>0.78818829999999995</v>
      </c>
      <c r="AW86" s="100">
        <v>1.2111912</v>
      </c>
      <c r="AY86" s="122">
        <v>1979</v>
      </c>
    </row>
    <row r="87" spans="2:51">
      <c r="B87" s="122">
        <v>1980</v>
      </c>
      <c r="C87" s="99">
        <v>720</v>
      </c>
      <c r="D87" s="100">
        <v>9.8118575999999997</v>
      </c>
      <c r="E87" s="100">
        <v>16.337257999999999</v>
      </c>
      <c r="F87" s="100">
        <v>16.173886</v>
      </c>
      <c r="G87" s="100">
        <v>19.173109</v>
      </c>
      <c r="H87" s="100">
        <v>10.614773</v>
      </c>
      <c r="I87" s="100">
        <v>8.8675774000000001</v>
      </c>
      <c r="J87" s="100">
        <v>68.816666999999995</v>
      </c>
      <c r="K87" s="100">
        <v>71</v>
      </c>
      <c r="L87" s="100">
        <v>76.514346000000003</v>
      </c>
      <c r="M87" s="100">
        <v>1.1897287000000001</v>
      </c>
      <c r="N87" s="99">
        <v>6027</v>
      </c>
      <c r="O87" s="99">
        <v>0.84185410000000005</v>
      </c>
      <c r="P87" s="99">
        <v>0.77402400000000005</v>
      </c>
      <c r="R87" s="122">
        <v>1980</v>
      </c>
      <c r="S87" s="99">
        <v>914</v>
      </c>
      <c r="T87" s="100">
        <v>12.423042000000001</v>
      </c>
      <c r="U87" s="100">
        <v>15.088113</v>
      </c>
      <c r="V87" s="100">
        <v>14.937232</v>
      </c>
      <c r="W87" s="100">
        <v>17.936285000000002</v>
      </c>
      <c r="X87" s="100">
        <v>9.2934830999999996</v>
      </c>
      <c r="Y87" s="100">
        <v>7.4453170999999996</v>
      </c>
      <c r="Z87" s="100">
        <v>75.113786000000005</v>
      </c>
      <c r="AA87" s="100">
        <v>77</v>
      </c>
      <c r="AB87" s="100">
        <v>79.065743999999995</v>
      </c>
      <c r="AC87" s="100">
        <v>1.8971708</v>
      </c>
      <c r="AD87" s="99">
        <v>3945</v>
      </c>
      <c r="AE87" s="99">
        <v>0.56064259999999999</v>
      </c>
      <c r="AF87" s="99">
        <v>0.97403320000000004</v>
      </c>
      <c r="AH87" s="122">
        <v>1980</v>
      </c>
      <c r="AI87" s="99">
        <v>1634</v>
      </c>
      <c r="AJ87" s="100">
        <v>11.119159</v>
      </c>
      <c r="AK87" s="100">
        <v>15.839389000000001</v>
      </c>
      <c r="AL87" s="100">
        <v>15.680996</v>
      </c>
      <c r="AM87" s="100">
        <v>18.719584999999999</v>
      </c>
      <c r="AN87" s="100">
        <v>10.010605</v>
      </c>
      <c r="AO87" s="100">
        <v>8.1862423</v>
      </c>
      <c r="AP87" s="100">
        <v>72.339044999999999</v>
      </c>
      <c r="AQ87" s="100">
        <v>74</v>
      </c>
      <c r="AR87" s="100">
        <v>77.920839000000001</v>
      </c>
      <c r="AS87" s="100">
        <v>1.5032890000000001</v>
      </c>
      <c r="AT87" s="99">
        <v>9972</v>
      </c>
      <c r="AU87" s="99">
        <v>0.7024629</v>
      </c>
      <c r="AV87" s="99">
        <v>0.84246100000000002</v>
      </c>
      <c r="AW87" s="100">
        <v>1.0827899999999999</v>
      </c>
      <c r="AY87" s="122">
        <v>1980</v>
      </c>
    </row>
    <row r="88" spans="2:51">
      <c r="B88" s="122">
        <v>1981</v>
      </c>
      <c r="C88" s="99">
        <v>783</v>
      </c>
      <c r="D88" s="100">
        <v>10.512513</v>
      </c>
      <c r="E88" s="100">
        <v>17.464880999999998</v>
      </c>
      <c r="F88" s="100">
        <v>17.290232</v>
      </c>
      <c r="G88" s="100">
        <v>20.614329000000001</v>
      </c>
      <c r="H88" s="100">
        <v>11.230762</v>
      </c>
      <c r="I88" s="100">
        <v>9.2329428</v>
      </c>
      <c r="J88" s="100">
        <v>69.766283999999999</v>
      </c>
      <c r="K88" s="100">
        <v>72</v>
      </c>
      <c r="L88" s="100">
        <v>80.638516999999993</v>
      </c>
      <c r="M88" s="100">
        <v>1.2900355999999999</v>
      </c>
      <c r="N88" s="99">
        <v>5854</v>
      </c>
      <c r="O88" s="99">
        <v>0.80608780000000002</v>
      </c>
      <c r="P88" s="99">
        <v>0.76857629999999999</v>
      </c>
      <c r="R88" s="122">
        <v>1981</v>
      </c>
      <c r="S88" s="99">
        <v>934</v>
      </c>
      <c r="T88" s="100">
        <v>12.494994999999999</v>
      </c>
      <c r="U88" s="100">
        <v>14.801640000000001</v>
      </c>
      <c r="V88" s="100">
        <v>14.653624000000001</v>
      </c>
      <c r="W88" s="100">
        <v>17.709690999999999</v>
      </c>
      <c r="X88" s="100">
        <v>9.2318808000000008</v>
      </c>
      <c r="Y88" s="100">
        <v>7.5518891000000004</v>
      </c>
      <c r="Z88" s="100">
        <v>74.804068999999998</v>
      </c>
      <c r="AA88" s="100">
        <v>76</v>
      </c>
      <c r="AB88" s="100">
        <v>79.286927000000006</v>
      </c>
      <c r="AC88" s="100">
        <v>1.9334671999999999</v>
      </c>
      <c r="AD88" s="99">
        <v>4389</v>
      </c>
      <c r="AE88" s="99">
        <v>0.61438740000000003</v>
      </c>
      <c r="AF88" s="99">
        <v>1.1123107000000001</v>
      </c>
      <c r="AH88" s="122">
        <v>1981</v>
      </c>
      <c r="AI88" s="99">
        <v>1717</v>
      </c>
      <c r="AJ88" s="100">
        <v>11.505528999999999</v>
      </c>
      <c r="AK88" s="100">
        <v>16.064591</v>
      </c>
      <c r="AL88" s="100">
        <v>15.903945</v>
      </c>
      <c r="AM88" s="100">
        <v>19.107824999999998</v>
      </c>
      <c r="AN88" s="100">
        <v>10.172537</v>
      </c>
      <c r="AO88" s="100">
        <v>8.3578162999999996</v>
      </c>
      <c r="AP88" s="100">
        <v>72.506698</v>
      </c>
      <c r="AQ88" s="100">
        <v>74</v>
      </c>
      <c r="AR88" s="100">
        <v>79.897627</v>
      </c>
      <c r="AS88" s="100">
        <v>1.575186</v>
      </c>
      <c r="AT88" s="99">
        <v>10243</v>
      </c>
      <c r="AU88" s="99">
        <v>0.7110263</v>
      </c>
      <c r="AV88" s="99">
        <v>0.88587950000000004</v>
      </c>
      <c r="AW88" s="100">
        <v>1.1799287000000001</v>
      </c>
      <c r="AY88" s="122">
        <v>1981</v>
      </c>
    </row>
    <row r="89" spans="2:51">
      <c r="B89" s="122">
        <v>1982</v>
      </c>
      <c r="C89" s="99">
        <v>748</v>
      </c>
      <c r="D89" s="100">
        <v>9.8668841</v>
      </c>
      <c r="E89" s="100">
        <v>17.009796999999999</v>
      </c>
      <c r="F89" s="100">
        <v>16.839699</v>
      </c>
      <c r="G89" s="100">
        <v>20.215209999999999</v>
      </c>
      <c r="H89" s="100">
        <v>10.680020000000001</v>
      </c>
      <c r="I89" s="100">
        <v>8.8006340999999999</v>
      </c>
      <c r="J89" s="100">
        <v>70.195187000000004</v>
      </c>
      <c r="K89" s="100">
        <v>72</v>
      </c>
      <c r="L89" s="100">
        <v>76.404494</v>
      </c>
      <c r="M89" s="100">
        <v>1.1817679000000001</v>
      </c>
      <c r="N89" s="99">
        <v>5647</v>
      </c>
      <c r="O89" s="99">
        <v>0.7644746</v>
      </c>
      <c r="P89" s="99">
        <v>0.71980500000000003</v>
      </c>
      <c r="R89" s="122">
        <v>1982</v>
      </c>
      <c r="S89" s="99">
        <v>861</v>
      </c>
      <c r="T89" s="100">
        <v>11.323981</v>
      </c>
      <c r="U89" s="100">
        <v>13.381612000000001</v>
      </c>
      <c r="V89" s="100">
        <v>13.247795999999999</v>
      </c>
      <c r="W89" s="100">
        <v>15.875709000000001</v>
      </c>
      <c r="X89" s="100">
        <v>8.3068408999999992</v>
      </c>
      <c r="Y89" s="100">
        <v>6.6682762999999996</v>
      </c>
      <c r="Z89" s="100">
        <v>74.868757000000002</v>
      </c>
      <c r="AA89" s="100">
        <v>77</v>
      </c>
      <c r="AB89" s="100">
        <v>76.060070999999994</v>
      </c>
      <c r="AC89" s="100">
        <v>1.6726240999999999</v>
      </c>
      <c r="AD89" s="99">
        <v>3990</v>
      </c>
      <c r="AE89" s="99">
        <v>0.54961769999999999</v>
      </c>
      <c r="AF89" s="99">
        <v>0.97462079999999995</v>
      </c>
      <c r="AH89" s="122">
        <v>1982</v>
      </c>
      <c r="AI89" s="99">
        <v>1609</v>
      </c>
      <c r="AJ89" s="100">
        <v>10.596508</v>
      </c>
      <c r="AK89" s="100">
        <v>14.799939</v>
      </c>
      <c r="AL89" s="100">
        <v>14.65194</v>
      </c>
      <c r="AM89" s="100">
        <v>17.539368</v>
      </c>
      <c r="AN89" s="100">
        <v>9.2930002999999992</v>
      </c>
      <c r="AO89" s="100">
        <v>7.5713490999999999</v>
      </c>
      <c r="AP89" s="100">
        <v>72.696084999999997</v>
      </c>
      <c r="AQ89" s="100">
        <v>75</v>
      </c>
      <c r="AR89" s="100">
        <v>76.219801000000004</v>
      </c>
      <c r="AS89" s="100">
        <v>1.4019220999999999</v>
      </c>
      <c r="AT89" s="99">
        <v>9637</v>
      </c>
      <c r="AU89" s="99">
        <v>0.65797899999999998</v>
      </c>
      <c r="AV89" s="99">
        <v>0.80718109999999998</v>
      </c>
      <c r="AW89" s="100">
        <v>1.2711321</v>
      </c>
      <c r="AY89" s="122">
        <v>1982</v>
      </c>
    </row>
    <row r="90" spans="2:51">
      <c r="B90" s="122">
        <v>1983</v>
      </c>
      <c r="C90" s="99">
        <v>817</v>
      </c>
      <c r="D90" s="100">
        <v>10.629238000000001</v>
      </c>
      <c r="E90" s="100">
        <v>17.558671</v>
      </c>
      <c r="F90" s="100">
        <v>17.383084</v>
      </c>
      <c r="G90" s="100">
        <v>20.737403</v>
      </c>
      <c r="H90" s="100">
        <v>11.185005</v>
      </c>
      <c r="I90" s="100">
        <v>9.2285968999999994</v>
      </c>
      <c r="J90" s="100">
        <v>70.026927999999998</v>
      </c>
      <c r="K90" s="100">
        <v>72</v>
      </c>
      <c r="L90" s="100">
        <v>78.406909999999996</v>
      </c>
      <c r="M90" s="100">
        <v>1.3515302</v>
      </c>
      <c r="N90" s="99">
        <v>6086</v>
      </c>
      <c r="O90" s="99">
        <v>0.81319030000000003</v>
      </c>
      <c r="P90" s="99">
        <v>0.82791009999999998</v>
      </c>
      <c r="R90" s="122">
        <v>1983</v>
      </c>
      <c r="S90" s="99">
        <v>875</v>
      </c>
      <c r="T90" s="100">
        <v>11.35313</v>
      </c>
      <c r="U90" s="100">
        <v>13.202756000000001</v>
      </c>
      <c r="V90" s="100">
        <v>13.070728000000001</v>
      </c>
      <c r="W90" s="100">
        <v>15.683877000000001</v>
      </c>
      <c r="X90" s="100">
        <v>8.1790813</v>
      </c>
      <c r="Y90" s="100">
        <v>6.5619265000000002</v>
      </c>
      <c r="Z90" s="100">
        <v>75.235428999999996</v>
      </c>
      <c r="AA90" s="100">
        <v>77</v>
      </c>
      <c r="AB90" s="100">
        <v>78.405017999999998</v>
      </c>
      <c r="AC90" s="100">
        <v>1.7629045000000001</v>
      </c>
      <c r="AD90" s="99">
        <v>3716</v>
      </c>
      <c r="AE90" s="99">
        <v>0.50560479999999997</v>
      </c>
      <c r="AF90" s="99">
        <v>0.93423639999999997</v>
      </c>
      <c r="AH90" s="122">
        <v>1983</v>
      </c>
      <c r="AI90" s="99">
        <v>1692</v>
      </c>
      <c r="AJ90" s="100">
        <v>10.991671999999999</v>
      </c>
      <c r="AK90" s="100">
        <v>15.018755000000001</v>
      </c>
      <c r="AL90" s="100">
        <v>14.868568</v>
      </c>
      <c r="AM90" s="100">
        <v>17.759785000000001</v>
      </c>
      <c r="AN90" s="100">
        <v>9.4904323000000002</v>
      </c>
      <c r="AO90" s="100">
        <v>7.7452924000000003</v>
      </c>
      <c r="AP90" s="100">
        <v>72.720449000000002</v>
      </c>
      <c r="AQ90" s="100">
        <v>74</v>
      </c>
      <c r="AR90" s="100">
        <v>78.405930999999995</v>
      </c>
      <c r="AS90" s="100">
        <v>1.5370081</v>
      </c>
      <c r="AT90" s="99">
        <v>9802</v>
      </c>
      <c r="AU90" s="99">
        <v>0.66079189999999999</v>
      </c>
      <c r="AV90" s="99">
        <v>0.86524219999999996</v>
      </c>
      <c r="AW90" s="100">
        <v>1.3299247000000001</v>
      </c>
      <c r="AY90" s="122">
        <v>1983</v>
      </c>
    </row>
    <row r="91" spans="2:51">
      <c r="B91" s="122">
        <v>1984</v>
      </c>
      <c r="C91" s="99">
        <v>878</v>
      </c>
      <c r="D91" s="100">
        <v>11.287941</v>
      </c>
      <c r="E91" s="100">
        <v>18.634295999999999</v>
      </c>
      <c r="F91" s="100">
        <v>18.447952999999998</v>
      </c>
      <c r="G91" s="100">
        <v>22.224519000000001</v>
      </c>
      <c r="H91" s="100">
        <v>11.669634</v>
      </c>
      <c r="I91" s="100">
        <v>9.5306960000000007</v>
      </c>
      <c r="J91" s="100">
        <v>71.338268999999997</v>
      </c>
      <c r="K91" s="100">
        <v>73</v>
      </c>
      <c r="L91" s="100">
        <v>77.836878999999996</v>
      </c>
      <c r="M91" s="100">
        <v>1.4636505</v>
      </c>
      <c r="N91" s="99">
        <v>5664</v>
      </c>
      <c r="O91" s="99">
        <v>0.74857660000000004</v>
      </c>
      <c r="P91" s="99">
        <v>0.80217539999999998</v>
      </c>
      <c r="R91" s="122">
        <v>1984</v>
      </c>
      <c r="S91" s="99">
        <v>960</v>
      </c>
      <c r="T91" s="100">
        <v>12.305832000000001</v>
      </c>
      <c r="U91" s="100">
        <v>13.956511000000001</v>
      </c>
      <c r="V91" s="100">
        <v>13.816946</v>
      </c>
      <c r="W91" s="100">
        <v>16.603717</v>
      </c>
      <c r="X91" s="100">
        <v>8.6904271000000008</v>
      </c>
      <c r="Y91" s="100">
        <v>7.0754048999999997</v>
      </c>
      <c r="Z91" s="100">
        <v>75.097916999999995</v>
      </c>
      <c r="AA91" s="100">
        <v>77</v>
      </c>
      <c r="AB91" s="100">
        <v>79.404466999999997</v>
      </c>
      <c r="AC91" s="100">
        <v>1.9228073000000001</v>
      </c>
      <c r="AD91" s="99">
        <v>4207</v>
      </c>
      <c r="AE91" s="99">
        <v>0.5663087</v>
      </c>
      <c r="AF91" s="99">
        <v>1.1030993</v>
      </c>
      <c r="AH91" s="122">
        <v>1984</v>
      </c>
      <c r="AI91" s="99">
        <v>1838</v>
      </c>
      <c r="AJ91" s="100">
        <v>11.797637</v>
      </c>
      <c r="AK91" s="100">
        <v>15.78838</v>
      </c>
      <c r="AL91" s="100">
        <v>15.630496000000001</v>
      </c>
      <c r="AM91" s="100">
        <v>18.777943</v>
      </c>
      <c r="AN91" s="100">
        <v>9.9122295000000005</v>
      </c>
      <c r="AO91" s="100">
        <v>8.1082452000000007</v>
      </c>
      <c r="AP91" s="100">
        <v>73.301958999999997</v>
      </c>
      <c r="AQ91" s="100">
        <v>75</v>
      </c>
      <c r="AR91" s="100">
        <v>78.647839000000005</v>
      </c>
      <c r="AS91" s="100">
        <v>1.6722165</v>
      </c>
      <c r="AT91" s="99">
        <v>9871</v>
      </c>
      <c r="AU91" s="99">
        <v>0.65827860000000005</v>
      </c>
      <c r="AV91" s="99">
        <v>0.9077115</v>
      </c>
      <c r="AW91" s="100">
        <v>1.3351686</v>
      </c>
      <c r="AY91" s="122">
        <v>1984</v>
      </c>
    </row>
    <row r="92" spans="2:51">
      <c r="B92" s="122">
        <v>1985</v>
      </c>
      <c r="C92" s="99">
        <v>858</v>
      </c>
      <c r="D92" s="100">
        <v>10.884556999999999</v>
      </c>
      <c r="E92" s="100">
        <v>17.650089000000001</v>
      </c>
      <c r="F92" s="100">
        <v>17.473587999999999</v>
      </c>
      <c r="G92" s="100">
        <v>21.019549000000001</v>
      </c>
      <c r="H92" s="100">
        <v>11.081588999999999</v>
      </c>
      <c r="I92" s="100">
        <v>9.0688040999999995</v>
      </c>
      <c r="J92" s="100">
        <v>71.114219000000006</v>
      </c>
      <c r="K92" s="100">
        <v>73</v>
      </c>
      <c r="L92" s="100">
        <v>78.142077</v>
      </c>
      <c r="M92" s="100">
        <v>1.3373652</v>
      </c>
      <c r="N92" s="99">
        <v>5746</v>
      </c>
      <c r="O92" s="99">
        <v>0.75007409999999997</v>
      </c>
      <c r="P92" s="99">
        <v>0.76491560000000003</v>
      </c>
      <c r="R92" s="122">
        <v>1985</v>
      </c>
      <c r="S92" s="99">
        <v>1058</v>
      </c>
      <c r="T92" s="100">
        <v>13.382946</v>
      </c>
      <c r="U92" s="100">
        <v>14.872932</v>
      </c>
      <c r="V92" s="100">
        <v>14.724202</v>
      </c>
      <c r="W92" s="100">
        <v>17.806025999999999</v>
      </c>
      <c r="X92" s="100">
        <v>9.1211438999999999</v>
      </c>
      <c r="Y92" s="100">
        <v>7.3558244999999998</v>
      </c>
      <c r="Z92" s="100">
        <v>76.200568000000004</v>
      </c>
      <c r="AA92" s="100">
        <v>77</v>
      </c>
      <c r="AB92" s="100">
        <v>77.966102000000006</v>
      </c>
      <c r="AC92" s="100">
        <v>1.9358852</v>
      </c>
      <c r="AD92" s="99">
        <v>4059</v>
      </c>
      <c r="AE92" s="99">
        <v>0.5399484</v>
      </c>
      <c r="AF92" s="99">
        <v>0.99660190000000004</v>
      </c>
      <c r="AH92" s="122">
        <v>1985</v>
      </c>
      <c r="AI92" s="99">
        <v>1916</v>
      </c>
      <c r="AJ92" s="100">
        <v>12.13556</v>
      </c>
      <c r="AK92" s="100">
        <v>16.063480999999999</v>
      </c>
      <c r="AL92" s="100">
        <v>15.902846</v>
      </c>
      <c r="AM92" s="100">
        <v>19.16686</v>
      </c>
      <c r="AN92" s="100">
        <v>9.9948771999999995</v>
      </c>
      <c r="AO92" s="100">
        <v>8.1340029000000005</v>
      </c>
      <c r="AP92" s="100">
        <v>73.921671000000003</v>
      </c>
      <c r="AQ92" s="100">
        <v>75</v>
      </c>
      <c r="AR92" s="100">
        <v>78.044807000000006</v>
      </c>
      <c r="AS92" s="100">
        <v>1.6126860000000001</v>
      </c>
      <c r="AT92" s="99">
        <v>9805</v>
      </c>
      <c r="AU92" s="99">
        <v>0.64600250000000004</v>
      </c>
      <c r="AV92" s="99">
        <v>0.84636909999999999</v>
      </c>
      <c r="AW92" s="100">
        <v>1.1867255999999999</v>
      </c>
      <c r="AY92" s="122">
        <v>1985</v>
      </c>
    </row>
    <row r="93" spans="2:51">
      <c r="B93" s="122">
        <v>1986</v>
      </c>
      <c r="C93" s="99">
        <v>906</v>
      </c>
      <c r="D93" s="100">
        <v>11.324735</v>
      </c>
      <c r="E93" s="100">
        <v>17.866657</v>
      </c>
      <c r="F93" s="100">
        <v>17.687991</v>
      </c>
      <c r="G93" s="100">
        <v>21.224153000000001</v>
      </c>
      <c r="H93" s="100">
        <v>11.265772999999999</v>
      </c>
      <c r="I93" s="100">
        <v>9.3062006999999998</v>
      </c>
      <c r="J93" s="100">
        <v>71.214128000000002</v>
      </c>
      <c r="K93" s="100">
        <v>73</v>
      </c>
      <c r="L93" s="100">
        <v>78.373701999999994</v>
      </c>
      <c r="M93" s="100">
        <v>1.4563575</v>
      </c>
      <c r="N93" s="99">
        <v>6018</v>
      </c>
      <c r="O93" s="99">
        <v>0.77487669999999997</v>
      </c>
      <c r="P93" s="99">
        <v>0.83161399999999996</v>
      </c>
      <c r="R93" s="122">
        <v>1986</v>
      </c>
      <c r="S93" s="99">
        <v>1052</v>
      </c>
      <c r="T93" s="100">
        <v>13.120212</v>
      </c>
      <c r="U93" s="100">
        <v>14.304456999999999</v>
      </c>
      <c r="V93" s="100">
        <v>14.161412</v>
      </c>
      <c r="W93" s="100">
        <v>17.060209</v>
      </c>
      <c r="X93" s="100">
        <v>8.8625333000000008</v>
      </c>
      <c r="Y93" s="100">
        <v>7.1163088999999999</v>
      </c>
      <c r="Z93" s="100">
        <v>75.594105999999996</v>
      </c>
      <c r="AA93" s="100">
        <v>77</v>
      </c>
      <c r="AB93" s="100">
        <v>80.923077000000006</v>
      </c>
      <c r="AC93" s="100">
        <v>1.9935191999999999</v>
      </c>
      <c r="AD93" s="99">
        <v>4261</v>
      </c>
      <c r="AE93" s="99">
        <v>0.55968649999999998</v>
      </c>
      <c r="AF93" s="99">
        <v>1.0922476000000001</v>
      </c>
      <c r="AH93" s="122">
        <v>1986</v>
      </c>
      <c r="AI93" s="99">
        <v>1958</v>
      </c>
      <c r="AJ93" s="100">
        <v>12.223481</v>
      </c>
      <c r="AK93" s="100">
        <v>15.762623</v>
      </c>
      <c r="AL93" s="100">
        <v>15.604996999999999</v>
      </c>
      <c r="AM93" s="100">
        <v>18.731794000000001</v>
      </c>
      <c r="AN93" s="100">
        <v>9.9021770999999994</v>
      </c>
      <c r="AO93" s="100">
        <v>8.0773846999999996</v>
      </c>
      <c r="AP93" s="100">
        <v>73.567415999999994</v>
      </c>
      <c r="AQ93" s="100">
        <v>75</v>
      </c>
      <c r="AR93" s="100">
        <v>79.723127000000005</v>
      </c>
      <c r="AS93" s="100">
        <v>1.70289</v>
      </c>
      <c r="AT93" s="99">
        <v>10279</v>
      </c>
      <c r="AU93" s="99">
        <v>0.66835339999999999</v>
      </c>
      <c r="AV93" s="99">
        <v>0.92290479999999997</v>
      </c>
      <c r="AW93" s="100">
        <v>1.2490273000000001</v>
      </c>
      <c r="AY93" s="122">
        <v>1986</v>
      </c>
    </row>
    <row r="94" spans="2:51">
      <c r="B94" s="122">
        <v>1987</v>
      </c>
      <c r="C94" s="99">
        <v>999</v>
      </c>
      <c r="D94" s="100">
        <v>12.3056</v>
      </c>
      <c r="E94" s="100">
        <v>19.250965999999998</v>
      </c>
      <c r="F94" s="100">
        <v>19.058456</v>
      </c>
      <c r="G94" s="100">
        <v>22.891293999999998</v>
      </c>
      <c r="H94" s="100">
        <v>12.040893000000001</v>
      </c>
      <c r="I94" s="100">
        <v>9.7774123999999993</v>
      </c>
      <c r="J94" s="100">
        <v>71.553554000000005</v>
      </c>
      <c r="K94" s="100">
        <v>73</v>
      </c>
      <c r="L94" s="100">
        <v>77.562111999999999</v>
      </c>
      <c r="M94" s="100">
        <v>1.5705325000000001</v>
      </c>
      <c r="N94" s="99">
        <v>6373</v>
      </c>
      <c r="O94" s="99">
        <v>0.80937630000000005</v>
      </c>
      <c r="P94" s="99">
        <v>0.8846965</v>
      </c>
      <c r="R94" s="122">
        <v>1987</v>
      </c>
      <c r="S94" s="99">
        <v>1068</v>
      </c>
      <c r="T94" s="100">
        <v>13.111342</v>
      </c>
      <c r="U94" s="100">
        <v>14.187309000000001</v>
      </c>
      <c r="V94" s="100">
        <v>14.045436</v>
      </c>
      <c r="W94" s="100">
        <v>16.854735999999999</v>
      </c>
      <c r="X94" s="100">
        <v>8.8184135999999995</v>
      </c>
      <c r="Y94" s="100">
        <v>7.1463194000000003</v>
      </c>
      <c r="Z94" s="100">
        <v>75.308052000000004</v>
      </c>
      <c r="AA94" s="100">
        <v>77</v>
      </c>
      <c r="AB94" s="100">
        <v>77.503628000000006</v>
      </c>
      <c r="AC94" s="100">
        <v>1.9884565000000001</v>
      </c>
      <c r="AD94" s="99">
        <v>4732</v>
      </c>
      <c r="AE94" s="99">
        <v>0.61249540000000002</v>
      </c>
      <c r="AF94" s="99">
        <v>1.2479922999999999</v>
      </c>
      <c r="AH94" s="122">
        <v>1987</v>
      </c>
      <c r="AI94" s="99">
        <v>2067</v>
      </c>
      <c r="AJ94" s="100">
        <v>12.709149</v>
      </c>
      <c r="AK94" s="100">
        <v>16.189662999999999</v>
      </c>
      <c r="AL94" s="100">
        <v>16.027766</v>
      </c>
      <c r="AM94" s="100">
        <v>19.208528999999999</v>
      </c>
      <c r="AN94" s="100">
        <v>10.150332000000001</v>
      </c>
      <c r="AO94" s="100">
        <v>8.2577555</v>
      </c>
      <c r="AP94" s="100">
        <v>73.493469000000005</v>
      </c>
      <c r="AQ94" s="100">
        <v>75</v>
      </c>
      <c r="AR94" s="100">
        <v>77.531882999999993</v>
      </c>
      <c r="AS94" s="100">
        <v>1.761863</v>
      </c>
      <c r="AT94" s="99">
        <v>11105</v>
      </c>
      <c r="AU94" s="99">
        <v>0.71187100000000003</v>
      </c>
      <c r="AV94" s="99">
        <v>1.0099779</v>
      </c>
      <c r="AW94" s="100">
        <v>1.3569145</v>
      </c>
      <c r="AY94" s="122">
        <v>1987</v>
      </c>
    </row>
    <row r="95" spans="2:51">
      <c r="B95" s="122">
        <v>1988</v>
      </c>
      <c r="C95" s="99">
        <v>922</v>
      </c>
      <c r="D95" s="100">
        <v>11.177187</v>
      </c>
      <c r="E95" s="100">
        <v>17.118468</v>
      </c>
      <c r="F95" s="100">
        <v>16.947282999999999</v>
      </c>
      <c r="G95" s="100">
        <v>20.319158999999999</v>
      </c>
      <c r="H95" s="100">
        <v>10.800324</v>
      </c>
      <c r="I95" s="100">
        <v>8.8019514999999995</v>
      </c>
      <c r="J95" s="100">
        <v>71.194142999999997</v>
      </c>
      <c r="K95" s="100">
        <v>73</v>
      </c>
      <c r="L95" s="100">
        <v>75.635767000000001</v>
      </c>
      <c r="M95" s="100">
        <v>1.4167179000000001</v>
      </c>
      <c r="N95" s="99">
        <v>6207</v>
      </c>
      <c r="O95" s="99">
        <v>0.77644809999999997</v>
      </c>
      <c r="P95" s="99">
        <v>0.83885180000000004</v>
      </c>
      <c r="R95" s="122">
        <v>1988</v>
      </c>
      <c r="S95" s="99">
        <v>1081</v>
      </c>
      <c r="T95" s="100">
        <v>13.050482000000001</v>
      </c>
      <c r="U95" s="100">
        <v>13.947288</v>
      </c>
      <c r="V95" s="100">
        <v>13.807815</v>
      </c>
      <c r="W95" s="100">
        <v>16.640298000000001</v>
      </c>
      <c r="X95" s="100">
        <v>8.6737541999999994</v>
      </c>
      <c r="Y95" s="100">
        <v>7.0156090000000004</v>
      </c>
      <c r="Z95" s="100">
        <v>75.521738999999997</v>
      </c>
      <c r="AA95" s="100">
        <v>78</v>
      </c>
      <c r="AB95" s="100">
        <v>77.491039000000001</v>
      </c>
      <c r="AC95" s="100">
        <v>1.9732038999999999</v>
      </c>
      <c r="AD95" s="99">
        <v>4692</v>
      </c>
      <c r="AE95" s="99">
        <v>0.59782230000000003</v>
      </c>
      <c r="AF95" s="99">
        <v>1.1981215999999999</v>
      </c>
      <c r="AH95" s="122">
        <v>1988</v>
      </c>
      <c r="AI95" s="99">
        <v>2003</v>
      </c>
      <c r="AJ95" s="100">
        <v>12.115776</v>
      </c>
      <c r="AK95" s="100">
        <v>15.282577</v>
      </c>
      <c r="AL95" s="100">
        <v>15.129751000000001</v>
      </c>
      <c r="AM95" s="100">
        <v>18.170359000000001</v>
      </c>
      <c r="AN95" s="100">
        <v>9.6041912000000007</v>
      </c>
      <c r="AO95" s="100">
        <v>7.8129635999999998</v>
      </c>
      <c r="AP95" s="100">
        <v>73.529705000000007</v>
      </c>
      <c r="AQ95" s="100">
        <v>76</v>
      </c>
      <c r="AR95" s="100">
        <v>76.625861</v>
      </c>
      <c r="AS95" s="100">
        <v>1.6710605000000001</v>
      </c>
      <c r="AT95" s="99">
        <v>10899</v>
      </c>
      <c r="AU95" s="99">
        <v>0.68795609999999996</v>
      </c>
      <c r="AV95" s="99">
        <v>0.96318950000000003</v>
      </c>
      <c r="AW95" s="100">
        <v>1.2273689000000001</v>
      </c>
      <c r="AY95" s="122">
        <v>1988</v>
      </c>
    </row>
    <row r="96" spans="2:51">
      <c r="B96" s="122">
        <v>1989</v>
      </c>
      <c r="C96" s="99">
        <v>1004</v>
      </c>
      <c r="D96" s="100">
        <v>11.970067</v>
      </c>
      <c r="E96" s="100">
        <v>17.984362000000001</v>
      </c>
      <c r="F96" s="100">
        <v>17.804518000000002</v>
      </c>
      <c r="G96" s="100">
        <v>21.341726999999999</v>
      </c>
      <c r="H96" s="100">
        <v>11.350390000000001</v>
      </c>
      <c r="I96" s="100">
        <v>9.2793647999999997</v>
      </c>
      <c r="J96" s="100">
        <v>71.546813</v>
      </c>
      <c r="K96" s="100">
        <v>73.5</v>
      </c>
      <c r="L96" s="100">
        <v>77.230768999999995</v>
      </c>
      <c r="M96" s="100">
        <v>1.5001644000000001</v>
      </c>
      <c r="N96" s="99">
        <v>6494</v>
      </c>
      <c r="O96" s="99">
        <v>0.79968019999999995</v>
      </c>
      <c r="P96" s="99">
        <v>0.90085470000000001</v>
      </c>
      <c r="R96" s="122">
        <v>1989</v>
      </c>
      <c r="S96" s="99">
        <v>1111</v>
      </c>
      <c r="T96" s="100">
        <v>13.184085</v>
      </c>
      <c r="U96" s="100">
        <v>13.923014</v>
      </c>
      <c r="V96" s="100">
        <v>13.783784000000001</v>
      </c>
      <c r="W96" s="100">
        <v>16.745284000000002</v>
      </c>
      <c r="X96" s="100">
        <v>8.4993684999999992</v>
      </c>
      <c r="Y96" s="100">
        <v>6.8041644000000003</v>
      </c>
      <c r="Z96" s="100">
        <v>76.612060999999997</v>
      </c>
      <c r="AA96" s="100">
        <v>79</v>
      </c>
      <c r="AB96" s="100">
        <v>78.239436999999995</v>
      </c>
      <c r="AC96" s="100">
        <v>1.938715</v>
      </c>
      <c r="AD96" s="99">
        <v>3971</v>
      </c>
      <c r="AE96" s="99">
        <v>0.49792920000000002</v>
      </c>
      <c r="AF96" s="99">
        <v>1.0319057</v>
      </c>
      <c r="AH96" s="122">
        <v>1989</v>
      </c>
      <c r="AI96" s="99">
        <v>2115</v>
      </c>
      <c r="AJ96" s="100">
        <v>12.578492000000001</v>
      </c>
      <c r="AK96" s="100">
        <v>15.697721</v>
      </c>
      <c r="AL96" s="100">
        <v>15.540744</v>
      </c>
      <c r="AM96" s="100">
        <v>18.735935000000001</v>
      </c>
      <c r="AN96" s="100">
        <v>9.7837409999999991</v>
      </c>
      <c r="AO96" s="100">
        <v>7.9343339000000004</v>
      </c>
      <c r="AP96" s="100">
        <v>74.207565000000002</v>
      </c>
      <c r="AQ96" s="100">
        <v>76</v>
      </c>
      <c r="AR96" s="100">
        <v>77.757352999999995</v>
      </c>
      <c r="AS96" s="100">
        <v>1.7024599</v>
      </c>
      <c r="AT96" s="99">
        <v>10465</v>
      </c>
      <c r="AU96" s="99">
        <v>0.65017060000000004</v>
      </c>
      <c r="AV96" s="99">
        <v>0.94646520000000001</v>
      </c>
      <c r="AW96" s="100">
        <v>1.2917004000000001</v>
      </c>
      <c r="AY96" s="122">
        <v>1989</v>
      </c>
    </row>
    <row r="97" spans="2:51">
      <c r="B97" s="122">
        <v>1990</v>
      </c>
      <c r="C97" s="99">
        <v>1077</v>
      </c>
      <c r="D97" s="100">
        <v>12.653812</v>
      </c>
      <c r="E97" s="100">
        <v>18.608699999999999</v>
      </c>
      <c r="F97" s="100">
        <v>18.422612999999998</v>
      </c>
      <c r="G97" s="100">
        <v>22.132415000000002</v>
      </c>
      <c r="H97" s="100">
        <v>11.782999999999999</v>
      </c>
      <c r="I97" s="100">
        <v>9.7448522000000004</v>
      </c>
      <c r="J97" s="100">
        <v>71.587744000000001</v>
      </c>
      <c r="K97" s="100">
        <v>73</v>
      </c>
      <c r="L97" s="100">
        <v>77.093772000000001</v>
      </c>
      <c r="M97" s="100">
        <v>1.6656872</v>
      </c>
      <c r="N97" s="99">
        <v>6846</v>
      </c>
      <c r="O97" s="99">
        <v>0.83139130000000006</v>
      </c>
      <c r="P97" s="99">
        <v>0.95933409999999997</v>
      </c>
      <c r="R97" s="122">
        <v>1990</v>
      </c>
      <c r="S97" s="99">
        <v>1107</v>
      </c>
      <c r="T97" s="100">
        <v>12.941527000000001</v>
      </c>
      <c r="U97" s="100">
        <v>13.592268000000001</v>
      </c>
      <c r="V97" s="100">
        <v>13.456345000000001</v>
      </c>
      <c r="W97" s="100">
        <v>16.270254999999999</v>
      </c>
      <c r="X97" s="100">
        <v>8.3551643000000002</v>
      </c>
      <c r="Y97" s="100">
        <v>6.71427</v>
      </c>
      <c r="Z97" s="100">
        <v>76.530261999999993</v>
      </c>
      <c r="AA97" s="100">
        <v>78</v>
      </c>
      <c r="AB97" s="100">
        <v>79.071428999999995</v>
      </c>
      <c r="AC97" s="100">
        <v>1.9981228</v>
      </c>
      <c r="AD97" s="99">
        <v>4296</v>
      </c>
      <c r="AE97" s="99">
        <v>0.53114189999999994</v>
      </c>
      <c r="AF97" s="99">
        <v>1.1378383999999999</v>
      </c>
      <c r="AH97" s="122">
        <v>1990</v>
      </c>
      <c r="AI97" s="99">
        <v>2184</v>
      </c>
      <c r="AJ97" s="100">
        <v>12.798029</v>
      </c>
      <c r="AK97" s="100">
        <v>15.734017</v>
      </c>
      <c r="AL97" s="100">
        <v>15.576677</v>
      </c>
      <c r="AM97" s="100">
        <v>18.754639000000001</v>
      </c>
      <c r="AN97" s="100">
        <v>9.8684127000000004</v>
      </c>
      <c r="AO97" s="100">
        <v>8.0764569999999996</v>
      </c>
      <c r="AP97" s="100">
        <v>74.092949000000004</v>
      </c>
      <c r="AQ97" s="100">
        <v>76</v>
      </c>
      <c r="AR97" s="100">
        <v>78.083661000000006</v>
      </c>
      <c r="AS97" s="100">
        <v>1.8190904999999999</v>
      </c>
      <c r="AT97" s="99">
        <v>11142</v>
      </c>
      <c r="AU97" s="99">
        <v>0.68261079999999996</v>
      </c>
      <c r="AV97" s="99">
        <v>1.0210983</v>
      </c>
      <c r="AW97" s="100">
        <v>1.3690651</v>
      </c>
      <c r="AY97" s="122">
        <v>1990</v>
      </c>
    </row>
    <row r="98" spans="2:51">
      <c r="B98" s="122">
        <v>1991</v>
      </c>
      <c r="C98" s="99">
        <v>1113</v>
      </c>
      <c r="D98" s="100">
        <v>12.918713</v>
      </c>
      <c r="E98" s="100">
        <v>19.295559999999998</v>
      </c>
      <c r="F98" s="100">
        <v>19.102603999999999</v>
      </c>
      <c r="G98" s="100">
        <v>23.0578</v>
      </c>
      <c r="H98" s="100">
        <v>11.996969999999999</v>
      </c>
      <c r="I98" s="100">
        <v>9.7986371000000005</v>
      </c>
      <c r="J98" s="100">
        <v>72.221923000000004</v>
      </c>
      <c r="K98" s="100">
        <v>74</v>
      </c>
      <c r="L98" s="100">
        <v>77.995795000000001</v>
      </c>
      <c r="M98" s="100">
        <v>1.7372437999999999</v>
      </c>
      <c r="N98" s="99">
        <v>6902</v>
      </c>
      <c r="O98" s="99">
        <v>0.82879199999999997</v>
      </c>
      <c r="P98" s="99">
        <v>1.0181952999999999</v>
      </c>
      <c r="R98" s="122">
        <v>1991</v>
      </c>
      <c r="S98" s="99">
        <v>1175</v>
      </c>
      <c r="T98" s="100">
        <v>13.554626000000001</v>
      </c>
      <c r="U98" s="100">
        <v>13.920199999999999</v>
      </c>
      <c r="V98" s="100">
        <v>13.780998</v>
      </c>
      <c r="W98" s="100">
        <v>16.576750000000001</v>
      </c>
      <c r="X98" s="100">
        <v>8.6655798999999991</v>
      </c>
      <c r="Y98" s="100">
        <v>7.0305799999999996</v>
      </c>
      <c r="Z98" s="100">
        <v>75.882553000000001</v>
      </c>
      <c r="AA98" s="100">
        <v>77</v>
      </c>
      <c r="AB98" s="100">
        <v>77.711640000000003</v>
      </c>
      <c r="AC98" s="100">
        <v>2.1332993999999998</v>
      </c>
      <c r="AD98" s="99">
        <v>4735</v>
      </c>
      <c r="AE98" s="99">
        <v>0.57830769999999998</v>
      </c>
      <c r="AF98" s="99">
        <v>1.2897689999999999</v>
      </c>
      <c r="AH98" s="122">
        <v>1991</v>
      </c>
      <c r="AI98" s="99">
        <v>2288</v>
      </c>
      <c r="AJ98" s="100">
        <v>13.237648999999999</v>
      </c>
      <c r="AK98" s="100">
        <v>16.022718000000001</v>
      </c>
      <c r="AL98" s="100">
        <v>15.862489999999999</v>
      </c>
      <c r="AM98" s="100">
        <v>19.067779999999999</v>
      </c>
      <c r="AN98" s="100">
        <v>10.041441000000001</v>
      </c>
      <c r="AO98" s="100">
        <v>8.2010304999999999</v>
      </c>
      <c r="AP98" s="100">
        <v>74.101836000000006</v>
      </c>
      <c r="AQ98" s="100">
        <v>76</v>
      </c>
      <c r="AR98" s="100">
        <v>77.849609000000001</v>
      </c>
      <c r="AS98" s="100">
        <v>1.9203330000000001</v>
      </c>
      <c r="AT98" s="99">
        <v>11637</v>
      </c>
      <c r="AU98" s="99">
        <v>0.70461229999999997</v>
      </c>
      <c r="AV98" s="99">
        <v>1.1136033999999999</v>
      </c>
      <c r="AW98" s="100">
        <v>1.3861553</v>
      </c>
      <c r="AY98" s="122">
        <v>1991</v>
      </c>
    </row>
    <row r="99" spans="2:51">
      <c r="B99" s="122">
        <v>1992</v>
      </c>
      <c r="C99" s="99">
        <v>1136</v>
      </c>
      <c r="D99" s="100">
        <v>13.045092</v>
      </c>
      <c r="E99" s="100">
        <v>18.786894</v>
      </c>
      <c r="F99" s="100">
        <v>18.599025000000001</v>
      </c>
      <c r="G99" s="100">
        <v>22.349260000000001</v>
      </c>
      <c r="H99" s="100">
        <v>11.743029</v>
      </c>
      <c r="I99" s="100">
        <v>9.5869706000000008</v>
      </c>
      <c r="J99" s="100">
        <v>72.203344999999999</v>
      </c>
      <c r="K99" s="100">
        <v>74</v>
      </c>
      <c r="L99" s="100">
        <v>77.121521000000001</v>
      </c>
      <c r="M99" s="100">
        <v>1.7182183</v>
      </c>
      <c r="N99" s="99">
        <v>6756</v>
      </c>
      <c r="O99" s="99">
        <v>0.80326240000000004</v>
      </c>
      <c r="P99" s="99">
        <v>0.99978389999999995</v>
      </c>
      <c r="R99" s="122">
        <v>1992</v>
      </c>
      <c r="S99" s="99">
        <v>1269</v>
      </c>
      <c r="T99" s="100">
        <v>14.469158</v>
      </c>
      <c r="U99" s="100">
        <v>14.638733999999999</v>
      </c>
      <c r="V99" s="100">
        <v>14.492347000000001</v>
      </c>
      <c r="W99" s="100">
        <v>17.504370000000002</v>
      </c>
      <c r="X99" s="100">
        <v>9.0675355</v>
      </c>
      <c r="Y99" s="100">
        <v>7.3572933000000003</v>
      </c>
      <c r="Z99" s="100">
        <v>76.491726</v>
      </c>
      <c r="AA99" s="100">
        <v>78</v>
      </c>
      <c r="AB99" s="100">
        <v>78.527227999999994</v>
      </c>
      <c r="AC99" s="100">
        <v>2.2052307</v>
      </c>
      <c r="AD99" s="99">
        <v>4835</v>
      </c>
      <c r="AE99" s="99">
        <v>0.58430959999999998</v>
      </c>
      <c r="AF99" s="99">
        <v>1.3254273999999999</v>
      </c>
      <c r="AH99" s="122">
        <v>1992</v>
      </c>
      <c r="AI99" s="99">
        <v>2405</v>
      </c>
      <c r="AJ99" s="100">
        <v>13.759656</v>
      </c>
      <c r="AK99" s="100">
        <v>16.341014999999999</v>
      </c>
      <c r="AL99" s="100">
        <v>16.177603999999999</v>
      </c>
      <c r="AM99" s="100">
        <v>19.464528000000001</v>
      </c>
      <c r="AN99" s="100">
        <v>10.212681999999999</v>
      </c>
      <c r="AO99" s="100">
        <v>8.3278119999999998</v>
      </c>
      <c r="AP99" s="100">
        <v>74.466111999999995</v>
      </c>
      <c r="AQ99" s="100">
        <v>76</v>
      </c>
      <c r="AR99" s="100">
        <v>77.856911999999994</v>
      </c>
      <c r="AS99" s="100">
        <v>1.9448487999999999</v>
      </c>
      <c r="AT99" s="99">
        <v>11591</v>
      </c>
      <c r="AU99" s="99">
        <v>0.69467820000000002</v>
      </c>
      <c r="AV99" s="99">
        <v>1.1139473</v>
      </c>
      <c r="AW99" s="100">
        <v>1.2833688000000001</v>
      </c>
      <c r="AY99" s="122">
        <v>1992</v>
      </c>
    </row>
    <row r="100" spans="2:51">
      <c r="B100" s="122">
        <v>1993</v>
      </c>
      <c r="C100" s="99">
        <v>1278</v>
      </c>
      <c r="D100" s="100">
        <v>14.552527</v>
      </c>
      <c r="E100" s="100">
        <v>20.352927000000001</v>
      </c>
      <c r="F100" s="100">
        <v>20.149398000000001</v>
      </c>
      <c r="G100" s="100">
        <v>24.188063</v>
      </c>
      <c r="H100" s="100">
        <v>12.908631</v>
      </c>
      <c r="I100" s="100">
        <v>10.630036</v>
      </c>
      <c r="J100" s="100">
        <v>71.502347</v>
      </c>
      <c r="K100" s="100">
        <v>73</v>
      </c>
      <c r="L100" s="100">
        <v>78.308824000000001</v>
      </c>
      <c r="M100" s="100">
        <v>1.9634654</v>
      </c>
      <c r="N100" s="99">
        <v>8575</v>
      </c>
      <c r="O100" s="99">
        <v>1.0117277</v>
      </c>
      <c r="P100" s="99">
        <v>1.3133208000000001</v>
      </c>
      <c r="R100" s="122">
        <v>1993</v>
      </c>
      <c r="S100" s="99">
        <v>1290</v>
      </c>
      <c r="T100" s="100">
        <v>14.571615</v>
      </c>
      <c r="U100" s="100">
        <v>14.490475</v>
      </c>
      <c r="V100" s="100">
        <v>14.34557</v>
      </c>
      <c r="W100" s="100">
        <v>17.375544999999999</v>
      </c>
      <c r="X100" s="100">
        <v>9.0911843999999995</v>
      </c>
      <c r="Y100" s="100">
        <v>7.4336918000000001</v>
      </c>
      <c r="Z100" s="100">
        <v>76.037983999999994</v>
      </c>
      <c r="AA100" s="100">
        <v>78</v>
      </c>
      <c r="AB100" s="100">
        <v>77.524038000000004</v>
      </c>
      <c r="AC100" s="100">
        <v>2.2827818</v>
      </c>
      <c r="AD100" s="99">
        <v>5625</v>
      </c>
      <c r="AE100" s="99">
        <v>0.67416759999999998</v>
      </c>
      <c r="AF100" s="99">
        <v>1.6124270000000001</v>
      </c>
      <c r="AH100" s="122">
        <v>1993</v>
      </c>
      <c r="AI100" s="99">
        <v>2568</v>
      </c>
      <c r="AJ100" s="100">
        <v>14.562109</v>
      </c>
      <c r="AK100" s="100">
        <v>16.931038000000001</v>
      </c>
      <c r="AL100" s="100">
        <v>16.761728000000002</v>
      </c>
      <c r="AM100" s="100">
        <v>20.176732999999999</v>
      </c>
      <c r="AN100" s="100">
        <v>10.744702999999999</v>
      </c>
      <c r="AO100" s="100">
        <v>8.8417481999999996</v>
      </c>
      <c r="AP100" s="100">
        <v>73.780762999999993</v>
      </c>
      <c r="AQ100" s="100">
        <v>76</v>
      </c>
      <c r="AR100" s="100">
        <v>77.912621000000001</v>
      </c>
      <c r="AS100" s="100">
        <v>2.1118595</v>
      </c>
      <c r="AT100" s="99">
        <v>14200</v>
      </c>
      <c r="AU100" s="99">
        <v>0.84427200000000002</v>
      </c>
      <c r="AV100" s="99">
        <v>1.4174796999999999</v>
      </c>
      <c r="AW100" s="100">
        <v>1.4045729</v>
      </c>
      <c r="AY100" s="122">
        <v>1993</v>
      </c>
    </row>
    <row r="101" spans="2:51">
      <c r="B101" s="122">
        <v>1994</v>
      </c>
      <c r="C101" s="99">
        <v>1377</v>
      </c>
      <c r="D101" s="100">
        <v>15.535313</v>
      </c>
      <c r="E101" s="100">
        <v>21.633077</v>
      </c>
      <c r="F101" s="100">
        <v>21.416746</v>
      </c>
      <c r="G101" s="100">
        <v>25.836839999999999</v>
      </c>
      <c r="H101" s="100">
        <v>13.449353</v>
      </c>
      <c r="I101" s="100">
        <v>10.924863999999999</v>
      </c>
      <c r="J101" s="100">
        <v>73.057371000000003</v>
      </c>
      <c r="K101" s="100">
        <v>75</v>
      </c>
      <c r="L101" s="100">
        <v>78.327645000000004</v>
      </c>
      <c r="M101" s="100">
        <v>2.0410886000000001</v>
      </c>
      <c r="N101" s="99">
        <v>7614</v>
      </c>
      <c r="O101" s="99">
        <v>0.89059569999999999</v>
      </c>
      <c r="P101" s="99">
        <v>1.1763961000000001</v>
      </c>
      <c r="R101" s="122">
        <v>1994</v>
      </c>
      <c r="S101" s="99">
        <v>1366</v>
      </c>
      <c r="T101" s="100">
        <v>15.276581999999999</v>
      </c>
      <c r="U101" s="100">
        <v>14.876868</v>
      </c>
      <c r="V101" s="100">
        <v>14.728099</v>
      </c>
      <c r="W101" s="100">
        <v>17.806367000000002</v>
      </c>
      <c r="X101" s="100">
        <v>9.2287123999999991</v>
      </c>
      <c r="Y101" s="100">
        <v>7.5665744999999998</v>
      </c>
      <c r="Z101" s="100">
        <v>76.502195999999998</v>
      </c>
      <c r="AA101" s="100">
        <v>78.5</v>
      </c>
      <c r="AB101" s="100">
        <v>75.220264</v>
      </c>
      <c r="AC101" s="100">
        <v>2.3063416000000001</v>
      </c>
      <c r="AD101" s="99">
        <v>5450</v>
      </c>
      <c r="AE101" s="99">
        <v>0.64720900000000003</v>
      </c>
      <c r="AF101" s="99">
        <v>1.5760965</v>
      </c>
      <c r="AH101" s="122">
        <v>1994</v>
      </c>
      <c r="AI101" s="99">
        <v>2743</v>
      </c>
      <c r="AJ101" s="100">
        <v>15.405379999999999</v>
      </c>
      <c r="AK101" s="100">
        <v>17.636687999999999</v>
      </c>
      <c r="AL101" s="100">
        <v>17.460321</v>
      </c>
      <c r="AM101" s="100">
        <v>21.055249</v>
      </c>
      <c r="AN101" s="100">
        <v>11.016544</v>
      </c>
      <c r="AO101" s="100">
        <v>9.0215087</v>
      </c>
      <c r="AP101" s="100">
        <v>74.772875999999997</v>
      </c>
      <c r="AQ101" s="100">
        <v>77</v>
      </c>
      <c r="AR101" s="100">
        <v>76.748740999999995</v>
      </c>
      <c r="AS101" s="100">
        <v>2.1650933000000001</v>
      </c>
      <c r="AT101" s="99">
        <v>13064</v>
      </c>
      <c r="AU101" s="99">
        <v>0.76982430000000002</v>
      </c>
      <c r="AV101" s="99">
        <v>1.3155801</v>
      </c>
      <c r="AW101" s="100">
        <v>1.4541419</v>
      </c>
      <c r="AY101" s="122">
        <v>1994</v>
      </c>
    </row>
    <row r="102" spans="2:51">
      <c r="B102" s="122">
        <v>1995</v>
      </c>
      <c r="C102" s="99">
        <v>1336</v>
      </c>
      <c r="D102" s="100">
        <v>14.909998999999999</v>
      </c>
      <c r="E102" s="100">
        <v>19.960008999999999</v>
      </c>
      <c r="F102" s="100">
        <v>19.760408999999999</v>
      </c>
      <c r="G102" s="100">
        <v>23.793811999999999</v>
      </c>
      <c r="H102" s="100">
        <v>12.642306</v>
      </c>
      <c r="I102" s="100">
        <v>10.408493999999999</v>
      </c>
      <c r="J102" s="100">
        <v>72.508234000000002</v>
      </c>
      <c r="K102" s="100">
        <v>74</v>
      </c>
      <c r="L102" s="100">
        <v>75.480226000000002</v>
      </c>
      <c r="M102" s="100">
        <v>2.0165733000000001</v>
      </c>
      <c r="N102" s="99">
        <v>7812</v>
      </c>
      <c r="O102" s="99">
        <v>0.90493000000000001</v>
      </c>
      <c r="P102" s="99">
        <v>1.2165363</v>
      </c>
      <c r="R102" s="122">
        <v>1995</v>
      </c>
      <c r="S102" s="99">
        <v>1372</v>
      </c>
      <c r="T102" s="100">
        <v>15.16952</v>
      </c>
      <c r="U102" s="100">
        <v>14.541912999999999</v>
      </c>
      <c r="V102" s="100">
        <v>14.396494000000001</v>
      </c>
      <c r="W102" s="100">
        <v>17.420584000000002</v>
      </c>
      <c r="X102" s="100">
        <v>8.9754900000000006</v>
      </c>
      <c r="Y102" s="100">
        <v>7.2519821000000002</v>
      </c>
      <c r="Z102" s="100">
        <v>76.908891999999994</v>
      </c>
      <c r="AA102" s="100">
        <v>79</v>
      </c>
      <c r="AB102" s="100">
        <v>75.926951000000003</v>
      </c>
      <c r="AC102" s="100">
        <v>2.3300839</v>
      </c>
      <c r="AD102" s="99">
        <v>5010</v>
      </c>
      <c r="AE102" s="99">
        <v>0.58897259999999996</v>
      </c>
      <c r="AF102" s="99">
        <v>1.4375278</v>
      </c>
      <c r="AH102" s="122">
        <v>1995</v>
      </c>
      <c r="AI102" s="99">
        <v>2708</v>
      </c>
      <c r="AJ102" s="100">
        <v>15.040365</v>
      </c>
      <c r="AK102" s="100">
        <v>16.879241</v>
      </c>
      <c r="AL102" s="100">
        <v>16.710449000000001</v>
      </c>
      <c r="AM102" s="100">
        <v>20.146823000000001</v>
      </c>
      <c r="AN102" s="100">
        <v>10.611383999999999</v>
      </c>
      <c r="AO102" s="100">
        <v>8.6882287999999992</v>
      </c>
      <c r="AP102" s="100">
        <v>74.737814</v>
      </c>
      <c r="AQ102" s="100">
        <v>76</v>
      </c>
      <c r="AR102" s="100">
        <v>75.705899000000002</v>
      </c>
      <c r="AS102" s="100">
        <v>2.1640974000000002</v>
      </c>
      <c r="AT102" s="99">
        <v>12822</v>
      </c>
      <c r="AU102" s="99">
        <v>0.74811609999999995</v>
      </c>
      <c r="AV102" s="99">
        <v>1.2942807999999999</v>
      </c>
      <c r="AW102" s="100">
        <v>1.3725848</v>
      </c>
      <c r="AY102" s="122">
        <v>1995</v>
      </c>
    </row>
    <row r="103" spans="2:51">
      <c r="B103" s="122">
        <v>1996</v>
      </c>
      <c r="C103" s="99">
        <v>1521</v>
      </c>
      <c r="D103" s="100">
        <v>16.778220000000001</v>
      </c>
      <c r="E103" s="100">
        <v>22.304010999999999</v>
      </c>
      <c r="F103" s="100">
        <v>22.080971000000002</v>
      </c>
      <c r="G103" s="100">
        <v>26.569102000000001</v>
      </c>
      <c r="H103" s="100">
        <v>13.980034</v>
      </c>
      <c r="I103" s="100">
        <v>11.45783</v>
      </c>
      <c r="J103" s="100">
        <v>73.026955999999998</v>
      </c>
      <c r="K103" s="100">
        <v>75</v>
      </c>
      <c r="L103" s="100">
        <v>77.800511999999998</v>
      </c>
      <c r="M103" s="100">
        <v>2.2300091000000002</v>
      </c>
      <c r="N103" s="99">
        <v>8377</v>
      </c>
      <c r="O103" s="99">
        <v>0.96052479999999996</v>
      </c>
      <c r="P103" s="99">
        <v>1.2967371999999999</v>
      </c>
      <c r="R103" s="122">
        <v>1996</v>
      </c>
      <c r="S103" s="99">
        <v>1470</v>
      </c>
      <c r="T103" s="100">
        <v>16.049011</v>
      </c>
      <c r="U103" s="100">
        <v>15.158472</v>
      </c>
      <c r="V103" s="100">
        <v>15.006887000000001</v>
      </c>
      <c r="W103" s="100">
        <v>18.135162999999999</v>
      </c>
      <c r="X103" s="100">
        <v>9.3383792999999997</v>
      </c>
      <c r="Y103" s="100">
        <v>7.5146768000000002</v>
      </c>
      <c r="Z103" s="100">
        <v>76.958502999999993</v>
      </c>
      <c r="AA103" s="100">
        <v>79</v>
      </c>
      <c r="AB103" s="100">
        <v>75.968992</v>
      </c>
      <c r="AC103" s="100">
        <v>2.4292300999999998</v>
      </c>
      <c r="AD103" s="99">
        <v>5557</v>
      </c>
      <c r="AE103" s="99">
        <v>0.64614760000000004</v>
      </c>
      <c r="AF103" s="99">
        <v>1.6287638</v>
      </c>
      <c r="AH103" s="122">
        <v>1996</v>
      </c>
      <c r="AI103" s="99">
        <v>2991</v>
      </c>
      <c r="AJ103" s="100">
        <v>16.411732000000001</v>
      </c>
      <c r="AK103" s="100">
        <v>18.172125999999999</v>
      </c>
      <c r="AL103" s="100">
        <v>17.990404999999999</v>
      </c>
      <c r="AM103" s="100">
        <v>21.658954000000001</v>
      </c>
      <c r="AN103" s="100">
        <v>11.367815</v>
      </c>
      <c r="AO103" s="100">
        <v>9.2724299999999999</v>
      </c>
      <c r="AP103" s="100">
        <v>74.959210999999996</v>
      </c>
      <c r="AQ103" s="100">
        <v>77</v>
      </c>
      <c r="AR103" s="100">
        <v>76.88946</v>
      </c>
      <c r="AS103" s="100">
        <v>2.3236663000000002</v>
      </c>
      <c r="AT103" s="99">
        <v>13934</v>
      </c>
      <c r="AU103" s="99">
        <v>0.80443489999999995</v>
      </c>
      <c r="AV103" s="99">
        <v>1.4114882</v>
      </c>
      <c r="AW103" s="100">
        <v>1.4713890999999999</v>
      </c>
      <c r="AY103" s="122">
        <v>1996</v>
      </c>
    </row>
    <row r="104" spans="2:51">
      <c r="B104" s="123">
        <v>1997</v>
      </c>
      <c r="C104" s="99">
        <v>1515</v>
      </c>
      <c r="D104" s="100">
        <v>16.546206999999999</v>
      </c>
      <c r="E104" s="100">
        <v>21.508835000000001</v>
      </c>
      <c r="F104" s="100">
        <v>21.508835000000001</v>
      </c>
      <c r="G104" s="100">
        <v>25.606733999999999</v>
      </c>
      <c r="H104" s="100">
        <v>13.484918</v>
      </c>
      <c r="I104" s="100">
        <v>10.991460999999999</v>
      </c>
      <c r="J104" s="100">
        <v>72.776898000000003</v>
      </c>
      <c r="K104" s="100">
        <v>75</v>
      </c>
      <c r="L104" s="100">
        <v>75.448206999999996</v>
      </c>
      <c r="M104" s="100">
        <v>2.2360964000000001</v>
      </c>
      <c r="N104" s="99">
        <v>8948</v>
      </c>
      <c r="O104" s="99">
        <v>1.0173517000000001</v>
      </c>
      <c r="P104" s="99">
        <v>1.4089408000000001</v>
      </c>
      <c r="R104" s="123">
        <v>1997</v>
      </c>
      <c r="S104" s="99">
        <v>1516</v>
      </c>
      <c r="T104" s="100">
        <v>16.359370999999999</v>
      </c>
      <c r="U104" s="100">
        <v>15.157641999999999</v>
      </c>
      <c r="V104" s="100">
        <v>15.157641999999999</v>
      </c>
      <c r="W104" s="100">
        <v>18.121386000000001</v>
      </c>
      <c r="X104" s="100">
        <v>9.3546069999999997</v>
      </c>
      <c r="Y104" s="100">
        <v>7.5789564</v>
      </c>
      <c r="Z104" s="100">
        <v>77.027045000000001</v>
      </c>
      <c r="AA104" s="100">
        <v>79</v>
      </c>
      <c r="AB104" s="100">
        <v>72.605363999999994</v>
      </c>
      <c r="AC104" s="100">
        <v>2.4611189000000002</v>
      </c>
      <c r="AD104" s="99">
        <v>5686</v>
      </c>
      <c r="AE104" s="99">
        <v>0.65475439999999996</v>
      </c>
      <c r="AF104" s="99">
        <v>1.6314</v>
      </c>
      <c r="AH104" s="123">
        <v>1997</v>
      </c>
      <c r="AI104" s="99">
        <v>3031</v>
      </c>
      <c r="AJ104" s="100">
        <v>16.452228000000002</v>
      </c>
      <c r="AK104" s="100">
        <v>17.826732</v>
      </c>
      <c r="AL104" s="100">
        <v>17.826732</v>
      </c>
      <c r="AM104" s="100">
        <v>21.228642000000001</v>
      </c>
      <c r="AN104" s="100">
        <v>11.158440000000001</v>
      </c>
      <c r="AO104" s="100">
        <v>9.0995446999999992</v>
      </c>
      <c r="AP104" s="100">
        <v>74.902671999999995</v>
      </c>
      <c r="AQ104" s="100">
        <v>77</v>
      </c>
      <c r="AR104" s="100">
        <v>73.999022999999994</v>
      </c>
      <c r="AS104" s="100">
        <v>2.3432547000000001</v>
      </c>
      <c r="AT104" s="99">
        <v>14634</v>
      </c>
      <c r="AU104" s="99">
        <v>0.83720660000000002</v>
      </c>
      <c r="AV104" s="99">
        <v>1.4877666000000001</v>
      </c>
      <c r="AW104" s="100">
        <v>1.4190092000000001</v>
      </c>
      <c r="AY104" s="123">
        <v>1997</v>
      </c>
    </row>
    <row r="105" spans="2:51">
      <c r="B105" s="123">
        <v>1998</v>
      </c>
      <c r="C105" s="99">
        <v>1481</v>
      </c>
      <c r="D105" s="100">
        <v>16.022687999999999</v>
      </c>
      <c r="E105" s="100">
        <v>20.267658999999998</v>
      </c>
      <c r="F105" s="100">
        <v>20.267658999999998</v>
      </c>
      <c r="G105" s="100">
        <v>24.115570999999999</v>
      </c>
      <c r="H105" s="100">
        <v>12.783453</v>
      </c>
      <c r="I105" s="100">
        <v>10.433825000000001</v>
      </c>
      <c r="J105" s="100">
        <v>72.796083999999993</v>
      </c>
      <c r="K105" s="100">
        <v>75</v>
      </c>
      <c r="L105" s="100">
        <v>73.939091000000005</v>
      </c>
      <c r="M105" s="100">
        <v>2.2080419999999998</v>
      </c>
      <c r="N105" s="99">
        <v>8661</v>
      </c>
      <c r="O105" s="99">
        <v>0.97693039999999998</v>
      </c>
      <c r="P105" s="99">
        <v>1.3814609</v>
      </c>
      <c r="R105" s="123">
        <v>1998</v>
      </c>
      <c r="S105" s="99">
        <v>1396</v>
      </c>
      <c r="T105" s="100">
        <v>14.907457000000001</v>
      </c>
      <c r="U105" s="100">
        <v>13.604520000000001</v>
      </c>
      <c r="V105" s="100">
        <v>13.604520000000001</v>
      </c>
      <c r="W105" s="100">
        <v>16.182198</v>
      </c>
      <c r="X105" s="100">
        <v>8.4230303000000006</v>
      </c>
      <c r="Y105" s="100">
        <v>6.8514144999999997</v>
      </c>
      <c r="Z105" s="100">
        <v>76.825215</v>
      </c>
      <c r="AA105" s="100">
        <v>79</v>
      </c>
      <c r="AB105" s="100">
        <v>71.151886000000005</v>
      </c>
      <c r="AC105" s="100">
        <v>2.3216751000000002</v>
      </c>
      <c r="AD105" s="99">
        <v>5505</v>
      </c>
      <c r="AE105" s="99">
        <v>0.62841360000000002</v>
      </c>
      <c r="AF105" s="99">
        <v>1.6308985</v>
      </c>
      <c r="AH105" s="123">
        <v>1998</v>
      </c>
      <c r="AI105" s="99">
        <v>2877</v>
      </c>
      <c r="AJ105" s="100">
        <v>15.461437999999999</v>
      </c>
      <c r="AK105" s="100">
        <v>16.429922000000001</v>
      </c>
      <c r="AL105" s="100">
        <v>16.429922000000001</v>
      </c>
      <c r="AM105" s="100">
        <v>19.516741</v>
      </c>
      <c r="AN105" s="100">
        <v>10.339663</v>
      </c>
      <c r="AO105" s="100">
        <v>8.4613437000000005</v>
      </c>
      <c r="AP105" s="100">
        <v>74.751130000000003</v>
      </c>
      <c r="AQ105" s="100">
        <v>77</v>
      </c>
      <c r="AR105" s="100">
        <v>72.559899000000001</v>
      </c>
      <c r="AS105" s="100">
        <v>2.2617569</v>
      </c>
      <c r="AT105" s="99">
        <v>14166</v>
      </c>
      <c r="AU105" s="99">
        <v>0.80371380000000003</v>
      </c>
      <c r="AV105" s="99">
        <v>1.4687570000000001</v>
      </c>
      <c r="AW105" s="100">
        <v>1.4897739000000001</v>
      </c>
      <c r="AY105" s="123">
        <v>1998</v>
      </c>
    </row>
    <row r="106" spans="2:51">
      <c r="B106" s="123">
        <v>1999</v>
      </c>
      <c r="C106" s="99">
        <v>1485</v>
      </c>
      <c r="D106" s="100">
        <v>15.899172</v>
      </c>
      <c r="E106" s="100">
        <v>19.567655999999999</v>
      </c>
      <c r="F106" s="100">
        <v>19.567655999999999</v>
      </c>
      <c r="G106" s="100">
        <v>23.240708999999999</v>
      </c>
      <c r="H106" s="100">
        <v>12.396065</v>
      </c>
      <c r="I106" s="100">
        <v>10.191940000000001</v>
      </c>
      <c r="J106" s="100">
        <v>72.756901999999997</v>
      </c>
      <c r="K106" s="100">
        <v>75</v>
      </c>
      <c r="L106" s="100">
        <v>74.212894000000006</v>
      </c>
      <c r="M106" s="100">
        <v>2.2089338999999999</v>
      </c>
      <c r="N106" s="99">
        <v>8530</v>
      </c>
      <c r="O106" s="99">
        <v>0.95362029999999998</v>
      </c>
      <c r="P106" s="99">
        <v>1.3672304</v>
      </c>
      <c r="R106" s="123">
        <v>1999</v>
      </c>
      <c r="S106" s="99">
        <v>1462</v>
      </c>
      <c r="T106" s="100">
        <v>15.434714</v>
      </c>
      <c r="U106" s="100">
        <v>13.760709</v>
      </c>
      <c r="V106" s="100">
        <v>13.760709</v>
      </c>
      <c r="W106" s="100">
        <v>16.533571999999999</v>
      </c>
      <c r="X106" s="100">
        <v>8.4653603999999998</v>
      </c>
      <c r="Y106" s="100">
        <v>6.8717912999999999</v>
      </c>
      <c r="Z106" s="100">
        <v>77.650479000000004</v>
      </c>
      <c r="AA106" s="100">
        <v>80</v>
      </c>
      <c r="AB106" s="100">
        <v>69.652214999999998</v>
      </c>
      <c r="AC106" s="100">
        <v>2.4016427</v>
      </c>
      <c r="AD106" s="99">
        <v>5231</v>
      </c>
      <c r="AE106" s="99">
        <v>0.59135459999999995</v>
      </c>
      <c r="AF106" s="99">
        <v>1.5548739</v>
      </c>
      <c r="AH106" s="123">
        <v>1999</v>
      </c>
      <c r="AI106" s="99">
        <v>2947</v>
      </c>
      <c r="AJ106" s="100">
        <v>15.665312999999999</v>
      </c>
      <c r="AK106" s="100">
        <v>16.334171999999999</v>
      </c>
      <c r="AL106" s="100">
        <v>16.334171999999999</v>
      </c>
      <c r="AM106" s="100">
        <v>19.485341999999999</v>
      </c>
      <c r="AN106" s="100">
        <v>10.254974000000001</v>
      </c>
      <c r="AO106" s="100">
        <v>8.4101599999999994</v>
      </c>
      <c r="AP106" s="100">
        <v>75.184595000000002</v>
      </c>
      <c r="AQ106" s="100">
        <v>77</v>
      </c>
      <c r="AR106" s="100">
        <v>71.878049000000004</v>
      </c>
      <c r="AS106" s="100">
        <v>2.3005105000000001</v>
      </c>
      <c r="AT106" s="99">
        <v>13761</v>
      </c>
      <c r="AU106" s="99">
        <v>0.77349610000000002</v>
      </c>
      <c r="AV106" s="99">
        <v>1.4329673000000001</v>
      </c>
      <c r="AW106" s="100">
        <v>1.4219948</v>
      </c>
      <c r="AY106" s="123">
        <v>1999</v>
      </c>
    </row>
    <row r="107" spans="2:51" s="91" customFormat="1">
      <c r="B107" s="124">
        <v>2000</v>
      </c>
      <c r="C107" s="99">
        <v>1594</v>
      </c>
      <c r="D107" s="100">
        <v>16.879397999999998</v>
      </c>
      <c r="E107" s="100">
        <v>20.46153</v>
      </c>
      <c r="F107" s="100">
        <v>20.46153</v>
      </c>
      <c r="G107" s="100">
        <v>24.367726000000001</v>
      </c>
      <c r="H107" s="100">
        <v>12.853292</v>
      </c>
      <c r="I107" s="100">
        <v>10.611487</v>
      </c>
      <c r="J107" s="100">
        <v>73.297364999999999</v>
      </c>
      <c r="K107" s="100">
        <v>75</v>
      </c>
      <c r="L107" s="100">
        <v>74.451190999999994</v>
      </c>
      <c r="M107" s="100">
        <v>2.3856204000000001</v>
      </c>
      <c r="N107" s="99">
        <v>8836</v>
      </c>
      <c r="O107" s="99">
        <v>0.97851330000000003</v>
      </c>
      <c r="P107" s="99">
        <v>1.4799753</v>
      </c>
      <c r="R107" s="124">
        <v>2000</v>
      </c>
      <c r="S107" s="99">
        <v>1412</v>
      </c>
      <c r="T107" s="100">
        <v>14.730833000000001</v>
      </c>
      <c r="U107" s="100">
        <v>12.951435999999999</v>
      </c>
      <c r="V107" s="100">
        <v>12.951435999999999</v>
      </c>
      <c r="W107" s="100">
        <v>15.469885</v>
      </c>
      <c r="X107" s="100">
        <v>8.0873480000000004</v>
      </c>
      <c r="Y107" s="100">
        <v>6.6642504000000002</v>
      </c>
      <c r="Z107" s="100">
        <v>77.277619999999999</v>
      </c>
      <c r="AA107" s="100">
        <v>79</v>
      </c>
      <c r="AB107" s="100">
        <v>70.039682999999997</v>
      </c>
      <c r="AC107" s="100">
        <v>2.2969059999999999</v>
      </c>
      <c r="AD107" s="99">
        <v>5320</v>
      </c>
      <c r="AE107" s="99">
        <v>0.5953098</v>
      </c>
      <c r="AF107" s="99">
        <v>1.5985864999999999</v>
      </c>
      <c r="AH107" s="124">
        <v>2000</v>
      </c>
      <c r="AI107" s="99">
        <v>3006</v>
      </c>
      <c r="AJ107" s="100">
        <v>15.797105999999999</v>
      </c>
      <c r="AK107" s="100">
        <v>16.114522999999998</v>
      </c>
      <c r="AL107" s="100">
        <v>16.114522999999998</v>
      </c>
      <c r="AM107" s="100">
        <v>19.169834000000002</v>
      </c>
      <c r="AN107" s="100">
        <v>10.171239</v>
      </c>
      <c r="AO107" s="100">
        <v>8.4227705999999998</v>
      </c>
      <c r="AP107" s="100">
        <v>75.166999000000004</v>
      </c>
      <c r="AQ107" s="100">
        <v>77</v>
      </c>
      <c r="AR107" s="100">
        <v>72.311762999999999</v>
      </c>
      <c r="AS107" s="100">
        <v>2.3431106000000002</v>
      </c>
      <c r="AT107" s="99">
        <v>14156</v>
      </c>
      <c r="AU107" s="99">
        <v>0.78790870000000002</v>
      </c>
      <c r="AV107" s="99">
        <v>1.5224272000000001</v>
      </c>
      <c r="AW107" s="100">
        <v>1.5798657</v>
      </c>
      <c r="AY107" s="124">
        <v>2000</v>
      </c>
    </row>
    <row r="108" spans="2:51">
      <c r="B108" s="123">
        <v>2001</v>
      </c>
      <c r="C108" s="99">
        <v>1639</v>
      </c>
      <c r="D108" s="100">
        <v>17.141076999999999</v>
      </c>
      <c r="E108" s="100">
        <v>20.328319</v>
      </c>
      <c r="F108" s="100">
        <v>20.328319</v>
      </c>
      <c r="G108" s="100">
        <v>24.178447999999999</v>
      </c>
      <c r="H108" s="100">
        <v>12.709292</v>
      </c>
      <c r="I108" s="100">
        <v>10.391802</v>
      </c>
      <c r="J108" s="100">
        <v>73.345943000000005</v>
      </c>
      <c r="K108" s="100">
        <v>76</v>
      </c>
      <c r="L108" s="100">
        <v>73.729195000000004</v>
      </c>
      <c r="M108" s="100">
        <v>2.4523079000000001</v>
      </c>
      <c r="N108" s="99">
        <v>9254</v>
      </c>
      <c r="O108" s="99">
        <v>1.0138864000000001</v>
      </c>
      <c r="P108" s="99">
        <v>1.5924011</v>
      </c>
      <c r="R108" s="123">
        <v>2001</v>
      </c>
      <c r="S108" s="99">
        <v>1439</v>
      </c>
      <c r="T108" s="100">
        <v>14.815386999999999</v>
      </c>
      <c r="U108" s="100">
        <v>12.694542999999999</v>
      </c>
      <c r="V108" s="100">
        <v>12.694542999999999</v>
      </c>
      <c r="W108" s="100">
        <v>15.190109</v>
      </c>
      <c r="X108" s="100">
        <v>7.7939194000000001</v>
      </c>
      <c r="Y108" s="100">
        <v>6.2836653</v>
      </c>
      <c r="Z108" s="100">
        <v>77.815149000000005</v>
      </c>
      <c r="AA108" s="100">
        <v>80</v>
      </c>
      <c r="AB108" s="100">
        <v>68.818747000000002</v>
      </c>
      <c r="AC108" s="100">
        <v>2.3319127000000002</v>
      </c>
      <c r="AD108" s="99">
        <v>5160</v>
      </c>
      <c r="AE108" s="99">
        <v>0.57077520000000004</v>
      </c>
      <c r="AF108" s="99">
        <v>1.6030968000000001</v>
      </c>
      <c r="AH108" s="123">
        <v>2001</v>
      </c>
      <c r="AI108" s="99">
        <v>3078</v>
      </c>
      <c r="AJ108" s="100">
        <v>15.969118999999999</v>
      </c>
      <c r="AK108" s="100">
        <v>15.962816</v>
      </c>
      <c r="AL108" s="100">
        <v>15.962816</v>
      </c>
      <c r="AM108" s="100">
        <v>18.993656999999999</v>
      </c>
      <c r="AN108" s="100">
        <v>9.9724254000000006</v>
      </c>
      <c r="AO108" s="100">
        <v>8.1373384000000009</v>
      </c>
      <c r="AP108" s="100">
        <v>75.435348000000005</v>
      </c>
      <c r="AQ108" s="100">
        <v>78</v>
      </c>
      <c r="AR108" s="100">
        <v>71.349096000000003</v>
      </c>
      <c r="AS108" s="100">
        <v>2.3945107999999999</v>
      </c>
      <c r="AT108" s="99">
        <v>14414</v>
      </c>
      <c r="AU108" s="99">
        <v>0.79339079999999995</v>
      </c>
      <c r="AV108" s="99">
        <v>1.5962136</v>
      </c>
      <c r="AW108" s="100">
        <v>1.6013432000000001</v>
      </c>
      <c r="AY108" s="123">
        <v>2001</v>
      </c>
    </row>
    <row r="109" spans="2:51">
      <c r="B109" s="124">
        <v>2002</v>
      </c>
      <c r="C109" s="99">
        <v>1771</v>
      </c>
      <c r="D109" s="100">
        <v>18.303996000000001</v>
      </c>
      <c r="E109" s="100">
        <v>21.426144000000001</v>
      </c>
      <c r="F109" s="100">
        <v>21.426144000000001</v>
      </c>
      <c r="G109" s="100">
        <v>25.618601000000002</v>
      </c>
      <c r="H109" s="100">
        <v>13.270303</v>
      </c>
      <c r="I109" s="100">
        <v>10.841013999999999</v>
      </c>
      <c r="J109" s="100">
        <v>74.161765000000003</v>
      </c>
      <c r="K109" s="100">
        <v>76</v>
      </c>
      <c r="L109" s="100">
        <v>74.318085999999994</v>
      </c>
      <c r="M109" s="100">
        <v>2.5709515999999999</v>
      </c>
      <c r="N109" s="99">
        <v>9077</v>
      </c>
      <c r="O109" s="99">
        <v>0.98408220000000002</v>
      </c>
      <c r="P109" s="99">
        <v>1.5923863</v>
      </c>
      <c r="R109" s="124">
        <v>2002</v>
      </c>
      <c r="S109" s="99">
        <v>1558</v>
      </c>
      <c r="T109" s="100">
        <v>15.866021999999999</v>
      </c>
      <c r="U109" s="100">
        <v>13.299486</v>
      </c>
      <c r="V109" s="100">
        <v>13.299486</v>
      </c>
      <c r="W109" s="100">
        <v>16.039570000000001</v>
      </c>
      <c r="X109" s="100">
        <v>8.0630676000000001</v>
      </c>
      <c r="Y109" s="100">
        <v>6.4925132000000003</v>
      </c>
      <c r="Z109" s="100">
        <v>78.747591999999997</v>
      </c>
      <c r="AA109" s="100">
        <v>81</v>
      </c>
      <c r="AB109" s="100">
        <v>68.243538999999998</v>
      </c>
      <c r="AC109" s="100">
        <v>2.403505</v>
      </c>
      <c r="AD109" s="99">
        <v>4867</v>
      </c>
      <c r="AE109" s="99">
        <v>0.5330589</v>
      </c>
      <c r="AF109" s="99">
        <v>1.4830321</v>
      </c>
      <c r="AH109" s="124">
        <v>2002</v>
      </c>
      <c r="AI109" s="99">
        <v>3329</v>
      </c>
      <c r="AJ109" s="100">
        <v>17.075989</v>
      </c>
      <c r="AK109" s="100">
        <v>16.787403999999999</v>
      </c>
      <c r="AL109" s="100">
        <v>16.787403999999999</v>
      </c>
      <c r="AM109" s="100">
        <v>20.105132999999999</v>
      </c>
      <c r="AN109" s="100">
        <v>10.376707</v>
      </c>
      <c r="AO109" s="100">
        <v>8.4570144000000003</v>
      </c>
      <c r="AP109" s="100">
        <v>76.309173000000001</v>
      </c>
      <c r="AQ109" s="100">
        <v>79</v>
      </c>
      <c r="AR109" s="100">
        <v>71.345906999999997</v>
      </c>
      <c r="AS109" s="100">
        <v>2.4897724000000001</v>
      </c>
      <c r="AT109" s="99">
        <v>13944</v>
      </c>
      <c r="AU109" s="99">
        <v>0.75971940000000004</v>
      </c>
      <c r="AV109" s="99">
        <v>1.5524313000000001</v>
      </c>
      <c r="AW109" s="100">
        <v>1.6110504999999999</v>
      </c>
      <c r="AY109" s="124">
        <v>2002</v>
      </c>
    </row>
    <row r="110" spans="2:51">
      <c r="B110" s="123">
        <v>2003</v>
      </c>
      <c r="C110" s="99">
        <v>1807</v>
      </c>
      <c r="D110" s="100">
        <v>18.462140999999999</v>
      </c>
      <c r="E110" s="100">
        <v>21.311267000000001</v>
      </c>
      <c r="F110" s="100">
        <v>21.311267000000001</v>
      </c>
      <c r="G110" s="100">
        <v>25.496594000000002</v>
      </c>
      <c r="H110" s="100">
        <v>13.248208</v>
      </c>
      <c r="I110" s="100">
        <v>10.900107999999999</v>
      </c>
      <c r="J110" s="100">
        <v>74.292749999999998</v>
      </c>
      <c r="K110" s="100">
        <v>76</v>
      </c>
      <c r="L110" s="100">
        <v>73.785218</v>
      </c>
      <c r="M110" s="100">
        <v>2.6445192</v>
      </c>
      <c r="N110" s="99">
        <v>9067</v>
      </c>
      <c r="O110" s="99">
        <v>0.97296930000000004</v>
      </c>
      <c r="P110" s="99">
        <v>1.6032690999999999</v>
      </c>
      <c r="R110" s="123">
        <v>2003</v>
      </c>
      <c r="S110" s="99">
        <v>1582</v>
      </c>
      <c r="T110" s="100">
        <v>15.926484</v>
      </c>
      <c r="U110" s="100">
        <v>13.133191</v>
      </c>
      <c r="V110" s="100">
        <v>13.133191</v>
      </c>
      <c r="W110" s="100">
        <v>15.831531999999999</v>
      </c>
      <c r="X110" s="100">
        <v>7.8322061999999999</v>
      </c>
      <c r="Y110" s="100">
        <v>6.2746477000000001</v>
      </c>
      <c r="Z110" s="100">
        <v>79.405182999999994</v>
      </c>
      <c r="AA110" s="100">
        <v>81</v>
      </c>
      <c r="AB110" s="100">
        <v>69.630281999999994</v>
      </c>
      <c r="AC110" s="100">
        <v>2.4733434999999999</v>
      </c>
      <c r="AD110" s="99">
        <v>4532</v>
      </c>
      <c r="AE110" s="99">
        <v>0.49114920000000001</v>
      </c>
      <c r="AF110" s="99">
        <v>1.4101729999999999</v>
      </c>
      <c r="AH110" s="123">
        <v>2003</v>
      </c>
      <c r="AI110" s="99">
        <v>3389</v>
      </c>
      <c r="AJ110" s="100">
        <v>17.184956</v>
      </c>
      <c r="AK110" s="100">
        <v>16.716837999999999</v>
      </c>
      <c r="AL110" s="100">
        <v>16.716837999999999</v>
      </c>
      <c r="AM110" s="100">
        <v>20.023426000000001</v>
      </c>
      <c r="AN110" s="100">
        <v>10.283346999999999</v>
      </c>
      <c r="AO110" s="100">
        <v>8.4005711000000005</v>
      </c>
      <c r="AP110" s="100">
        <v>76.679255999999995</v>
      </c>
      <c r="AQ110" s="100">
        <v>78</v>
      </c>
      <c r="AR110" s="100">
        <v>71.785639000000003</v>
      </c>
      <c r="AS110" s="100">
        <v>2.5617573</v>
      </c>
      <c r="AT110" s="99">
        <v>13599</v>
      </c>
      <c r="AU110" s="99">
        <v>0.73324860000000003</v>
      </c>
      <c r="AV110" s="99">
        <v>1.5332992999999999</v>
      </c>
      <c r="AW110" s="100">
        <v>1.6227028999999999</v>
      </c>
      <c r="AY110" s="123">
        <v>2003</v>
      </c>
    </row>
    <row r="111" spans="2:51">
      <c r="B111" s="124">
        <v>2004</v>
      </c>
      <c r="C111" s="99">
        <v>1869</v>
      </c>
      <c r="D111" s="100">
        <v>18.886512</v>
      </c>
      <c r="E111" s="100">
        <v>21.502624999999998</v>
      </c>
      <c r="F111" s="100">
        <v>21.502624999999998</v>
      </c>
      <c r="G111" s="100">
        <v>25.681501999999998</v>
      </c>
      <c r="H111" s="100">
        <v>13.263057999999999</v>
      </c>
      <c r="I111" s="100">
        <v>10.795904999999999</v>
      </c>
      <c r="J111" s="100">
        <v>74.690743999999995</v>
      </c>
      <c r="K111" s="100">
        <v>77</v>
      </c>
      <c r="L111" s="100">
        <v>73.207991000000007</v>
      </c>
      <c r="M111" s="100">
        <v>2.7326559000000001</v>
      </c>
      <c r="N111" s="99">
        <v>8951</v>
      </c>
      <c r="O111" s="99">
        <v>0.95112359999999996</v>
      </c>
      <c r="P111" s="99">
        <v>1.6260532000000001</v>
      </c>
      <c r="R111" s="124">
        <v>2004</v>
      </c>
      <c r="S111" s="99">
        <v>1730</v>
      </c>
      <c r="T111" s="100">
        <v>17.236619000000001</v>
      </c>
      <c r="U111" s="100">
        <v>14.083398000000001</v>
      </c>
      <c r="V111" s="100">
        <v>14.083398000000001</v>
      </c>
      <c r="W111" s="100">
        <v>16.990715000000002</v>
      </c>
      <c r="X111" s="100">
        <v>8.4962187999999994</v>
      </c>
      <c r="Y111" s="100">
        <v>6.7695544999999999</v>
      </c>
      <c r="Z111" s="100">
        <v>78.999421999999996</v>
      </c>
      <c r="AA111" s="100">
        <v>81</v>
      </c>
      <c r="AB111" s="100">
        <v>68.787276000000006</v>
      </c>
      <c r="AC111" s="100">
        <v>2.6983606999999998</v>
      </c>
      <c r="AD111" s="99">
        <v>5223</v>
      </c>
      <c r="AE111" s="99">
        <v>0.56063070000000004</v>
      </c>
      <c r="AF111" s="99">
        <v>1.6628251000000001</v>
      </c>
      <c r="AH111" s="124">
        <v>2004</v>
      </c>
      <c r="AI111" s="99">
        <v>3599</v>
      </c>
      <c r="AJ111" s="100">
        <v>18.055738000000002</v>
      </c>
      <c r="AK111" s="100">
        <v>17.311067000000001</v>
      </c>
      <c r="AL111" s="100">
        <v>17.311067000000001</v>
      </c>
      <c r="AM111" s="100">
        <v>20.726659999999999</v>
      </c>
      <c r="AN111" s="100">
        <v>10.634607000000001</v>
      </c>
      <c r="AO111" s="100">
        <v>8.6015948000000009</v>
      </c>
      <c r="AP111" s="100">
        <v>76.761877999999996</v>
      </c>
      <c r="AQ111" s="100">
        <v>79</v>
      </c>
      <c r="AR111" s="100">
        <v>71.014206999999999</v>
      </c>
      <c r="AS111" s="100">
        <v>2.7160624000000002</v>
      </c>
      <c r="AT111" s="99">
        <v>14174</v>
      </c>
      <c r="AU111" s="99">
        <v>0.75686419999999999</v>
      </c>
      <c r="AV111" s="99">
        <v>1.6394124999999999</v>
      </c>
      <c r="AW111" s="100">
        <v>1.5268066</v>
      </c>
      <c r="AY111" s="124">
        <v>2004</v>
      </c>
    </row>
    <row r="112" spans="2:51">
      <c r="B112" s="123">
        <v>2005</v>
      </c>
      <c r="C112" s="99">
        <v>1775</v>
      </c>
      <c r="D112" s="100">
        <v>17.715219999999999</v>
      </c>
      <c r="E112" s="100">
        <v>19.760625000000001</v>
      </c>
      <c r="F112" s="100">
        <v>19.760625000000001</v>
      </c>
      <c r="G112" s="100">
        <v>23.675930999999999</v>
      </c>
      <c r="H112" s="100">
        <v>12.146437000000001</v>
      </c>
      <c r="I112" s="100">
        <v>9.8285475000000009</v>
      </c>
      <c r="J112" s="100">
        <v>74.895775</v>
      </c>
      <c r="K112" s="100">
        <v>77</v>
      </c>
      <c r="L112" s="100">
        <v>73.226073</v>
      </c>
      <c r="M112" s="100">
        <v>2.6397585000000001</v>
      </c>
      <c r="N112" s="99">
        <v>8545</v>
      </c>
      <c r="O112" s="99">
        <v>0.89780959999999999</v>
      </c>
      <c r="P112" s="99">
        <v>1.5490062</v>
      </c>
      <c r="R112" s="123">
        <v>2005</v>
      </c>
      <c r="S112" s="99">
        <v>1754</v>
      </c>
      <c r="T112" s="100">
        <v>17.268519999999999</v>
      </c>
      <c r="U112" s="100">
        <v>13.714096</v>
      </c>
      <c r="V112" s="100">
        <v>13.714096</v>
      </c>
      <c r="W112" s="100">
        <v>16.622598</v>
      </c>
      <c r="X112" s="100">
        <v>8.086506</v>
      </c>
      <c r="Y112" s="100">
        <v>6.3374866000000001</v>
      </c>
      <c r="Z112" s="100">
        <v>79.938997000000001</v>
      </c>
      <c r="AA112" s="100">
        <v>82</v>
      </c>
      <c r="AB112" s="100">
        <v>68.382065999999995</v>
      </c>
      <c r="AC112" s="100">
        <v>2.7633797000000002</v>
      </c>
      <c r="AD112" s="99">
        <v>4707</v>
      </c>
      <c r="AE112" s="99">
        <v>0.49961109999999997</v>
      </c>
      <c r="AF112" s="99">
        <v>1.4985339</v>
      </c>
      <c r="AH112" s="123">
        <v>2005</v>
      </c>
      <c r="AI112" s="99">
        <v>3529</v>
      </c>
      <c r="AJ112" s="100">
        <v>17.490347</v>
      </c>
      <c r="AK112" s="100">
        <v>16.424723</v>
      </c>
      <c r="AL112" s="100">
        <v>16.424723</v>
      </c>
      <c r="AM112" s="100">
        <v>19.757764999999999</v>
      </c>
      <c r="AN112" s="100">
        <v>9.9550602999999995</v>
      </c>
      <c r="AO112" s="100">
        <v>7.9655583999999999</v>
      </c>
      <c r="AP112" s="100">
        <v>77.402379999999994</v>
      </c>
      <c r="AQ112" s="100">
        <v>80</v>
      </c>
      <c r="AR112" s="100">
        <v>70.735618000000002</v>
      </c>
      <c r="AS112" s="100">
        <v>2.6997873000000001</v>
      </c>
      <c r="AT112" s="99">
        <v>13252</v>
      </c>
      <c r="AU112" s="99">
        <v>0.69972250000000003</v>
      </c>
      <c r="AV112" s="99">
        <v>1.5306941999999999</v>
      </c>
      <c r="AW112" s="100">
        <v>1.4408989000000001</v>
      </c>
      <c r="AY112" s="123">
        <v>2005</v>
      </c>
    </row>
    <row r="113" spans="2:51">
      <c r="B113" s="123">
        <v>2006</v>
      </c>
      <c r="C113" s="99">
        <v>1830</v>
      </c>
      <c r="D113" s="100">
        <v>18.012832</v>
      </c>
      <c r="E113" s="100">
        <v>19.757286000000001</v>
      </c>
      <c r="F113" s="100">
        <v>19.757286000000001</v>
      </c>
      <c r="G113" s="100">
        <v>23.686582999999999</v>
      </c>
      <c r="H113" s="100">
        <v>12.052803000000001</v>
      </c>
      <c r="I113" s="100">
        <v>9.6963725000000007</v>
      </c>
      <c r="J113" s="100">
        <v>75.443168999999997</v>
      </c>
      <c r="K113" s="100">
        <v>78</v>
      </c>
      <c r="L113" s="100">
        <v>72.303437000000002</v>
      </c>
      <c r="M113" s="100">
        <v>2.6693506</v>
      </c>
      <c r="N113" s="99">
        <v>8187</v>
      </c>
      <c r="O113" s="99">
        <v>0.84911930000000002</v>
      </c>
      <c r="P113" s="99">
        <v>1.5105611999999999</v>
      </c>
      <c r="R113" s="123">
        <v>2006</v>
      </c>
      <c r="S113" s="99">
        <v>1839</v>
      </c>
      <c r="T113" s="100">
        <v>17.869042</v>
      </c>
      <c r="U113" s="100">
        <v>14.129273</v>
      </c>
      <c r="V113" s="100">
        <v>14.129273</v>
      </c>
      <c r="W113" s="100">
        <v>17.067834999999999</v>
      </c>
      <c r="X113" s="100">
        <v>8.3944597999999999</v>
      </c>
      <c r="Y113" s="100">
        <v>6.6522655000000004</v>
      </c>
      <c r="Z113" s="100">
        <v>79.781947000000002</v>
      </c>
      <c r="AA113" s="100">
        <v>82</v>
      </c>
      <c r="AB113" s="100">
        <v>70.003806999999995</v>
      </c>
      <c r="AC113" s="100">
        <v>2.8212877999999999</v>
      </c>
      <c r="AD113" s="99">
        <v>5237</v>
      </c>
      <c r="AE113" s="99">
        <v>0.54881369999999996</v>
      </c>
      <c r="AF113" s="99">
        <v>1.6753361</v>
      </c>
      <c r="AH113" s="123">
        <v>2006</v>
      </c>
      <c r="AI113" s="99">
        <v>3669</v>
      </c>
      <c r="AJ113" s="100">
        <v>17.940473000000001</v>
      </c>
      <c r="AK113" s="100">
        <v>16.630517999999999</v>
      </c>
      <c r="AL113" s="100">
        <v>16.630517999999999</v>
      </c>
      <c r="AM113" s="100">
        <v>19.985191</v>
      </c>
      <c r="AN113" s="100">
        <v>10.062713</v>
      </c>
      <c r="AO113" s="100">
        <v>8.0600325000000002</v>
      </c>
      <c r="AP113" s="100">
        <v>77.61788</v>
      </c>
      <c r="AQ113" s="100">
        <v>80</v>
      </c>
      <c r="AR113" s="100">
        <v>71.132221999999999</v>
      </c>
      <c r="AS113" s="100">
        <v>2.7434031999999999</v>
      </c>
      <c r="AT113" s="99">
        <v>13424</v>
      </c>
      <c r="AU113" s="99">
        <v>0.69974409999999998</v>
      </c>
      <c r="AV113" s="99">
        <v>1.5708337999999999</v>
      </c>
      <c r="AW113" s="100">
        <v>1.3983228999999999</v>
      </c>
      <c r="AY113" s="123">
        <v>2006</v>
      </c>
    </row>
    <row r="114" spans="2:51">
      <c r="B114" s="123">
        <v>2007</v>
      </c>
      <c r="C114" s="99">
        <v>1928</v>
      </c>
      <c r="D114" s="100">
        <v>18.621478</v>
      </c>
      <c r="E114" s="100">
        <v>20.069223999999998</v>
      </c>
      <c r="F114" s="100">
        <v>20.069223999999998</v>
      </c>
      <c r="G114" s="100">
        <v>24.067343999999999</v>
      </c>
      <c r="H114" s="100">
        <v>12.253614000000001</v>
      </c>
      <c r="I114" s="100">
        <v>9.8588243999999996</v>
      </c>
      <c r="J114" s="100">
        <v>75.577281999999997</v>
      </c>
      <c r="K114" s="100">
        <v>78</v>
      </c>
      <c r="L114" s="100">
        <v>72.919818000000006</v>
      </c>
      <c r="M114" s="100">
        <v>2.7320777999999999</v>
      </c>
      <c r="N114" s="99">
        <v>8682</v>
      </c>
      <c r="O114" s="99">
        <v>0.8840095</v>
      </c>
      <c r="P114" s="99">
        <v>1.5853132999999999</v>
      </c>
      <c r="R114" s="123">
        <v>2007</v>
      </c>
      <c r="S114" s="99">
        <v>1890</v>
      </c>
      <c r="T114" s="100">
        <v>18.044706000000001</v>
      </c>
      <c r="U114" s="100">
        <v>14.049455</v>
      </c>
      <c r="V114" s="100">
        <v>14.049455</v>
      </c>
      <c r="W114" s="100">
        <v>16.990538000000001</v>
      </c>
      <c r="X114" s="100">
        <v>8.3035852999999999</v>
      </c>
      <c r="Y114" s="100">
        <v>6.5287929</v>
      </c>
      <c r="Z114" s="100">
        <v>79.961376000000001</v>
      </c>
      <c r="AA114" s="100">
        <v>82</v>
      </c>
      <c r="AB114" s="100">
        <v>69.078946999999999</v>
      </c>
      <c r="AC114" s="100">
        <v>2.8089469999999999</v>
      </c>
      <c r="AD114" s="99">
        <v>5099</v>
      </c>
      <c r="AE114" s="99">
        <v>0.52508889999999997</v>
      </c>
      <c r="AF114" s="99">
        <v>1.5808598</v>
      </c>
      <c r="AH114" s="123">
        <v>2007</v>
      </c>
      <c r="AI114" s="99">
        <v>3818</v>
      </c>
      <c r="AJ114" s="100">
        <v>18.331424999999999</v>
      </c>
      <c r="AK114" s="100">
        <v>16.734690000000001</v>
      </c>
      <c r="AL114" s="100">
        <v>16.734690000000001</v>
      </c>
      <c r="AM114" s="100">
        <v>20.120370000000001</v>
      </c>
      <c r="AN114" s="100">
        <v>10.11246</v>
      </c>
      <c r="AO114" s="100">
        <v>8.0741145000000003</v>
      </c>
      <c r="AP114" s="100">
        <v>77.747512</v>
      </c>
      <c r="AQ114" s="100">
        <v>80</v>
      </c>
      <c r="AR114" s="100">
        <v>70.966543000000001</v>
      </c>
      <c r="AS114" s="100">
        <v>2.7695968</v>
      </c>
      <c r="AT114" s="99">
        <v>13781</v>
      </c>
      <c r="AU114" s="99">
        <v>0.70556379999999996</v>
      </c>
      <c r="AV114" s="99">
        <v>1.5836626</v>
      </c>
      <c r="AW114" s="100">
        <v>1.4284699000000001</v>
      </c>
      <c r="AY114" s="123">
        <v>2007</v>
      </c>
    </row>
    <row r="115" spans="2:51">
      <c r="B115" s="123">
        <v>2008</v>
      </c>
      <c r="C115" s="99">
        <v>2135</v>
      </c>
      <c r="D115" s="100">
        <v>20.194768</v>
      </c>
      <c r="E115" s="100">
        <v>21.625122000000001</v>
      </c>
      <c r="F115" s="100">
        <v>21.625122000000001</v>
      </c>
      <c r="G115" s="100">
        <v>25.882300000000001</v>
      </c>
      <c r="H115" s="100">
        <v>13.09938</v>
      </c>
      <c r="I115" s="100">
        <v>10.431066</v>
      </c>
      <c r="J115" s="100">
        <v>75.905385999999993</v>
      </c>
      <c r="K115" s="100">
        <v>78</v>
      </c>
      <c r="L115" s="100">
        <v>73.544608999999994</v>
      </c>
      <c r="M115" s="100">
        <v>2.9028662000000001</v>
      </c>
      <c r="N115" s="99">
        <v>9146</v>
      </c>
      <c r="O115" s="99">
        <v>0.91212729999999997</v>
      </c>
      <c r="P115" s="99">
        <v>1.6364198999999999</v>
      </c>
      <c r="R115" s="123">
        <v>2008</v>
      </c>
      <c r="S115" s="99">
        <v>2046</v>
      </c>
      <c r="T115" s="100">
        <v>19.162410000000001</v>
      </c>
      <c r="U115" s="100">
        <v>14.620547</v>
      </c>
      <c r="V115" s="100">
        <v>14.620547</v>
      </c>
      <c r="W115" s="100">
        <v>17.780889999999999</v>
      </c>
      <c r="X115" s="100">
        <v>8.5271390999999994</v>
      </c>
      <c r="Y115" s="100">
        <v>6.7019009</v>
      </c>
      <c r="Z115" s="100">
        <v>80.910556999999997</v>
      </c>
      <c r="AA115" s="100">
        <v>83</v>
      </c>
      <c r="AB115" s="100">
        <v>68.565684000000005</v>
      </c>
      <c r="AC115" s="100">
        <v>2.9063325999999998</v>
      </c>
      <c r="AD115" s="99">
        <v>4992</v>
      </c>
      <c r="AE115" s="99">
        <v>0.5041426</v>
      </c>
      <c r="AF115" s="99">
        <v>1.5590352999999999</v>
      </c>
      <c r="AH115" s="123">
        <v>2008</v>
      </c>
      <c r="AI115" s="99">
        <v>4181</v>
      </c>
      <c r="AJ115" s="100">
        <v>19.676036</v>
      </c>
      <c r="AK115" s="100">
        <v>17.803335000000001</v>
      </c>
      <c r="AL115" s="100">
        <v>17.803335000000001</v>
      </c>
      <c r="AM115" s="100">
        <v>21.438295</v>
      </c>
      <c r="AN115" s="100">
        <v>10.643546000000001</v>
      </c>
      <c r="AO115" s="100">
        <v>8.4500969000000001</v>
      </c>
      <c r="AP115" s="100">
        <v>78.354699999999994</v>
      </c>
      <c r="AQ115" s="100">
        <v>81</v>
      </c>
      <c r="AR115" s="100">
        <v>71.020893000000001</v>
      </c>
      <c r="AS115" s="100">
        <v>2.9045614</v>
      </c>
      <c r="AT115" s="99">
        <v>14138</v>
      </c>
      <c r="AU115" s="99">
        <v>0.70941600000000005</v>
      </c>
      <c r="AV115" s="99">
        <v>1.6082339000000001</v>
      </c>
      <c r="AW115" s="100">
        <v>1.4790912000000001</v>
      </c>
      <c r="AY115" s="123">
        <v>2008</v>
      </c>
    </row>
    <row r="116" spans="2:51">
      <c r="B116" s="123">
        <v>2009</v>
      </c>
      <c r="C116" s="99">
        <v>2121</v>
      </c>
      <c r="D116" s="100">
        <v>19.637440000000002</v>
      </c>
      <c r="E116" s="100">
        <v>20.750641999999999</v>
      </c>
      <c r="F116" s="100">
        <v>20.750641999999999</v>
      </c>
      <c r="G116" s="100">
        <v>24.801773000000001</v>
      </c>
      <c r="H116" s="100">
        <v>12.677756</v>
      </c>
      <c r="I116" s="100">
        <v>10.150233999999999</v>
      </c>
      <c r="J116" s="100">
        <v>75.520981000000006</v>
      </c>
      <c r="K116" s="100">
        <v>78</v>
      </c>
      <c r="L116" s="100">
        <v>73.441828000000001</v>
      </c>
      <c r="M116" s="100">
        <v>2.9327987000000002</v>
      </c>
      <c r="N116" s="99">
        <v>9815</v>
      </c>
      <c r="O116" s="99">
        <v>0.9581887</v>
      </c>
      <c r="P116" s="99">
        <v>1.745463</v>
      </c>
      <c r="R116" s="123">
        <v>2009</v>
      </c>
      <c r="S116" s="99">
        <v>2055</v>
      </c>
      <c r="T116" s="100">
        <v>18.869039999999998</v>
      </c>
      <c r="U116" s="100">
        <v>14.494735</v>
      </c>
      <c r="V116" s="100">
        <v>14.494735</v>
      </c>
      <c r="W116" s="100">
        <v>17.537108</v>
      </c>
      <c r="X116" s="100">
        <v>8.5737985000000005</v>
      </c>
      <c r="Y116" s="100">
        <v>6.7649765000000004</v>
      </c>
      <c r="Z116" s="100">
        <v>80.176156000000006</v>
      </c>
      <c r="AA116" s="100">
        <v>83</v>
      </c>
      <c r="AB116" s="100">
        <v>68.614356999999998</v>
      </c>
      <c r="AC116" s="100">
        <v>3.0026299999999999</v>
      </c>
      <c r="AD116" s="99">
        <v>5745</v>
      </c>
      <c r="AE116" s="99">
        <v>0.56858880000000001</v>
      </c>
      <c r="AF116" s="99">
        <v>1.7537967999999999</v>
      </c>
      <c r="AH116" s="123">
        <v>2009</v>
      </c>
      <c r="AI116" s="99">
        <v>4176</v>
      </c>
      <c r="AJ116" s="100">
        <v>19.251645</v>
      </c>
      <c r="AK116" s="100">
        <v>17.321550999999999</v>
      </c>
      <c r="AL116" s="100">
        <v>17.321550999999999</v>
      </c>
      <c r="AM116" s="100">
        <v>20.794324</v>
      </c>
      <c r="AN116" s="100">
        <v>10.470794</v>
      </c>
      <c r="AO116" s="100">
        <v>8.3473430999999998</v>
      </c>
      <c r="AP116" s="100">
        <v>77.811781999999994</v>
      </c>
      <c r="AQ116" s="100">
        <v>80</v>
      </c>
      <c r="AR116" s="100">
        <v>70.984191999999993</v>
      </c>
      <c r="AS116" s="100">
        <v>2.9667519000000002</v>
      </c>
      <c r="AT116" s="99">
        <v>15560</v>
      </c>
      <c r="AU116" s="99">
        <v>0.76472260000000003</v>
      </c>
      <c r="AV116" s="99">
        <v>1.7485307000000001</v>
      </c>
      <c r="AW116" s="100">
        <v>1.4315986000000001</v>
      </c>
      <c r="AY116" s="123">
        <v>2009</v>
      </c>
    </row>
    <row r="117" spans="2:51">
      <c r="B117" s="123">
        <v>2010</v>
      </c>
      <c r="C117" s="99">
        <v>1991</v>
      </c>
      <c r="D117" s="100">
        <v>18.153088</v>
      </c>
      <c r="E117" s="100">
        <v>18.83445</v>
      </c>
      <c r="F117" s="100">
        <v>18.83445</v>
      </c>
      <c r="G117" s="100">
        <v>22.638307999999999</v>
      </c>
      <c r="H117" s="100">
        <v>11.407539</v>
      </c>
      <c r="I117" s="100">
        <v>9.1270354999999999</v>
      </c>
      <c r="J117" s="100">
        <v>76.008538000000001</v>
      </c>
      <c r="K117" s="100">
        <v>79</v>
      </c>
      <c r="L117" s="100">
        <v>70.980391999999995</v>
      </c>
      <c r="M117" s="100">
        <v>2.7094333000000002</v>
      </c>
      <c r="N117" s="99">
        <v>9081</v>
      </c>
      <c r="O117" s="99">
        <v>0.87349619999999994</v>
      </c>
      <c r="P117" s="99">
        <v>1.6219199</v>
      </c>
      <c r="R117" s="123">
        <v>2010</v>
      </c>
      <c r="S117" s="99">
        <v>1957</v>
      </c>
      <c r="T117" s="100">
        <v>17.688127000000001</v>
      </c>
      <c r="U117" s="100">
        <v>13.27847</v>
      </c>
      <c r="V117" s="100">
        <v>13.27847</v>
      </c>
      <c r="W117" s="100">
        <v>16.119167999999998</v>
      </c>
      <c r="X117" s="100">
        <v>7.7661508000000001</v>
      </c>
      <c r="Y117" s="100">
        <v>6.1068109000000002</v>
      </c>
      <c r="Z117" s="100">
        <v>80.80838</v>
      </c>
      <c r="AA117" s="100">
        <v>83</v>
      </c>
      <c r="AB117" s="100">
        <v>67.273977000000002</v>
      </c>
      <c r="AC117" s="100">
        <v>2.7961537000000001</v>
      </c>
      <c r="AD117" s="99">
        <v>5111</v>
      </c>
      <c r="AE117" s="99">
        <v>0.49804080000000001</v>
      </c>
      <c r="AF117" s="99">
        <v>1.5952632</v>
      </c>
      <c r="AH117" s="123">
        <v>2010</v>
      </c>
      <c r="AI117" s="99">
        <v>3948</v>
      </c>
      <c r="AJ117" s="100">
        <v>17.919592999999999</v>
      </c>
      <c r="AK117" s="100">
        <v>15.786695</v>
      </c>
      <c r="AL117" s="100">
        <v>15.786695</v>
      </c>
      <c r="AM117" s="100">
        <v>19.039456000000001</v>
      </c>
      <c r="AN117" s="100">
        <v>9.4483435</v>
      </c>
      <c r="AO117" s="100">
        <v>7.5193234000000002</v>
      </c>
      <c r="AP117" s="100">
        <v>78.387791000000007</v>
      </c>
      <c r="AQ117" s="100">
        <v>81</v>
      </c>
      <c r="AR117" s="100">
        <v>69.093455000000006</v>
      </c>
      <c r="AS117" s="100">
        <v>2.7517372999999998</v>
      </c>
      <c r="AT117" s="99">
        <v>14192</v>
      </c>
      <c r="AU117" s="99">
        <v>0.68698570000000003</v>
      </c>
      <c r="AV117" s="99">
        <v>1.6122179999999999</v>
      </c>
      <c r="AW117" s="100">
        <v>1.4184201999999999</v>
      </c>
      <c r="AY117" s="123">
        <v>2010</v>
      </c>
    </row>
    <row r="118" spans="2:51">
      <c r="B118" s="123">
        <v>2011</v>
      </c>
      <c r="C118" s="99">
        <v>2178</v>
      </c>
      <c r="D118" s="100">
        <v>19.589441999999998</v>
      </c>
      <c r="E118" s="100">
        <v>19.900191</v>
      </c>
      <c r="F118" s="100">
        <v>19.900191</v>
      </c>
      <c r="G118" s="100">
        <v>23.926278</v>
      </c>
      <c r="H118" s="100">
        <v>12.056945000000001</v>
      </c>
      <c r="I118" s="100">
        <v>9.6907751999999991</v>
      </c>
      <c r="J118" s="100">
        <v>76.314967999999993</v>
      </c>
      <c r="K118" s="100">
        <v>79</v>
      </c>
      <c r="L118" s="100">
        <v>72.721202000000005</v>
      </c>
      <c r="M118" s="100">
        <v>2.8912784</v>
      </c>
      <c r="N118" s="99">
        <v>9315</v>
      </c>
      <c r="O118" s="99">
        <v>0.88460019999999995</v>
      </c>
      <c r="P118" s="99">
        <v>1.7132673</v>
      </c>
      <c r="R118" s="123">
        <v>2011</v>
      </c>
      <c r="S118" s="99">
        <v>2033</v>
      </c>
      <c r="T118" s="100">
        <v>18.116539</v>
      </c>
      <c r="U118" s="100">
        <v>13.393718</v>
      </c>
      <c r="V118" s="100">
        <v>13.393718</v>
      </c>
      <c r="W118" s="100">
        <v>16.252271</v>
      </c>
      <c r="X118" s="100">
        <v>7.8783924000000001</v>
      </c>
      <c r="Y118" s="100">
        <v>6.2842060000000002</v>
      </c>
      <c r="Z118" s="100">
        <v>80.886375000000001</v>
      </c>
      <c r="AA118" s="100">
        <v>84</v>
      </c>
      <c r="AB118" s="100">
        <v>65.899513999999996</v>
      </c>
      <c r="AC118" s="100">
        <v>2.8393061999999998</v>
      </c>
      <c r="AD118" s="99">
        <v>5523</v>
      </c>
      <c r="AE118" s="99">
        <v>0.53086049999999996</v>
      </c>
      <c r="AF118" s="99">
        <v>1.6891251</v>
      </c>
      <c r="AH118" s="123">
        <v>2011</v>
      </c>
      <c r="AI118" s="99">
        <v>4211</v>
      </c>
      <c r="AJ118" s="100">
        <v>18.849577</v>
      </c>
      <c r="AK118" s="100">
        <v>16.330719999999999</v>
      </c>
      <c r="AL118" s="100">
        <v>16.330719999999999</v>
      </c>
      <c r="AM118" s="100">
        <v>19.692270000000001</v>
      </c>
      <c r="AN118" s="100">
        <v>9.804945</v>
      </c>
      <c r="AO118" s="100">
        <v>7.8744012999999997</v>
      </c>
      <c r="AP118" s="100">
        <v>78.521966000000006</v>
      </c>
      <c r="AQ118" s="100">
        <v>81</v>
      </c>
      <c r="AR118" s="100">
        <v>69.259867999999997</v>
      </c>
      <c r="AS118" s="100">
        <v>2.8659515999999998</v>
      </c>
      <c r="AT118" s="99">
        <v>14838</v>
      </c>
      <c r="AU118" s="99">
        <v>0.70879760000000003</v>
      </c>
      <c r="AV118" s="99">
        <v>1.7042009</v>
      </c>
      <c r="AW118" s="100">
        <v>1.4857853999999999</v>
      </c>
      <c r="AY118" s="123">
        <v>2011</v>
      </c>
    </row>
    <row r="119" spans="2:51">
      <c r="B119" s="123">
        <v>2012</v>
      </c>
      <c r="C119" s="99">
        <v>2200</v>
      </c>
      <c r="D119" s="100">
        <v>19.440854999999999</v>
      </c>
      <c r="E119" s="100">
        <v>19.546417999999999</v>
      </c>
      <c r="F119" s="100">
        <v>19.546417999999999</v>
      </c>
      <c r="G119" s="100">
        <v>23.484026</v>
      </c>
      <c r="H119" s="100">
        <v>11.730392999999999</v>
      </c>
      <c r="I119" s="100">
        <v>9.3659058000000002</v>
      </c>
      <c r="J119" s="100">
        <v>76.766363999999996</v>
      </c>
      <c r="K119" s="100">
        <v>79</v>
      </c>
      <c r="L119" s="100">
        <v>73.284476999999995</v>
      </c>
      <c r="M119" s="100">
        <v>2.9414123999999999</v>
      </c>
      <c r="N119" s="99">
        <v>8823</v>
      </c>
      <c r="O119" s="99">
        <v>0.82380629999999999</v>
      </c>
      <c r="P119" s="99">
        <v>1.6683589999999999</v>
      </c>
      <c r="R119" s="123">
        <v>2012</v>
      </c>
      <c r="S119" s="99">
        <v>2041</v>
      </c>
      <c r="T119" s="100">
        <v>17.862613</v>
      </c>
      <c r="U119" s="100">
        <v>13.037675</v>
      </c>
      <c r="V119" s="100">
        <v>13.037675</v>
      </c>
      <c r="W119" s="100">
        <v>15.874883000000001</v>
      </c>
      <c r="X119" s="100">
        <v>7.5892379999999999</v>
      </c>
      <c r="Y119" s="100">
        <v>5.9669059999999998</v>
      </c>
      <c r="Z119" s="100">
        <v>81.094071999999997</v>
      </c>
      <c r="AA119" s="100">
        <v>84</v>
      </c>
      <c r="AB119" s="100">
        <v>66.961941999999993</v>
      </c>
      <c r="AC119" s="100">
        <v>2.8228037000000001</v>
      </c>
      <c r="AD119" s="99">
        <v>5337</v>
      </c>
      <c r="AE119" s="99">
        <v>0.50373159999999995</v>
      </c>
      <c r="AF119" s="99">
        <v>1.6703284</v>
      </c>
      <c r="AH119" s="123">
        <v>2012</v>
      </c>
      <c r="AI119" s="99">
        <v>4241</v>
      </c>
      <c r="AJ119" s="100">
        <v>18.647925999999998</v>
      </c>
      <c r="AK119" s="100">
        <v>15.987453</v>
      </c>
      <c r="AL119" s="100">
        <v>15.987453</v>
      </c>
      <c r="AM119" s="100">
        <v>19.296454000000001</v>
      </c>
      <c r="AN119" s="100">
        <v>9.5041550000000008</v>
      </c>
      <c r="AO119" s="100">
        <v>7.5546961000000001</v>
      </c>
      <c r="AP119" s="100">
        <v>78.849091999999999</v>
      </c>
      <c r="AQ119" s="100">
        <v>82</v>
      </c>
      <c r="AR119" s="100">
        <v>70.099174000000005</v>
      </c>
      <c r="AS119" s="100">
        <v>2.8831118999999998</v>
      </c>
      <c r="AT119" s="99">
        <v>14160</v>
      </c>
      <c r="AU119" s="99">
        <v>0.66463369999999999</v>
      </c>
      <c r="AV119" s="99">
        <v>1.6691008000000001</v>
      </c>
      <c r="AW119" s="100">
        <v>1.4992258000000001</v>
      </c>
      <c r="AY119" s="123">
        <v>2012</v>
      </c>
    </row>
    <row r="120" spans="2:51">
      <c r="B120" s="123">
        <v>2013</v>
      </c>
      <c r="C120" s="99">
        <v>2301</v>
      </c>
      <c r="D120" s="100">
        <v>19.986623000000002</v>
      </c>
      <c r="E120" s="100">
        <v>19.700405</v>
      </c>
      <c r="F120" s="100">
        <v>19.700405</v>
      </c>
      <c r="G120" s="100">
        <v>23.701685000000001</v>
      </c>
      <c r="H120" s="100">
        <v>11.882882</v>
      </c>
      <c r="I120" s="100">
        <v>9.5277098999999996</v>
      </c>
      <c r="J120" s="100">
        <v>76.673186000000001</v>
      </c>
      <c r="K120" s="100">
        <v>79</v>
      </c>
      <c r="L120" s="100">
        <v>74.321704999999994</v>
      </c>
      <c r="M120" s="100">
        <v>3.0363411</v>
      </c>
      <c r="N120" s="99">
        <v>9405</v>
      </c>
      <c r="O120" s="99">
        <v>0.86388310000000001</v>
      </c>
      <c r="P120" s="99">
        <v>1.7566207</v>
      </c>
      <c r="R120" s="123">
        <v>2013</v>
      </c>
      <c r="S120" s="99">
        <v>2032</v>
      </c>
      <c r="T120" s="100">
        <v>17.467247</v>
      </c>
      <c r="U120" s="100">
        <v>12.770619999999999</v>
      </c>
      <c r="V120" s="100">
        <v>12.770619999999999</v>
      </c>
      <c r="W120" s="100">
        <v>15.522043</v>
      </c>
      <c r="X120" s="100">
        <v>7.4951125000000003</v>
      </c>
      <c r="Y120" s="100">
        <v>5.8978165999999996</v>
      </c>
      <c r="Z120" s="100">
        <v>80.821849999999998</v>
      </c>
      <c r="AA120" s="100">
        <v>84</v>
      </c>
      <c r="AB120" s="100">
        <v>67.463479000000007</v>
      </c>
      <c r="AC120" s="100">
        <v>2.8263047000000001</v>
      </c>
      <c r="AD120" s="99">
        <v>5674</v>
      </c>
      <c r="AE120" s="99">
        <v>0.52599119999999999</v>
      </c>
      <c r="AF120" s="99">
        <v>1.7425326999999999</v>
      </c>
      <c r="AH120" s="123">
        <v>2013</v>
      </c>
      <c r="AI120" s="99">
        <v>4333</v>
      </c>
      <c r="AJ120" s="100">
        <v>18.720376999999999</v>
      </c>
      <c r="AK120" s="100">
        <v>15.894856000000001</v>
      </c>
      <c r="AL120" s="100">
        <v>15.894856000000001</v>
      </c>
      <c r="AM120" s="100">
        <v>19.179734</v>
      </c>
      <c r="AN120" s="100">
        <v>9.5160149999999994</v>
      </c>
      <c r="AO120" s="100">
        <v>7.5864276000000004</v>
      </c>
      <c r="AP120" s="100">
        <v>78.618740000000003</v>
      </c>
      <c r="AQ120" s="100">
        <v>81</v>
      </c>
      <c r="AR120" s="100">
        <v>70.939751000000001</v>
      </c>
      <c r="AS120" s="100">
        <v>2.9340863000000001</v>
      </c>
      <c r="AT120" s="99">
        <v>15079</v>
      </c>
      <c r="AU120" s="99">
        <v>0.69571380000000005</v>
      </c>
      <c r="AV120" s="99">
        <v>1.7512928999999999</v>
      </c>
      <c r="AW120" s="100">
        <v>1.542635</v>
      </c>
      <c r="AY120" s="123">
        <v>2013</v>
      </c>
    </row>
    <row r="121" spans="2:51">
      <c r="B121" s="123">
        <v>2014</v>
      </c>
      <c r="C121" s="99">
        <v>2215</v>
      </c>
      <c r="D121" s="100">
        <v>18.965028</v>
      </c>
      <c r="E121" s="100">
        <v>18.278898000000002</v>
      </c>
      <c r="F121" s="100">
        <v>18.278898000000002</v>
      </c>
      <c r="G121" s="100">
        <v>21.940632000000001</v>
      </c>
      <c r="H121" s="100">
        <v>11.204717</v>
      </c>
      <c r="I121" s="100">
        <v>9.0435268000000004</v>
      </c>
      <c r="J121" s="100">
        <v>76.112414999999999</v>
      </c>
      <c r="K121" s="100">
        <v>78</v>
      </c>
      <c r="L121" s="100">
        <v>71.176092999999995</v>
      </c>
      <c r="M121" s="100">
        <v>2.8273828999999999</v>
      </c>
      <c r="N121" s="99">
        <v>10148</v>
      </c>
      <c r="O121" s="99">
        <v>0.91983009999999998</v>
      </c>
      <c r="P121" s="99">
        <v>1.8544373000000001</v>
      </c>
      <c r="R121" s="123">
        <v>2014</v>
      </c>
      <c r="S121" s="99">
        <v>2138</v>
      </c>
      <c r="T121" s="100">
        <v>18.080727</v>
      </c>
      <c r="U121" s="100">
        <v>13.068541</v>
      </c>
      <c r="V121" s="100">
        <v>13.068541</v>
      </c>
      <c r="W121" s="100">
        <v>15.896964000000001</v>
      </c>
      <c r="X121" s="100">
        <v>7.6261839</v>
      </c>
      <c r="Y121" s="100">
        <v>5.9757755000000001</v>
      </c>
      <c r="Z121" s="100">
        <v>81.167524999999998</v>
      </c>
      <c r="AA121" s="100">
        <v>84</v>
      </c>
      <c r="AB121" s="100">
        <v>68.945500999999993</v>
      </c>
      <c r="AC121" s="100">
        <v>2.8416114000000001</v>
      </c>
      <c r="AD121" s="99">
        <v>5787</v>
      </c>
      <c r="AE121" s="99">
        <v>0.52795300000000001</v>
      </c>
      <c r="AF121" s="99">
        <v>1.7367478000000001</v>
      </c>
      <c r="AH121" s="123">
        <v>2014</v>
      </c>
      <c r="AI121" s="99">
        <v>4353</v>
      </c>
      <c r="AJ121" s="100">
        <v>18.520143000000001</v>
      </c>
      <c r="AK121" s="100">
        <v>15.512632999999999</v>
      </c>
      <c r="AL121" s="100">
        <v>15.512632999999999</v>
      </c>
      <c r="AM121" s="100">
        <v>18.720237000000001</v>
      </c>
      <c r="AN121" s="100">
        <v>9.3275164999999998</v>
      </c>
      <c r="AO121" s="100">
        <v>7.4458431000000003</v>
      </c>
      <c r="AP121" s="100">
        <v>78.594668999999996</v>
      </c>
      <c r="AQ121" s="100">
        <v>81</v>
      </c>
      <c r="AR121" s="100">
        <v>70.062771999999995</v>
      </c>
      <c r="AS121" s="100">
        <v>2.8343533999999999</v>
      </c>
      <c r="AT121" s="99">
        <v>15935</v>
      </c>
      <c r="AU121" s="99">
        <v>0.72452649999999996</v>
      </c>
      <c r="AV121" s="99">
        <v>1.8098966999999999</v>
      </c>
      <c r="AW121" s="100">
        <v>1.3986946</v>
      </c>
      <c r="AY121" s="123">
        <v>2014</v>
      </c>
    </row>
    <row r="122" spans="2:51">
      <c r="B122" s="123">
        <v>2015</v>
      </c>
      <c r="C122" s="99">
        <v>2463</v>
      </c>
      <c r="D122" s="100">
        <v>20.800912</v>
      </c>
      <c r="E122" s="100">
        <v>19.712289999999999</v>
      </c>
      <c r="F122" s="100">
        <v>19.712289999999999</v>
      </c>
      <c r="G122" s="100">
        <v>23.680710000000001</v>
      </c>
      <c r="H122" s="100">
        <v>12.035563</v>
      </c>
      <c r="I122" s="100">
        <v>9.7156392999999994</v>
      </c>
      <c r="J122" s="100">
        <v>76.343484000000004</v>
      </c>
      <c r="K122" s="100">
        <v>79</v>
      </c>
      <c r="L122" s="100">
        <v>72.891388000000006</v>
      </c>
      <c r="M122" s="100">
        <v>3.0284027999999998</v>
      </c>
      <c r="N122" s="99">
        <v>11052</v>
      </c>
      <c r="O122" s="99">
        <v>0.98919020000000002</v>
      </c>
      <c r="P122" s="99">
        <v>1.9551856999999999</v>
      </c>
      <c r="R122" s="123">
        <v>2015</v>
      </c>
      <c r="S122" s="99">
        <v>2199</v>
      </c>
      <c r="T122" s="100">
        <v>18.309806999999999</v>
      </c>
      <c r="U122" s="100">
        <v>13.133533</v>
      </c>
      <c r="V122" s="100">
        <v>13.133533</v>
      </c>
      <c r="W122" s="100">
        <v>16.013010999999999</v>
      </c>
      <c r="X122" s="100">
        <v>7.6905888999999998</v>
      </c>
      <c r="Y122" s="100">
        <v>6.0625282</v>
      </c>
      <c r="Z122" s="100">
        <v>81.158709000000002</v>
      </c>
      <c r="AA122" s="100">
        <v>84</v>
      </c>
      <c r="AB122" s="100">
        <v>67.474684999999994</v>
      </c>
      <c r="AC122" s="100">
        <v>2.8293146999999998</v>
      </c>
      <c r="AD122" s="99">
        <v>6096</v>
      </c>
      <c r="AE122" s="99">
        <v>0.54774560000000005</v>
      </c>
      <c r="AF122" s="99">
        <v>1.8196526</v>
      </c>
      <c r="AH122" s="123">
        <v>2015</v>
      </c>
      <c r="AI122" s="99">
        <v>4662</v>
      </c>
      <c r="AJ122" s="100">
        <v>19.546527000000001</v>
      </c>
      <c r="AK122" s="100">
        <v>16.166459</v>
      </c>
      <c r="AL122" s="100">
        <v>16.166459</v>
      </c>
      <c r="AM122" s="100">
        <v>19.524176000000001</v>
      </c>
      <c r="AN122" s="100">
        <v>9.7282297</v>
      </c>
      <c r="AO122" s="100">
        <v>7.7879581</v>
      </c>
      <c r="AP122" s="100">
        <v>78.614757999999995</v>
      </c>
      <c r="AQ122" s="100">
        <v>82</v>
      </c>
      <c r="AR122" s="100">
        <v>70.231998000000004</v>
      </c>
      <c r="AS122" s="100">
        <v>2.9311169000000001</v>
      </c>
      <c r="AT122" s="99">
        <v>17148</v>
      </c>
      <c r="AU122" s="99">
        <v>0.76889859999999999</v>
      </c>
      <c r="AV122" s="99">
        <v>1.9047513</v>
      </c>
      <c r="AW122" s="100">
        <v>1.5009129999999999</v>
      </c>
      <c r="AY122" s="123">
        <v>2015</v>
      </c>
    </row>
    <row r="123" spans="2:51">
      <c r="B123" s="123">
        <v>2016</v>
      </c>
      <c r="C123" s="99">
        <v>2578</v>
      </c>
      <c r="D123" s="100">
        <v>21.462147000000002</v>
      </c>
      <c r="E123" s="100">
        <v>20.059279</v>
      </c>
      <c r="F123" s="100">
        <v>20.059279</v>
      </c>
      <c r="G123" s="100">
        <v>24.014105000000001</v>
      </c>
      <c r="H123" s="100">
        <v>12.331006</v>
      </c>
      <c r="I123" s="100">
        <v>9.9614384000000005</v>
      </c>
      <c r="J123" s="100">
        <v>75.925523999999996</v>
      </c>
      <c r="K123" s="100">
        <v>79</v>
      </c>
      <c r="L123" s="100">
        <v>73.321956999999998</v>
      </c>
      <c r="M123" s="100">
        <v>3.1490100000000001</v>
      </c>
      <c r="N123" s="99">
        <v>12397</v>
      </c>
      <c r="O123" s="99">
        <v>1.0949648000000001</v>
      </c>
      <c r="P123" s="99">
        <v>2.2437075000000002</v>
      </c>
      <c r="R123" s="123">
        <v>2016</v>
      </c>
      <c r="S123" s="99">
        <v>2192</v>
      </c>
      <c r="T123" s="100">
        <v>17.96874</v>
      </c>
      <c r="U123" s="100">
        <v>12.811756000000001</v>
      </c>
      <c r="V123" s="100">
        <v>12.811756000000001</v>
      </c>
      <c r="W123" s="100">
        <v>15.595057000000001</v>
      </c>
      <c r="X123" s="100">
        <v>7.5615199999999998</v>
      </c>
      <c r="Y123" s="100">
        <v>6.0153373999999999</v>
      </c>
      <c r="Z123" s="100">
        <v>80.797900999999996</v>
      </c>
      <c r="AA123" s="100">
        <v>84</v>
      </c>
      <c r="AB123" s="100">
        <v>67.779838999999996</v>
      </c>
      <c r="AC123" s="100">
        <v>2.8602371999999998</v>
      </c>
      <c r="AD123" s="99">
        <v>6534</v>
      </c>
      <c r="AE123" s="99">
        <v>0.57823310000000006</v>
      </c>
      <c r="AF123" s="99">
        <v>1.9762033000000001</v>
      </c>
      <c r="AH123" s="123">
        <v>2016</v>
      </c>
      <c r="AI123" s="99">
        <v>4770</v>
      </c>
      <c r="AJ123" s="100">
        <v>19.701944000000001</v>
      </c>
      <c r="AK123" s="100">
        <v>16.160204</v>
      </c>
      <c r="AL123" s="100">
        <v>16.160204</v>
      </c>
      <c r="AM123" s="100">
        <v>19.458984000000001</v>
      </c>
      <c r="AN123" s="100">
        <v>9.8010991999999995</v>
      </c>
      <c r="AO123" s="100">
        <v>7.8826859999999996</v>
      </c>
      <c r="AP123" s="100">
        <v>78.164569999999998</v>
      </c>
      <c r="AQ123" s="100">
        <v>81</v>
      </c>
      <c r="AR123" s="100">
        <v>70.666667000000004</v>
      </c>
      <c r="AS123" s="100">
        <v>3.0093877999999998</v>
      </c>
      <c r="AT123" s="99">
        <v>18931</v>
      </c>
      <c r="AU123" s="99">
        <v>0.83684890000000001</v>
      </c>
      <c r="AV123" s="99">
        <v>2.1435599999999999</v>
      </c>
      <c r="AW123" s="100">
        <v>1.5656931000000001</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v>1</v>
      </c>
      <c r="D14" s="99">
        <v>3</v>
      </c>
      <c r="E14" s="99">
        <v>6</v>
      </c>
      <c r="F14" s="99">
        <v>8</v>
      </c>
      <c r="G14" s="99">
        <v>6</v>
      </c>
      <c r="H14" s="99">
        <v>5</v>
      </c>
      <c r="I14" s="99">
        <v>5</v>
      </c>
      <c r="J14" s="99">
        <v>8</v>
      </c>
      <c r="K14" s="99">
        <v>13</v>
      </c>
      <c r="L14" s="99">
        <v>15</v>
      </c>
      <c r="M14" s="99">
        <v>15</v>
      </c>
      <c r="N14" s="99">
        <v>17</v>
      </c>
      <c r="O14" s="99">
        <v>19</v>
      </c>
      <c r="P14" s="99">
        <v>22</v>
      </c>
      <c r="Q14" s="99">
        <v>26</v>
      </c>
      <c r="R14" s="99">
        <v>14</v>
      </c>
      <c r="S14" s="99">
        <v>5</v>
      </c>
      <c r="T14" s="99">
        <v>0</v>
      </c>
      <c r="U14" s="99">
        <v>0</v>
      </c>
      <c r="V14" s="99">
        <v>188</v>
      </c>
      <c r="W14" s="125"/>
      <c r="X14" s="113">
        <v>1907</v>
      </c>
      <c r="Y14" s="99">
        <v>1</v>
      </c>
      <c r="Z14" s="99">
        <v>1</v>
      </c>
      <c r="AA14" s="99">
        <v>4</v>
      </c>
      <c r="AB14" s="99">
        <v>2</v>
      </c>
      <c r="AC14" s="99">
        <v>7</v>
      </c>
      <c r="AD14" s="99">
        <v>8</v>
      </c>
      <c r="AE14" s="99">
        <v>7</v>
      </c>
      <c r="AF14" s="99">
        <v>8</v>
      </c>
      <c r="AG14" s="99">
        <v>6</v>
      </c>
      <c r="AH14" s="99">
        <v>6</v>
      </c>
      <c r="AI14" s="99">
        <v>16</v>
      </c>
      <c r="AJ14" s="99">
        <v>17</v>
      </c>
      <c r="AK14" s="99">
        <v>29</v>
      </c>
      <c r="AL14" s="99">
        <v>40</v>
      </c>
      <c r="AM14" s="99">
        <v>25</v>
      </c>
      <c r="AN14" s="99">
        <v>19</v>
      </c>
      <c r="AO14" s="99">
        <v>4</v>
      </c>
      <c r="AP14" s="99">
        <v>0</v>
      </c>
      <c r="AQ14" s="99">
        <v>0</v>
      </c>
      <c r="AR14" s="99">
        <v>200</v>
      </c>
      <c r="AS14" s="125"/>
      <c r="AT14" s="113">
        <v>1907</v>
      </c>
      <c r="AU14" s="99">
        <v>2</v>
      </c>
      <c r="AV14" s="99">
        <v>4</v>
      </c>
      <c r="AW14" s="99">
        <v>10</v>
      </c>
      <c r="AX14" s="99">
        <v>10</v>
      </c>
      <c r="AY14" s="99">
        <v>13</v>
      </c>
      <c r="AZ14" s="99">
        <v>13</v>
      </c>
      <c r="BA14" s="99">
        <v>12</v>
      </c>
      <c r="BB14" s="99">
        <v>16</v>
      </c>
      <c r="BC14" s="99">
        <v>19</v>
      </c>
      <c r="BD14" s="99">
        <v>21</v>
      </c>
      <c r="BE14" s="99">
        <v>31</v>
      </c>
      <c r="BF14" s="99">
        <v>34</v>
      </c>
      <c r="BG14" s="99">
        <v>48</v>
      </c>
      <c r="BH14" s="99">
        <v>62</v>
      </c>
      <c r="BI14" s="99">
        <v>51</v>
      </c>
      <c r="BJ14" s="99">
        <v>33</v>
      </c>
      <c r="BK14" s="99">
        <v>9</v>
      </c>
      <c r="BL14" s="99">
        <v>0</v>
      </c>
      <c r="BM14" s="99">
        <v>0</v>
      </c>
      <c r="BN14" s="99">
        <v>388</v>
      </c>
      <c r="BP14" s="112">
        <v>1907</v>
      </c>
    </row>
    <row r="15" spans="1:68" s="91" customFormat="1">
      <c r="B15" s="113">
        <v>1908</v>
      </c>
      <c r="C15" s="99">
        <v>0</v>
      </c>
      <c r="D15" s="99">
        <v>1</v>
      </c>
      <c r="E15" s="99">
        <v>7</v>
      </c>
      <c r="F15" s="99">
        <v>6</v>
      </c>
      <c r="G15" s="99">
        <v>5</v>
      </c>
      <c r="H15" s="99">
        <v>4</v>
      </c>
      <c r="I15" s="99">
        <v>9</v>
      </c>
      <c r="J15" s="99">
        <v>14</v>
      </c>
      <c r="K15" s="99">
        <v>7</v>
      </c>
      <c r="L15" s="99">
        <v>12</v>
      </c>
      <c r="M15" s="99">
        <v>14</v>
      </c>
      <c r="N15" s="99">
        <v>18</v>
      </c>
      <c r="O15" s="99">
        <v>17</v>
      </c>
      <c r="P15" s="99">
        <v>21</v>
      </c>
      <c r="Q15" s="99">
        <v>15</v>
      </c>
      <c r="R15" s="99">
        <v>10</v>
      </c>
      <c r="S15" s="99">
        <v>3</v>
      </c>
      <c r="T15" s="99">
        <v>1</v>
      </c>
      <c r="U15" s="99">
        <v>0</v>
      </c>
      <c r="V15" s="99">
        <v>164</v>
      </c>
      <c r="W15" s="125"/>
      <c r="X15" s="113">
        <v>1908</v>
      </c>
      <c r="Y15" s="99">
        <v>0</v>
      </c>
      <c r="Z15" s="99">
        <v>2</v>
      </c>
      <c r="AA15" s="99">
        <v>5</v>
      </c>
      <c r="AB15" s="99">
        <v>4</v>
      </c>
      <c r="AC15" s="99">
        <v>7</v>
      </c>
      <c r="AD15" s="99">
        <v>5</v>
      </c>
      <c r="AE15" s="99">
        <v>5</v>
      </c>
      <c r="AF15" s="99">
        <v>5</v>
      </c>
      <c r="AG15" s="99">
        <v>5</v>
      </c>
      <c r="AH15" s="99">
        <v>8</v>
      </c>
      <c r="AI15" s="99">
        <v>14</v>
      </c>
      <c r="AJ15" s="99">
        <v>15</v>
      </c>
      <c r="AK15" s="99">
        <v>36</v>
      </c>
      <c r="AL15" s="99">
        <v>41</v>
      </c>
      <c r="AM15" s="99">
        <v>17</v>
      </c>
      <c r="AN15" s="99">
        <v>15</v>
      </c>
      <c r="AO15" s="99">
        <v>5</v>
      </c>
      <c r="AP15" s="99">
        <v>1</v>
      </c>
      <c r="AQ15" s="99">
        <v>1</v>
      </c>
      <c r="AR15" s="99">
        <v>191</v>
      </c>
      <c r="AS15" s="125"/>
      <c r="AT15" s="113">
        <v>1908</v>
      </c>
      <c r="AU15" s="99">
        <v>0</v>
      </c>
      <c r="AV15" s="99">
        <v>3</v>
      </c>
      <c r="AW15" s="99">
        <v>12</v>
      </c>
      <c r="AX15" s="99">
        <v>10</v>
      </c>
      <c r="AY15" s="99">
        <v>12</v>
      </c>
      <c r="AZ15" s="99">
        <v>9</v>
      </c>
      <c r="BA15" s="99">
        <v>14</v>
      </c>
      <c r="BB15" s="99">
        <v>19</v>
      </c>
      <c r="BC15" s="99">
        <v>12</v>
      </c>
      <c r="BD15" s="99">
        <v>20</v>
      </c>
      <c r="BE15" s="99">
        <v>28</v>
      </c>
      <c r="BF15" s="99">
        <v>33</v>
      </c>
      <c r="BG15" s="99">
        <v>53</v>
      </c>
      <c r="BH15" s="99">
        <v>62</v>
      </c>
      <c r="BI15" s="99">
        <v>32</v>
      </c>
      <c r="BJ15" s="99">
        <v>25</v>
      </c>
      <c r="BK15" s="99">
        <v>8</v>
      </c>
      <c r="BL15" s="99">
        <v>2</v>
      </c>
      <c r="BM15" s="99">
        <v>1</v>
      </c>
      <c r="BN15" s="99">
        <v>355</v>
      </c>
      <c r="BP15" s="112">
        <v>1908</v>
      </c>
    </row>
    <row r="16" spans="1:68" s="91" customFormat="1">
      <c r="B16" s="113">
        <v>1909</v>
      </c>
      <c r="C16" s="99">
        <v>1</v>
      </c>
      <c r="D16" s="99">
        <v>2</v>
      </c>
      <c r="E16" s="99">
        <v>7</v>
      </c>
      <c r="F16" s="99">
        <v>2</v>
      </c>
      <c r="G16" s="99">
        <v>7</v>
      </c>
      <c r="H16" s="99">
        <v>13</v>
      </c>
      <c r="I16" s="99">
        <v>8</v>
      </c>
      <c r="J16" s="99">
        <v>11</v>
      </c>
      <c r="K16" s="99">
        <v>13</v>
      </c>
      <c r="L16" s="99">
        <v>15</v>
      </c>
      <c r="M16" s="99">
        <v>13</v>
      </c>
      <c r="N16" s="99">
        <v>14</v>
      </c>
      <c r="O16" s="99">
        <v>27</v>
      </c>
      <c r="P16" s="99">
        <v>21</v>
      </c>
      <c r="Q16" s="99">
        <v>13</v>
      </c>
      <c r="R16" s="99">
        <v>16</v>
      </c>
      <c r="S16" s="99">
        <v>2</v>
      </c>
      <c r="T16" s="99">
        <v>0</v>
      </c>
      <c r="U16" s="99">
        <v>1</v>
      </c>
      <c r="V16" s="99">
        <v>186</v>
      </c>
      <c r="W16" s="125"/>
      <c r="X16" s="113">
        <v>1909</v>
      </c>
      <c r="Y16" s="99">
        <v>0</v>
      </c>
      <c r="Z16" s="99">
        <v>7</v>
      </c>
      <c r="AA16" s="99">
        <v>4</v>
      </c>
      <c r="AB16" s="99">
        <v>4</v>
      </c>
      <c r="AC16" s="99">
        <v>8</v>
      </c>
      <c r="AD16" s="99">
        <v>6</v>
      </c>
      <c r="AE16" s="99">
        <v>2</v>
      </c>
      <c r="AF16" s="99">
        <v>8</v>
      </c>
      <c r="AG16" s="99">
        <v>8</v>
      </c>
      <c r="AH16" s="99">
        <v>8</v>
      </c>
      <c r="AI16" s="99">
        <v>11</v>
      </c>
      <c r="AJ16" s="99">
        <v>23</v>
      </c>
      <c r="AK16" s="99">
        <v>29</v>
      </c>
      <c r="AL16" s="99">
        <v>27</v>
      </c>
      <c r="AM16" s="99">
        <v>28</v>
      </c>
      <c r="AN16" s="99">
        <v>16</v>
      </c>
      <c r="AO16" s="99">
        <v>5</v>
      </c>
      <c r="AP16" s="99">
        <v>1</v>
      </c>
      <c r="AQ16" s="99">
        <v>0</v>
      </c>
      <c r="AR16" s="99">
        <v>195</v>
      </c>
      <c r="AS16" s="125"/>
      <c r="AT16" s="113">
        <v>1909</v>
      </c>
      <c r="AU16" s="99">
        <v>1</v>
      </c>
      <c r="AV16" s="99">
        <v>9</v>
      </c>
      <c r="AW16" s="99">
        <v>11</v>
      </c>
      <c r="AX16" s="99">
        <v>6</v>
      </c>
      <c r="AY16" s="99">
        <v>15</v>
      </c>
      <c r="AZ16" s="99">
        <v>19</v>
      </c>
      <c r="BA16" s="99">
        <v>10</v>
      </c>
      <c r="BB16" s="99">
        <v>19</v>
      </c>
      <c r="BC16" s="99">
        <v>21</v>
      </c>
      <c r="BD16" s="99">
        <v>23</v>
      </c>
      <c r="BE16" s="99">
        <v>24</v>
      </c>
      <c r="BF16" s="99">
        <v>37</v>
      </c>
      <c r="BG16" s="99">
        <v>56</v>
      </c>
      <c r="BH16" s="99">
        <v>48</v>
      </c>
      <c r="BI16" s="99">
        <v>41</v>
      </c>
      <c r="BJ16" s="99">
        <v>32</v>
      </c>
      <c r="BK16" s="99">
        <v>7</v>
      </c>
      <c r="BL16" s="99">
        <v>1</v>
      </c>
      <c r="BM16" s="99">
        <v>1</v>
      </c>
      <c r="BN16" s="99">
        <v>381</v>
      </c>
      <c r="BP16" s="112">
        <v>1909</v>
      </c>
    </row>
    <row r="17" spans="2:68" s="91" customFormat="1">
      <c r="B17" s="113">
        <v>1910</v>
      </c>
      <c r="C17" s="99">
        <v>7</v>
      </c>
      <c r="D17" s="99">
        <v>5</v>
      </c>
      <c r="E17" s="99">
        <v>5</v>
      </c>
      <c r="F17" s="99">
        <v>7</v>
      </c>
      <c r="G17" s="99">
        <v>7</v>
      </c>
      <c r="H17" s="99">
        <v>7</v>
      </c>
      <c r="I17" s="99">
        <v>7</v>
      </c>
      <c r="J17" s="99">
        <v>9</v>
      </c>
      <c r="K17" s="99">
        <v>16</v>
      </c>
      <c r="L17" s="99">
        <v>19</v>
      </c>
      <c r="M17" s="99">
        <v>8</v>
      </c>
      <c r="N17" s="99">
        <v>17</v>
      </c>
      <c r="O17" s="99">
        <v>21</v>
      </c>
      <c r="P17" s="99">
        <v>20</v>
      </c>
      <c r="Q17" s="99">
        <v>17</v>
      </c>
      <c r="R17" s="99">
        <v>9</v>
      </c>
      <c r="S17" s="99">
        <v>3</v>
      </c>
      <c r="T17" s="99">
        <v>1</v>
      </c>
      <c r="U17" s="99">
        <v>0</v>
      </c>
      <c r="V17" s="99">
        <v>185</v>
      </c>
      <c r="W17" s="125"/>
      <c r="X17" s="113">
        <v>1910</v>
      </c>
      <c r="Y17" s="99">
        <v>1</v>
      </c>
      <c r="Z17" s="99">
        <v>5</v>
      </c>
      <c r="AA17" s="99">
        <v>5</v>
      </c>
      <c r="AB17" s="99">
        <v>2</v>
      </c>
      <c r="AC17" s="99">
        <v>4</v>
      </c>
      <c r="AD17" s="99">
        <v>7</v>
      </c>
      <c r="AE17" s="99">
        <v>3</v>
      </c>
      <c r="AF17" s="99">
        <v>14</v>
      </c>
      <c r="AG17" s="99">
        <v>7</v>
      </c>
      <c r="AH17" s="99">
        <v>16</v>
      </c>
      <c r="AI17" s="99">
        <v>24</v>
      </c>
      <c r="AJ17" s="99">
        <v>25</v>
      </c>
      <c r="AK17" s="99">
        <v>24</v>
      </c>
      <c r="AL17" s="99">
        <v>38</v>
      </c>
      <c r="AM17" s="99">
        <v>28</v>
      </c>
      <c r="AN17" s="99">
        <v>26</v>
      </c>
      <c r="AO17" s="99">
        <v>5</v>
      </c>
      <c r="AP17" s="99">
        <v>1</v>
      </c>
      <c r="AQ17" s="99">
        <v>0</v>
      </c>
      <c r="AR17" s="99">
        <v>235</v>
      </c>
      <c r="AS17" s="125"/>
      <c r="AT17" s="113">
        <v>1910</v>
      </c>
      <c r="AU17" s="99">
        <v>8</v>
      </c>
      <c r="AV17" s="99">
        <v>10</v>
      </c>
      <c r="AW17" s="99">
        <v>10</v>
      </c>
      <c r="AX17" s="99">
        <v>9</v>
      </c>
      <c r="AY17" s="99">
        <v>11</v>
      </c>
      <c r="AZ17" s="99">
        <v>14</v>
      </c>
      <c r="BA17" s="99">
        <v>10</v>
      </c>
      <c r="BB17" s="99">
        <v>23</v>
      </c>
      <c r="BC17" s="99">
        <v>23</v>
      </c>
      <c r="BD17" s="99">
        <v>35</v>
      </c>
      <c r="BE17" s="99">
        <v>32</v>
      </c>
      <c r="BF17" s="99">
        <v>42</v>
      </c>
      <c r="BG17" s="99">
        <v>45</v>
      </c>
      <c r="BH17" s="99">
        <v>58</v>
      </c>
      <c r="BI17" s="99">
        <v>45</v>
      </c>
      <c r="BJ17" s="99">
        <v>35</v>
      </c>
      <c r="BK17" s="99">
        <v>8</v>
      </c>
      <c r="BL17" s="99">
        <v>2</v>
      </c>
      <c r="BM17" s="99">
        <v>0</v>
      </c>
      <c r="BN17" s="99">
        <v>420</v>
      </c>
      <c r="BP17" s="113">
        <v>1910</v>
      </c>
    </row>
    <row r="18" spans="2:68" s="91" customFormat="1">
      <c r="B18" s="113">
        <v>1911</v>
      </c>
      <c r="C18" s="99">
        <v>0</v>
      </c>
      <c r="D18" s="99">
        <v>4</v>
      </c>
      <c r="E18" s="99">
        <v>4</v>
      </c>
      <c r="F18" s="99">
        <v>6</v>
      </c>
      <c r="G18" s="99">
        <v>13</v>
      </c>
      <c r="H18" s="99">
        <v>7</v>
      </c>
      <c r="I18" s="99">
        <v>4</v>
      </c>
      <c r="J18" s="99">
        <v>8</v>
      </c>
      <c r="K18" s="99">
        <v>12</v>
      </c>
      <c r="L18" s="99">
        <v>10</v>
      </c>
      <c r="M18" s="99">
        <v>19</v>
      </c>
      <c r="N18" s="99">
        <v>12</v>
      </c>
      <c r="O18" s="99">
        <v>16</v>
      </c>
      <c r="P18" s="99">
        <v>22</v>
      </c>
      <c r="Q18" s="99">
        <v>17</v>
      </c>
      <c r="R18" s="99">
        <v>8</v>
      </c>
      <c r="S18" s="99">
        <v>9</v>
      </c>
      <c r="T18" s="99">
        <v>4</v>
      </c>
      <c r="U18" s="99">
        <v>0</v>
      </c>
      <c r="V18" s="99">
        <v>175</v>
      </c>
      <c r="W18" s="125"/>
      <c r="X18" s="113">
        <v>1911</v>
      </c>
      <c r="Y18" s="99">
        <v>0</v>
      </c>
      <c r="Z18" s="99">
        <v>1</v>
      </c>
      <c r="AA18" s="99">
        <v>6</v>
      </c>
      <c r="AB18" s="99">
        <v>9</v>
      </c>
      <c r="AC18" s="99">
        <v>6</v>
      </c>
      <c r="AD18" s="99">
        <v>9</v>
      </c>
      <c r="AE18" s="99">
        <v>7</v>
      </c>
      <c r="AF18" s="99">
        <v>9</v>
      </c>
      <c r="AG18" s="99">
        <v>8</v>
      </c>
      <c r="AH18" s="99">
        <v>10</v>
      </c>
      <c r="AI18" s="99">
        <v>17</v>
      </c>
      <c r="AJ18" s="99">
        <v>22</v>
      </c>
      <c r="AK18" s="99">
        <v>32</v>
      </c>
      <c r="AL18" s="99">
        <v>35</v>
      </c>
      <c r="AM18" s="99">
        <v>32</v>
      </c>
      <c r="AN18" s="99">
        <v>28</v>
      </c>
      <c r="AO18" s="99">
        <v>5</v>
      </c>
      <c r="AP18" s="99">
        <v>1</v>
      </c>
      <c r="AQ18" s="99">
        <v>1</v>
      </c>
      <c r="AR18" s="99">
        <v>238</v>
      </c>
      <c r="AS18" s="125"/>
      <c r="AT18" s="113">
        <v>1911</v>
      </c>
      <c r="AU18" s="99">
        <v>0</v>
      </c>
      <c r="AV18" s="99">
        <v>5</v>
      </c>
      <c r="AW18" s="99">
        <v>10</v>
      </c>
      <c r="AX18" s="99">
        <v>15</v>
      </c>
      <c r="AY18" s="99">
        <v>19</v>
      </c>
      <c r="AZ18" s="99">
        <v>16</v>
      </c>
      <c r="BA18" s="99">
        <v>11</v>
      </c>
      <c r="BB18" s="99">
        <v>17</v>
      </c>
      <c r="BC18" s="99">
        <v>20</v>
      </c>
      <c r="BD18" s="99">
        <v>20</v>
      </c>
      <c r="BE18" s="99">
        <v>36</v>
      </c>
      <c r="BF18" s="99">
        <v>34</v>
      </c>
      <c r="BG18" s="99">
        <v>48</v>
      </c>
      <c r="BH18" s="99">
        <v>57</v>
      </c>
      <c r="BI18" s="99">
        <v>49</v>
      </c>
      <c r="BJ18" s="99">
        <v>36</v>
      </c>
      <c r="BK18" s="99">
        <v>14</v>
      </c>
      <c r="BL18" s="99">
        <v>5</v>
      </c>
      <c r="BM18" s="99">
        <v>1</v>
      </c>
      <c r="BN18" s="99">
        <v>413</v>
      </c>
      <c r="BP18" s="113">
        <v>1911</v>
      </c>
    </row>
    <row r="19" spans="2:68" s="91" customFormat="1">
      <c r="B19" s="113">
        <v>1912</v>
      </c>
      <c r="C19" s="99">
        <v>2</v>
      </c>
      <c r="D19" s="99">
        <v>2</v>
      </c>
      <c r="E19" s="99">
        <v>2</v>
      </c>
      <c r="F19" s="99">
        <v>6</v>
      </c>
      <c r="G19" s="99">
        <v>9</v>
      </c>
      <c r="H19" s="99">
        <v>6</v>
      </c>
      <c r="I19" s="99">
        <v>6</v>
      </c>
      <c r="J19" s="99">
        <v>9</v>
      </c>
      <c r="K19" s="99">
        <v>12</v>
      </c>
      <c r="L19" s="99">
        <v>18</v>
      </c>
      <c r="M19" s="99">
        <v>9</v>
      </c>
      <c r="N19" s="99">
        <v>14</v>
      </c>
      <c r="O19" s="99">
        <v>21</v>
      </c>
      <c r="P19" s="99">
        <v>27</v>
      </c>
      <c r="Q19" s="99">
        <v>14</v>
      </c>
      <c r="R19" s="99">
        <v>18</v>
      </c>
      <c r="S19" s="99">
        <v>5</v>
      </c>
      <c r="T19" s="99">
        <v>0</v>
      </c>
      <c r="U19" s="99">
        <v>0</v>
      </c>
      <c r="V19" s="99">
        <v>180</v>
      </c>
      <c r="W19" s="125"/>
      <c r="X19" s="113">
        <v>1912</v>
      </c>
      <c r="Y19" s="99">
        <v>1</v>
      </c>
      <c r="Z19" s="99">
        <v>2</v>
      </c>
      <c r="AA19" s="99">
        <v>14</v>
      </c>
      <c r="AB19" s="99">
        <v>8</v>
      </c>
      <c r="AC19" s="99">
        <v>5</v>
      </c>
      <c r="AD19" s="99">
        <v>11</v>
      </c>
      <c r="AE19" s="99">
        <v>7</v>
      </c>
      <c r="AF19" s="99">
        <v>6</v>
      </c>
      <c r="AG19" s="99">
        <v>6</v>
      </c>
      <c r="AH19" s="99">
        <v>14</v>
      </c>
      <c r="AI19" s="99">
        <v>25</v>
      </c>
      <c r="AJ19" s="99">
        <v>30</v>
      </c>
      <c r="AK19" s="99">
        <v>29</v>
      </c>
      <c r="AL19" s="99">
        <v>50</v>
      </c>
      <c r="AM19" s="99">
        <v>20</v>
      </c>
      <c r="AN19" s="99">
        <v>18</v>
      </c>
      <c r="AO19" s="99">
        <v>7</v>
      </c>
      <c r="AP19" s="99">
        <v>4</v>
      </c>
      <c r="AQ19" s="99">
        <v>0</v>
      </c>
      <c r="AR19" s="99">
        <v>257</v>
      </c>
      <c r="AS19" s="125"/>
      <c r="AT19" s="113">
        <v>1912</v>
      </c>
      <c r="AU19" s="99">
        <v>3</v>
      </c>
      <c r="AV19" s="99">
        <v>4</v>
      </c>
      <c r="AW19" s="99">
        <v>16</v>
      </c>
      <c r="AX19" s="99">
        <v>14</v>
      </c>
      <c r="AY19" s="99">
        <v>14</v>
      </c>
      <c r="AZ19" s="99">
        <v>17</v>
      </c>
      <c r="BA19" s="99">
        <v>13</v>
      </c>
      <c r="BB19" s="99">
        <v>15</v>
      </c>
      <c r="BC19" s="99">
        <v>18</v>
      </c>
      <c r="BD19" s="99">
        <v>32</v>
      </c>
      <c r="BE19" s="99">
        <v>34</v>
      </c>
      <c r="BF19" s="99">
        <v>44</v>
      </c>
      <c r="BG19" s="99">
        <v>50</v>
      </c>
      <c r="BH19" s="99">
        <v>77</v>
      </c>
      <c r="BI19" s="99">
        <v>34</v>
      </c>
      <c r="BJ19" s="99">
        <v>36</v>
      </c>
      <c r="BK19" s="99">
        <v>12</v>
      </c>
      <c r="BL19" s="99">
        <v>4</v>
      </c>
      <c r="BM19" s="99">
        <v>0</v>
      </c>
      <c r="BN19" s="99">
        <v>437</v>
      </c>
      <c r="BP19" s="113">
        <v>1912</v>
      </c>
    </row>
    <row r="20" spans="2:68" s="91" customFormat="1">
      <c r="B20" s="113">
        <v>1913</v>
      </c>
      <c r="C20" s="99">
        <v>3</v>
      </c>
      <c r="D20" s="99">
        <v>2</v>
      </c>
      <c r="E20" s="99">
        <v>4</v>
      </c>
      <c r="F20" s="99">
        <v>10</v>
      </c>
      <c r="G20" s="99">
        <v>15</v>
      </c>
      <c r="H20" s="99">
        <v>13</v>
      </c>
      <c r="I20" s="99">
        <v>9</v>
      </c>
      <c r="J20" s="99">
        <v>10</v>
      </c>
      <c r="K20" s="99">
        <v>13</v>
      </c>
      <c r="L20" s="99">
        <v>16</v>
      </c>
      <c r="M20" s="99">
        <v>19</v>
      </c>
      <c r="N20" s="99">
        <v>17</v>
      </c>
      <c r="O20" s="99">
        <v>24</v>
      </c>
      <c r="P20" s="99">
        <v>29</v>
      </c>
      <c r="Q20" s="99">
        <v>24</v>
      </c>
      <c r="R20" s="99">
        <v>19</v>
      </c>
      <c r="S20" s="99">
        <v>8</v>
      </c>
      <c r="T20" s="99">
        <v>2</v>
      </c>
      <c r="U20" s="99">
        <v>1</v>
      </c>
      <c r="V20" s="99">
        <v>238</v>
      </c>
      <c r="W20" s="125"/>
      <c r="X20" s="113">
        <v>1913</v>
      </c>
      <c r="Y20" s="99">
        <v>3</v>
      </c>
      <c r="Z20" s="99">
        <v>4</v>
      </c>
      <c r="AA20" s="99">
        <v>4</v>
      </c>
      <c r="AB20" s="99">
        <v>5</v>
      </c>
      <c r="AC20" s="99">
        <v>4</v>
      </c>
      <c r="AD20" s="99">
        <v>5</v>
      </c>
      <c r="AE20" s="99">
        <v>7</v>
      </c>
      <c r="AF20" s="99">
        <v>8</v>
      </c>
      <c r="AG20" s="99">
        <v>13</v>
      </c>
      <c r="AH20" s="99">
        <v>18</v>
      </c>
      <c r="AI20" s="99">
        <v>29</v>
      </c>
      <c r="AJ20" s="99">
        <v>25</v>
      </c>
      <c r="AK20" s="99">
        <v>26</v>
      </c>
      <c r="AL20" s="99">
        <v>37</v>
      </c>
      <c r="AM20" s="99">
        <v>26</v>
      </c>
      <c r="AN20" s="99">
        <v>32</v>
      </c>
      <c r="AO20" s="99">
        <v>2</v>
      </c>
      <c r="AP20" s="99">
        <v>0</v>
      </c>
      <c r="AQ20" s="99">
        <v>0</v>
      </c>
      <c r="AR20" s="99">
        <v>248</v>
      </c>
      <c r="AS20" s="125"/>
      <c r="AT20" s="113">
        <v>1913</v>
      </c>
      <c r="AU20" s="99">
        <v>6</v>
      </c>
      <c r="AV20" s="99">
        <v>6</v>
      </c>
      <c r="AW20" s="99">
        <v>8</v>
      </c>
      <c r="AX20" s="99">
        <v>15</v>
      </c>
      <c r="AY20" s="99">
        <v>19</v>
      </c>
      <c r="AZ20" s="99">
        <v>18</v>
      </c>
      <c r="BA20" s="99">
        <v>16</v>
      </c>
      <c r="BB20" s="99">
        <v>18</v>
      </c>
      <c r="BC20" s="99">
        <v>26</v>
      </c>
      <c r="BD20" s="99">
        <v>34</v>
      </c>
      <c r="BE20" s="99">
        <v>48</v>
      </c>
      <c r="BF20" s="99">
        <v>42</v>
      </c>
      <c r="BG20" s="99">
        <v>50</v>
      </c>
      <c r="BH20" s="99">
        <v>66</v>
      </c>
      <c r="BI20" s="99">
        <v>50</v>
      </c>
      <c r="BJ20" s="99">
        <v>51</v>
      </c>
      <c r="BK20" s="99">
        <v>10</v>
      </c>
      <c r="BL20" s="99">
        <v>2</v>
      </c>
      <c r="BM20" s="99">
        <v>1</v>
      </c>
      <c r="BN20" s="99">
        <v>486</v>
      </c>
      <c r="BP20" s="113">
        <v>1913</v>
      </c>
    </row>
    <row r="21" spans="2:68" s="91" customFormat="1">
      <c r="B21" s="113">
        <v>1914</v>
      </c>
      <c r="C21" s="99">
        <v>3</v>
      </c>
      <c r="D21" s="99">
        <v>3</v>
      </c>
      <c r="E21" s="99">
        <v>7</v>
      </c>
      <c r="F21" s="99">
        <v>6</v>
      </c>
      <c r="G21" s="99">
        <v>6</v>
      </c>
      <c r="H21" s="99">
        <v>9</v>
      </c>
      <c r="I21" s="99">
        <v>8</v>
      </c>
      <c r="J21" s="99">
        <v>8</v>
      </c>
      <c r="K21" s="99">
        <v>11</v>
      </c>
      <c r="L21" s="99">
        <v>20</v>
      </c>
      <c r="M21" s="99">
        <v>17</v>
      </c>
      <c r="N21" s="99">
        <v>25</v>
      </c>
      <c r="O21" s="99">
        <v>24</v>
      </c>
      <c r="P21" s="99">
        <v>22</v>
      </c>
      <c r="Q21" s="99">
        <v>12</v>
      </c>
      <c r="R21" s="99">
        <v>13</v>
      </c>
      <c r="S21" s="99">
        <v>10</v>
      </c>
      <c r="T21" s="99">
        <v>1</v>
      </c>
      <c r="U21" s="99">
        <v>0</v>
      </c>
      <c r="V21" s="99">
        <v>205</v>
      </c>
      <c r="W21" s="125"/>
      <c r="X21" s="113">
        <v>1914</v>
      </c>
      <c r="Y21" s="99">
        <v>5</v>
      </c>
      <c r="Z21" s="99">
        <v>1</v>
      </c>
      <c r="AA21" s="99">
        <v>10</v>
      </c>
      <c r="AB21" s="99">
        <v>6</v>
      </c>
      <c r="AC21" s="99">
        <v>8</v>
      </c>
      <c r="AD21" s="99">
        <v>10</v>
      </c>
      <c r="AE21" s="99">
        <v>11</v>
      </c>
      <c r="AF21" s="99">
        <v>9</v>
      </c>
      <c r="AG21" s="99">
        <v>5</v>
      </c>
      <c r="AH21" s="99">
        <v>12</v>
      </c>
      <c r="AI21" s="99">
        <v>17</v>
      </c>
      <c r="AJ21" s="99">
        <v>31</v>
      </c>
      <c r="AK21" s="99">
        <v>33</v>
      </c>
      <c r="AL21" s="99">
        <v>41</v>
      </c>
      <c r="AM21" s="99">
        <v>28</v>
      </c>
      <c r="AN21" s="99">
        <v>24</v>
      </c>
      <c r="AO21" s="99">
        <v>9</v>
      </c>
      <c r="AP21" s="99">
        <v>2</v>
      </c>
      <c r="AQ21" s="99">
        <v>0</v>
      </c>
      <c r="AR21" s="99">
        <v>262</v>
      </c>
      <c r="AS21" s="125"/>
      <c r="AT21" s="113">
        <v>1914</v>
      </c>
      <c r="AU21" s="99">
        <v>8</v>
      </c>
      <c r="AV21" s="99">
        <v>4</v>
      </c>
      <c r="AW21" s="99">
        <v>17</v>
      </c>
      <c r="AX21" s="99">
        <v>12</v>
      </c>
      <c r="AY21" s="99">
        <v>14</v>
      </c>
      <c r="AZ21" s="99">
        <v>19</v>
      </c>
      <c r="BA21" s="99">
        <v>19</v>
      </c>
      <c r="BB21" s="99">
        <v>17</v>
      </c>
      <c r="BC21" s="99">
        <v>16</v>
      </c>
      <c r="BD21" s="99">
        <v>32</v>
      </c>
      <c r="BE21" s="99">
        <v>34</v>
      </c>
      <c r="BF21" s="99">
        <v>56</v>
      </c>
      <c r="BG21" s="99">
        <v>57</v>
      </c>
      <c r="BH21" s="99">
        <v>63</v>
      </c>
      <c r="BI21" s="99">
        <v>40</v>
      </c>
      <c r="BJ21" s="99">
        <v>37</v>
      </c>
      <c r="BK21" s="99">
        <v>19</v>
      </c>
      <c r="BL21" s="99">
        <v>3</v>
      </c>
      <c r="BM21" s="99">
        <v>0</v>
      </c>
      <c r="BN21" s="99">
        <v>467</v>
      </c>
      <c r="BP21" s="113">
        <v>1914</v>
      </c>
    </row>
    <row r="22" spans="2:68" s="91" customFormat="1">
      <c r="B22" s="113">
        <v>1915</v>
      </c>
      <c r="C22" s="99">
        <v>3</v>
      </c>
      <c r="D22" s="99">
        <v>6</v>
      </c>
      <c r="E22" s="99">
        <v>7</v>
      </c>
      <c r="F22" s="99">
        <v>11</v>
      </c>
      <c r="G22" s="99">
        <v>8</v>
      </c>
      <c r="H22" s="99">
        <v>6</v>
      </c>
      <c r="I22" s="99">
        <v>13</v>
      </c>
      <c r="J22" s="99">
        <v>12</v>
      </c>
      <c r="K22" s="99">
        <v>12</v>
      </c>
      <c r="L22" s="99">
        <v>15</v>
      </c>
      <c r="M22" s="99">
        <v>25</v>
      </c>
      <c r="N22" s="99">
        <v>27</v>
      </c>
      <c r="O22" s="99">
        <v>27</v>
      </c>
      <c r="P22" s="99">
        <v>25</v>
      </c>
      <c r="Q22" s="99">
        <v>28</v>
      </c>
      <c r="R22" s="99">
        <v>16</v>
      </c>
      <c r="S22" s="99">
        <v>8</v>
      </c>
      <c r="T22" s="99">
        <v>1</v>
      </c>
      <c r="U22" s="99">
        <v>0</v>
      </c>
      <c r="V22" s="99">
        <v>250</v>
      </c>
      <c r="W22" s="125"/>
      <c r="X22" s="113">
        <v>1915</v>
      </c>
      <c r="Y22" s="99">
        <v>4</v>
      </c>
      <c r="Z22" s="99">
        <v>5</v>
      </c>
      <c r="AA22" s="99">
        <v>9</v>
      </c>
      <c r="AB22" s="99">
        <v>6</v>
      </c>
      <c r="AC22" s="99">
        <v>6</v>
      </c>
      <c r="AD22" s="99">
        <v>7</v>
      </c>
      <c r="AE22" s="99">
        <v>9</v>
      </c>
      <c r="AF22" s="99">
        <v>11</v>
      </c>
      <c r="AG22" s="99">
        <v>6</v>
      </c>
      <c r="AH22" s="99">
        <v>14</v>
      </c>
      <c r="AI22" s="99">
        <v>29</v>
      </c>
      <c r="AJ22" s="99">
        <v>36</v>
      </c>
      <c r="AK22" s="99">
        <v>29</v>
      </c>
      <c r="AL22" s="99">
        <v>33</v>
      </c>
      <c r="AM22" s="99">
        <v>38</v>
      </c>
      <c r="AN22" s="99">
        <v>21</v>
      </c>
      <c r="AO22" s="99">
        <v>5</v>
      </c>
      <c r="AP22" s="99">
        <v>1</v>
      </c>
      <c r="AQ22" s="99">
        <v>0</v>
      </c>
      <c r="AR22" s="99">
        <v>269</v>
      </c>
      <c r="AS22" s="125"/>
      <c r="AT22" s="113">
        <v>1915</v>
      </c>
      <c r="AU22" s="99">
        <v>7</v>
      </c>
      <c r="AV22" s="99">
        <v>11</v>
      </c>
      <c r="AW22" s="99">
        <v>16</v>
      </c>
      <c r="AX22" s="99">
        <v>17</v>
      </c>
      <c r="AY22" s="99">
        <v>14</v>
      </c>
      <c r="AZ22" s="99">
        <v>13</v>
      </c>
      <c r="BA22" s="99">
        <v>22</v>
      </c>
      <c r="BB22" s="99">
        <v>23</v>
      </c>
      <c r="BC22" s="99">
        <v>18</v>
      </c>
      <c r="BD22" s="99">
        <v>29</v>
      </c>
      <c r="BE22" s="99">
        <v>54</v>
      </c>
      <c r="BF22" s="99">
        <v>63</v>
      </c>
      <c r="BG22" s="99">
        <v>56</v>
      </c>
      <c r="BH22" s="99">
        <v>58</v>
      </c>
      <c r="BI22" s="99">
        <v>66</v>
      </c>
      <c r="BJ22" s="99">
        <v>37</v>
      </c>
      <c r="BK22" s="99">
        <v>13</v>
      </c>
      <c r="BL22" s="99">
        <v>2</v>
      </c>
      <c r="BM22" s="99">
        <v>0</v>
      </c>
      <c r="BN22" s="99">
        <v>519</v>
      </c>
      <c r="BP22" s="113">
        <v>1915</v>
      </c>
    </row>
    <row r="23" spans="2:68" s="91" customFormat="1">
      <c r="B23" s="113">
        <v>1916</v>
      </c>
      <c r="C23" s="99">
        <v>3</v>
      </c>
      <c r="D23" s="99">
        <v>8</v>
      </c>
      <c r="E23" s="99">
        <v>6</v>
      </c>
      <c r="F23" s="99">
        <v>10</v>
      </c>
      <c r="G23" s="99">
        <v>6</v>
      </c>
      <c r="H23" s="99">
        <v>10</v>
      </c>
      <c r="I23" s="99">
        <v>8</v>
      </c>
      <c r="J23" s="99">
        <v>6</v>
      </c>
      <c r="K23" s="99">
        <v>11</v>
      </c>
      <c r="L23" s="99">
        <v>12</v>
      </c>
      <c r="M23" s="99">
        <v>28</v>
      </c>
      <c r="N23" s="99">
        <v>26</v>
      </c>
      <c r="O23" s="99">
        <v>29</v>
      </c>
      <c r="P23" s="99">
        <v>31</v>
      </c>
      <c r="Q23" s="99">
        <v>18</v>
      </c>
      <c r="R23" s="99">
        <v>16</v>
      </c>
      <c r="S23" s="99">
        <v>9</v>
      </c>
      <c r="T23" s="99">
        <v>3</v>
      </c>
      <c r="U23" s="99">
        <v>0</v>
      </c>
      <c r="V23" s="99">
        <v>240</v>
      </c>
      <c r="W23" s="125"/>
      <c r="X23" s="113">
        <v>1916</v>
      </c>
      <c r="Y23" s="99">
        <v>4</v>
      </c>
      <c r="Z23" s="99">
        <v>4</v>
      </c>
      <c r="AA23" s="99">
        <v>11</v>
      </c>
      <c r="AB23" s="99">
        <v>4</v>
      </c>
      <c r="AC23" s="99">
        <v>4</v>
      </c>
      <c r="AD23" s="99">
        <v>6</v>
      </c>
      <c r="AE23" s="99">
        <v>7</v>
      </c>
      <c r="AF23" s="99">
        <v>12</v>
      </c>
      <c r="AG23" s="99">
        <v>11</v>
      </c>
      <c r="AH23" s="99">
        <v>16</v>
      </c>
      <c r="AI23" s="99">
        <v>25</v>
      </c>
      <c r="AJ23" s="99">
        <v>35</v>
      </c>
      <c r="AK23" s="99">
        <v>39</v>
      </c>
      <c r="AL23" s="99">
        <v>24</v>
      </c>
      <c r="AM23" s="99">
        <v>43</v>
      </c>
      <c r="AN23" s="99">
        <v>20</v>
      </c>
      <c r="AO23" s="99">
        <v>8</v>
      </c>
      <c r="AP23" s="99">
        <v>0</v>
      </c>
      <c r="AQ23" s="99">
        <v>0</v>
      </c>
      <c r="AR23" s="99">
        <v>273</v>
      </c>
      <c r="AS23" s="125"/>
      <c r="AT23" s="113">
        <v>1916</v>
      </c>
      <c r="AU23" s="99">
        <v>7</v>
      </c>
      <c r="AV23" s="99">
        <v>12</v>
      </c>
      <c r="AW23" s="99">
        <v>17</v>
      </c>
      <c r="AX23" s="99">
        <v>14</v>
      </c>
      <c r="AY23" s="99">
        <v>10</v>
      </c>
      <c r="AZ23" s="99">
        <v>16</v>
      </c>
      <c r="BA23" s="99">
        <v>15</v>
      </c>
      <c r="BB23" s="99">
        <v>18</v>
      </c>
      <c r="BC23" s="99">
        <v>22</v>
      </c>
      <c r="BD23" s="99">
        <v>28</v>
      </c>
      <c r="BE23" s="99">
        <v>53</v>
      </c>
      <c r="BF23" s="99">
        <v>61</v>
      </c>
      <c r="BG23" s="99">
        <v>68</v>
      </c>
      <c r="BH23" s="99">
        <v>55</v>
      </c>
      <c r="BI23" s="99">
        <v>61</v>
      </c>
      <c r="BJ23" s="99">
        <v>36</v>
      </c>
      <c r="BK23" s="99">
        <v>17</v>
      </c>
      <c r="BL23" s="99">
        <v>3</v>
      </c>
      <c r="BM23" s="99">
        <v>0</v>
      </c>
      <c r="BN23" s="99">
        <v>513</v>
      </c>
      <c r="BP23" s="113">
        <v>1916</v>
      </c>
    </row>
    <row r="24" spans="2:68" s="91" customFormat="1">
      <c r="B24" s="113">
        <v>1917</v>
      </c>
      <c r="C24" s="99">
        <v>2</v>
      </c>
      <c r="D24" s="99">
        <v>6</v>
      </c>
      <c r="E24" s="99">
        <v>6</v>
      </c>
      <c r="F24" s="99">
        <v>4</v>
      </c>
      <c r="G24" s="99">
        <v>5</v>
      </c>
      <c r="H24" s="99">
        <v>10</v>
      </c>
      <c r="I24" s="99">
        <v>8</v>
      </c>
      <c r="J24" s="99">
        <v>15</v>
      </c>
      <c r="K24" s="99">
        <v>13</v>
      </c>
      <c r="L24" s="99">
        <v>17</v>
      </c>
      <c r="M24" s="99">
        <v>12</v>
      </c>
      <c r="N24" s="99">
        <v>28</v>
      </c>
      <c r="O24" s="99">
        <v>21</v>
      </c>
      <c r="P24" s="99">
        <v>33</v>
      </c>
      <c r="Q24" s="99">
        <v>14</v>
      </c>
      <c r="R24" s="99">
        <v>22</v>
      </c>
      <c r="S24" s="99">
        <v>8</v>
      </c>
      <c r="T24" s="99">
        <v>3</v>
      </c>
      <c r="U24" s="99">
        <v>0</v>
      </c>
      <c r="V24" s="99">
        <v>227</v>
      </c>
      <c r="W24" s="125"/>
      <c r="X24" s="113">
        <v>1917</v>
      </c>
      <c r="Y24" s="99">
        <v>1</v>
      </c>
      <c r="Z24" s="99">
        <v>9</v>
      </c>
      <c r="AA24" s="99">
        <v>6</v>
      </c>
      <c r="AB24" s="99">
        <v>7</v>
      </c>
      <c r="AC24" s="99">
        <v>4</v>
      </c>
      <c r="AD24" s="99">
        <v>7</v>
      </c>
      <c r="AE24" s="99">
        <v>9</v>
      </c>
      <c r="AF24" s="99">
        <v>11</v>
      </c>
      <c r="AG24" s="99">
        <v>11</v>
      </c>
      <c r="AH24" s="99">
        <v>13</v>
      </c>
      <c r="AI24" s="99">
        <v>31</v>
      </c>
      <c r="AJ24" s="99">
        <v>42</v>
      </c>
      <c r="AK24" s="99">
        <v>49</v>
      </c>
      <c r="AL24" s="99">
        <v>45</v>
      </c>
      <c r="AM24" s="99">
        <v>31</v>
      </c>
      <c r="AN24" s="99">
        <v>31</v>
      </c>
      <c r="AO24" s="99">
        <v>14</v>
      </c>
      <c r="AP24" s="99">
        <v>1</v>
      </c>
      <c r="AQ24" s="99">
        <v>0</v>
      </c>
      <c r="AR24" s="99">
        <v>322</v>
      </c>
      <c r="AS24" s="125"/>
      <c r="AT24" s="113">
        <v>1917</v>
      </c>
      <c r="AU24" s="99">
        <v>3</v>
      </c>
      <c r="AV24" s="99">
        <v>15</v>
      </c>
      <c r="AW24" s="99">
        <v>12</v>
      </c>
      <c r="AX24" s="99">
        <v>11</v>
      </c>
      <c r="AY24" s="99">
        <v>9</v>
      </c>
      <c r="AZ24" s="99">
        <v>17</v>
      </c>
      <c r="BA24" s="99">
        <v>17</v>
      </c>
      <c r="BB24" s="99">
        <v>26</v>
      </c>
      <c r="BC24" s="99">
        <v>24</v>
      </c>
      <c r="BD24" s="99">
        <v>30</v>
      </c>
      <c r="BE24" s="99">
        <v>43</v>
      </c>
      <c r="BF24" s="99">
        <v>70</v>
      </c>
      <c r="BG24" s="99">
        <v>70</v>
      </c>
      <c r="BH24" s="99">
        <v>78</v>
      </c>
      <c r="BI24" s="99">
        <v>45</v>
      </c>
      <c r="BJ24" s="99">
        <v>53</v>
      </c>
      <c r="BK24" s="99">
        <v>22</v>
      </c>
      <c r="BL24" s="99">
        <v>4</v>
      </c>
      <c r="BM24" s="99">
        <v>0</v>
      </c>
      <c r="BN24" s="99">
        <v>549</v>
      </c>
      <c r="BP24" s="113">
        <v>1917</v>
      </c>
    </row>
    <row r="25" spans="2:68" s="91" customFormat="1">
      <c r="B25" s="114">
        <v>1918</v>
      </c>
      <c r="C25" s="99">
        <v>2</v>
      </c>
      <c r="D25" s="99">
        <v>4</v>
      </c>
      <c r="E25" s="99">
        <v>9</v>
      </c>
      <c r="F25" s="99">
        <v>6</v>
      </c>
      <c r="G25" s="99">
        <v>6</v>
      </c>
      <c r="H25" s="99">
        <v>10</v>
      </c>
      <c r="I25" s="99">
        <v>14</v>
      </c>
      <c r="J25" s="99">
        <v>8</v>
      </c>
      <c r="K25" s="99">
        <v>11</v>
      </c>
      <c r="L25" s="99">
        <v>10</v>
      </c>
      <c r="M25" s="99">
        <v>25</v>
      </c>
      <c r="N25" s="99">
        <v>28</v>
      </c>
      <c r="O25" s="99">
        <v>34</v>
      </c>
      <c r="P25" s="99">
        <v>25</v>
      </c>
      <c r="Q25" s="99">
        <v>22</v>
      </c>
      <c r="R25" s="99">
        <v>13</v>
      </c>
      <c r="S25" s="99">
        <v>4</v>
      </c>
      <c r="T25" s="99">
        <v>6</v>
      </c>
      <c r="U25" s="99">
        <v>0</v>
      </c>
      <c r="V25" s="99">
        <v>237</v>
      </c>
      <c r="W25" s="125"/>
      <c r="X25" s="114">
        <v>1918</v>
      </c>
      <c r="Y25" s="99">
        <v>2</v>
      </c>
      <c r="Z25" s="99">
        <v>4</v>
      </c>
      <c r="AA25" s="99">
        <v>7</v>
      </c>
      <c r="AB25" s="99">
        <v>5</v>
      </c>
      <c r="AC25" s="99">
        <v>5</v>
      </c>
      <c r="AD25" s="99">
        <v>9</v>
      </c>
      <c r="AE25" s="99">
        <v>13</v>
      </c>
      <c r="AF25" s="99">
        <v>17</v>
      </c>
      <c r="AG25" s="99">
        <v>7</v>
      </c>
      <c r="AH25" s="99">
        <v>10</v>
      </c>
      <c r="AI25" s="99">
        <v>29</v>
      </c>
      <c r="AJ25" s="99">
        <v>47</v>
      </c>
      <c r="AK25" s="99">
        <v>53</v>
      </c>
      <c r="AL25" s="99">
        <v>55</v>
      </c>
      <c r="AM25" s="99">
        <v>41</v>
      </c>
      <c r="AN25" s="99">
        <v>30</v>
      </c>
      <c r="AO25" s="99">
        <v>11</v>
      </c>
      <c r="AP25" s="99">
        <v>1</v>
      </c>
      <c r="AQ25" s="99">
        <v>0</v>
      </c>
      <c r="AR25" s="99">
        <v>346</v>
      </c>
      <c r="AS25" s="125"/>
      <c r="AT25" s="114">
        <v>1918</v>
      </c>
      <c r="AU25" s="99">
        <v>4</v>
      </c>
      <c r="AV25" s="99">
        <v>8</v>
      </c>
      <c r="AW25" s="99">
        <v>16</v>
      </c>
      <c r="AX25" s="99">
        <v>11</v>
      </c>
      <c r="AY25" s="99">
        <v>11</v>
      </c>
      <c r="AZ25" s="99">
        <v>19</v>
      </c>
      <c r="BA25" s="99">
        <v>27</v>
      </c>
      <c r="BB25" s="99">
        <v>25</v>
      </c>
      <c r="BC25" s="99">
        <v>18</v>
      </c>
      <c r="BD25" s="99">
        <v>20</v>
      </c>
      <c r="BE25" s="99">
        <v>54</v>
      </c>
      <c r="BF25" s="99">
        <v>75</v>
      </c>
      <c r="BG25" s="99">
        <v>87</v>
      </c>
      <c r="BH25" s="99">
        <v>80</v>
      </c>
      <c r="BI25" s="99">
        <v>63</v>
      </c>
      <c r="BJ25" s="99">
        <v>43</v>
      </c>
      <c r="BK25" s="99">
        <v>15</v>
      </c>
      <c r="BL25" s="99">
        <v>7</v>
      </c>
      <c r="BM25" s="99">
        <v>0</v>
      </c>
      <c r="BN25" s="99">
        <v>583</v>
      </c>
      <c r="BP25" s="114">
        <v>1918</v>
      </c>
    </row>
    <row r="26" spans="2:68" s="91" customFormat="1">
      <c r="B26" s="114">
        <v>1919</v>
      </c>
      <c r="C26" s="99">
        <v>3</v>
      </c>
      <c r="D26" s="99">
        <v>9</v>
      </c>
      <c r="E26" s="99">
        <v>6</v>
      </c>
      <c r="F26" s="99">
        <v>6</v>
      </c>
      <c r="G26" s="99">
        <v>6</v>
      </c>
      <c r="H26" s="99">
        <v>18</v>
      </c>
      <c r="I26" s="99">
        <v>18</v>
      </c>
      <c r="J26" s="99">
        <v>14</v>
      </c>
      <c r="K26" s="99">
        <v>18</v>
      </c>
      <c r="L26" s="99">
        <v>13</v>
      </c>
      <c r="M26" s="99">
        <v>24</v>
      </c>
      <c r="N26" s="99">
        <v>29</v>
      </c>
      <c r="O26" s="99">
        <v>25</v>
      </c>
      <c r="P26" s="99">
        <v>33</v>
      </c>
      <c r="Q26" s="99">
        <v>23</v>
      </c>
      <c r="R26" s="99">
        <v>18</v>
      </c>
      <c r="S26" s="99">
        <v>17</v>
      </c>
      <c r="T26" s="99">
        <v>2</v>
      </c>
      <c r="U26" s="99">
        <v>0</v>
      </c>
      <c r="V26" s="99">
        <v>282</v>
      </c>
      <c r="W26" s="125"/>
      <c r="X26" s="114">
        <v>1919</v>
      </c>
      <c r="Y26" s="99">
        <v>4</v>
      </c>
      <c r="Z26" s="99">
        <v>10</v>
      </c>
      <c r="AA26" s="99">
        <v>9</v>
      </c>
      <c r="AB26" s="99">
        <v>3</v>
      </c>
      <c r="AC26" s="99">
        <v>10</v>
      </c>
      <c r="AD26" s="99">
        <v>5</v>
      </c>
      <c r="AE26" s="99">
        <v>7</v>
      </c>
      <c r="AF26" s="99">
        <v>3</v>
      </c>
      <c r="AG26" s="99">
        <v>14</v>
      </c>
      <c r="AH26" s="99">
        <v>13</v>
      </c>
      <c r="AI26" s="99">
        <v>36</v>
      </c>
      <c r="AJ26" s="99">
        <v>38</v>
      </c>
      <c r="AK26" s="99">
        <v>58</v>
      </c>
      <c r="AL26" s="99">
        <v>58</v>
      </c>
      <c r="AM26" s="99">
        <v>52</v>
      </c>
      <c r="AN26" s="99">
        <v>21</v>
      </c>
      <c r="AO26" s="99">
        <v>8</v>
      </c>
      <c r="AP26" s="99">
        <v>4</v>
      </c>
      <c r="AQ26" s="99">
        <v>0</v>
      </c>
      <c r="AR26" s="99">
        <v>353</v>
      </c>
      <c r="AS26" s="125"/>
      <c r="AT26" s="114">
        <v>1919</v>
      </c>
      <c r="AU26" s="99">
        <v>7</v>
      </c>
      <c r="AV26" s="99">
        <v>19</v>
      </c>
      <c r="AW26" s="99">
        <v>15</v>
      </c>
      <c r="AX26" s="99">
        <v>9</v>
      </c>
      <c r="AY26" s="99">
        <v>16</v>
      </c>
      <c r="AZ26" s="99">
        <v>23</v>
      </c>
      <c r="BA26" s="99">
        <v>25</v>
      </c>
      <c r="BB26" s="99">
        <v>17</v>
      </c>
      <c r="BC26" s="99">
        <v>32</v>
      </c>
      <c r="BD26" s="99">
        <v>26</v>
      </c>
      <c r="BE26" s="99">
        <v>60</v>
      </c>
      <c r="BF26" s="99">
        <v>67</v>
      </c>
      <c r="BG26" s="99">
        <v>83</v>
      </c>
      <c r="BH26" s="99">
        <v>91</v>
      </c>
      <c r="BI26" s="99">
        <v>75</v>
      </c>
      <c r="BJ26" s="99">
        <v>39</v>
      </c>
      <c r="BK26" s="99">
        <v>25</v>
      </c>
      <c r="BL26" s="99">
        <v>6</v>
      </c>
      <c r="BM26" s="99">
        <v>0</v>
      </c>
      <c r="BN26" s="99">
        <v>635</v>
      </c>
      <c r="BP26" s="114">
        <v>1919</v>
      </c>
    </row>
    <row r="27" spans="2:68" s="91" customFormat="1">
      <c r="B27" s="114">
        <v>1920</v>
      </c>
      <c r="C27" s="99">
        <v>5</v>
      </c>
      <c r="D27" s="99">
        <v>6</v>
      </c>
      <c r="E27" s="99">
        <v>8</v>
      </c>
      <c r="F27" s="99">
        <v>9</v>
      </c>
      <c r="G27" s="99">
        <v>12</v>
      </c>
      <c r="H27" s="99">
        <v>13</v>
      </c>
      <c r="I27" s="99">
        <v>11</v>
      </c>
      <c r="J27" s="99">
        <v>13</v>
      </c>
      <c r="K27" s="99">
        <v>18</v>
      </c>
      <c r="L27" s="99">
        <v>15</v>
      </c>
      <c r="M27" s="99">
        <v>20</v>
      </c>
      <c r="N27" s="99">
        <v>28</v>
      </c>
      <c r="O27" s="99">
        <v>39</v>
      </c>
      <c r="P27" s="99">
        <v>47</v>
      </c>
      <c r="Q27" s="99">
        <v>33</v>
      </c>
      <c r="R27" s="99">
        <v>14</v>
      </c>
      <c r="S27" s="99">
        <v>6</v>
      </c>
      <c r="T27" s="99">
        <v>1</v>
      </c>
      <c r="U27" s="99">
        <v>0</v>
      </c>
      <c r="V27" s="99">
        <v>298</v>
      </c>
      <c r="W27" s="125"/>
      <c r="X27" s="114">
        <v>1920</v>
      </c>
      <c r="Y27" s="99">
        <v>3</v>
      </c>
      <c r="Z27" s="99">
        <v>4</v>
      </c>
      <c r="AA27" s="99">
        <v>9</v>
      </c>
      <c r="AB27" s="99">
        <v>7</v>
      </c>
      <c r="AC27" s="99">
        <v>8</v>
      </c>
      <c r="AD27" s="99">
        <v>15</v>
      </c>
      <c r="AE27" s="99">
        <v>9</v>
      </c>
      <c r="AF27" s="99">
        <v>8</v>
      </c>
      <c r="AG27" s="99">
        <v>17</v>
      </c>
      <c r="AH27" s="99">
        <v>13</v>
      </c>
      <c r="AI27" s="99">
        <v>32</v>
      </c>
      <c r="AJ27" s="99">
        <v>34</v>
      </c>
      <c r="AK27" s="99">
        <v>44</v>
      </c>
      <c r="AL27" s="99">
        <v>44</v>
      </c>
      <c r="AM27" s="99">
        <v>32</v>
      </c>
      <c r="AN27" s="99">
        <v>21</v>
      </c>
      <c r="AO27" s="99">
        <v>15</v>
      </c>
      <c r="AP27" s="99">
        <v>4</v>
      </c>
      <c r="AQ27" s="99">
        <v>0</v>
      </c>
      <c r="AR27" s="99">
        <v>319</v>
      </c>
      <c r="AS27" s="125"/>
      <c r="AT27" s="114">
        <v>1920</v>
      </c>
      <c r="AU27" s="99">
        <v>8</v>
      </c>
      <c r="AV27" s="99">
        <v>10</v>
      </c>
      <c r="AW27" s="99">
        <v>17</v>
      </c>
      <c r="AX27" s="99">
        <v>16</v>
      </c>
      <c r="AY27" s="99">
        <v>20</v>
      </c>
      <c r="AZ27" s="99">
        <v>28</v>
      </c>
      <c r="BA27" s="99">
        <v>20</v>
      </c>
      <c r="BB27" s="99">
        <v>21</v>
      </c>
      <c r="BC27" s="99">
        <v>35</v>
      </c>
      <c r="BD27" s="99">
        <v>28</v>
      </c>
      <c r="BE27" s="99">
        <v>52</v>
      </c>
      <c r="BF27" s="99">
        <v>62</v>
      </c>
      <c r="BG27" s="99">
        <v>83</v>
      </c>
      <c r="BH27" s="99">
        <v>91</v>
      </c>
      <c r="BI27" s="99">
        <v>65</v>
      </c>
      <c r="BJ27" s="99">
        <v>35</v>
      </c>
      <c r="BK27" s="99">
        <v>21</v>
      </c>
      <c r="BL27" s="99">
        <v>5</v>
      </c>
      <c r="BM27" s="99">
        <v>0</v>
      </c>
      <c r="BN27" s="99">
        <v>617</v>
      </c>
      <c r="BP27" s="114">
        <v>1920</v>
      </c>
    </row>
    <row r="28" spans="2:68">
      <c r="B28" s="115">
        <v>1921</v>
      </c>
      <c r="C28" s="99">
        <v>3</v>
      </c>
      <c r="D28" s="99">
        <v>5</v>
      </c>
      <c r="E28" s="99">
        <v>11</v>
      </c>
      <c r="F28" s="99">
        <v>8</v>
      </c>
      <c r="G28" s="99">
        <v>7</v>
      </c>
      <c r="H28" s="99">
        <v>7</v>
      </c>
      <c r="I28" s="99">
        <v>10</v>
      </c>
      <c r="J28" s="99">
        <v>7</v>
      </c>
      <c r="K28" s="99">
        <v>11</v>
      </c>
      <c r="L28" s="99">
        <v>20</v>
      </c>
      <c r="M28" s="99">
        <v>17</v>
      </c>
      <c r="N28" s="99">
        <v>37</v>
      </c>
      <c r="O28" s="99">
        <v>35</v>
      </c>
      <c r="P28" s="99">
        <v>30</v>
      </c>
      <c r="Q28" s="99">
        <v>19</v>
      </c>
      <c r="R28" s="99">
        <v>17</v>
      </c>
      <c r="S28" s="99">
        <v>13</v>
      </c>
      <c r="T28" s="99">
        <v>3</v>
      </c>
      <c r="U28" s="99">
        <v>0</v>
      </c>
      <c r="V28" s="99">
        <v>260</v>
      </c>
      <c r="W28" s="127"/>
      <c r="X28" s="115">
        <v>1921</v>
      </c>
      <c r="Y28" s="99">
        <v>4</v>
      </c>
      <c r="Z28" s="99">
        <v>8</v>
      </c>
      <c r="AA28" s="99">
        <v>9</v>
      </c>
      <c r="AB28" s="99">
        <v>6</v>
      </c>
      <c r="AC28" s="99">
        <v>6</v>
      </c>
      <c r="AD28" s="99">
        <v>6</v>
      </c>
      <c r="AE28" s="99">
        <v>11</v>
      </c>
      <c r="AF28" s="99">
        <v>16</v>
      </c>
      <c r="AG28" s="99">
        <v>11</v>
      </c>
      <c r="AH28" s="99">
        <v>22</v>
      </c>
      <c r="AI28" s="99">
        <v>26</v>
      </c>
      <c r="AJ28" s="99">
        <v>37</v>
      </c>
      <c r="AK28" s="99">
        <v>59</v>
      </c>
      <c r="AL28" s="99">
        <v>54</v>
      </c>
      <c r="AM28" s="99">
        <v>55</v>
      </c>
      <c r="AN28" s="99">
        <v>26</v>
      </c>
      <c r="AO28" s="99">
        <v>9</v>
      </c>
      <c r="AP28" s="99">
        <v>4</v>
      </c>
      <c r="AQ28" s="99">
        <v>0</v>
      </c>
      <c r="AR28" s="99">
        <v>369</v>
      </c>
      <c r="AS28" s="127"/>
      <c r="AT28" s="115">
        <v>1921</v>
      </c>
      <c r="AU28" s="99">
        <v>7</v>
      </c>
      <c r="AV28" s="99">
        <v>13</v>
      </c>
      <c r="AW28" s="99">
        <v>20</v>
      </c>
      <c r="AX28" s="99">
        <v>14</v>
      </c>
      <c r="AY28" s="99">
        <v>13</v>
      </c>
      <c r="AZ28" s="99">
        <v>13</v>
      </c>
      <c r="BA28" s="99">
        <v>21</v>
      </c>
      <c r="BB28" s="99">
        <v>23</v>
      </c>
      <c r="BC28" s="99">
        <v>22</v>
      </c>
      <c r="BD28" s="99">
        <v>42</v>
      </c>
      <c r="BE28" s="99">
        <v>43</v>
      </c>
      <c r="BF28" s="99">
        <v>74</v>
      </c>
      <c r="BG28" s="99">
        <v>94</v>
      </c>
      <c r="BH28" s="99">
        <v>84</v>
      </c>
      <c r="BI28" s="99">
        <v>74</v>
      </c>
      <c r="BJ28" s="99">
        <v>43</v>
      </c>
      <c r="BK28" s="99">
        <v>22</v>
      </c>
      <c r="BL28" s="99">
        <v>7</v>
      </c>
      <c r="BM28" s="99">
        <v>0</v>
      </c>
      <c r="BN28" s="99">
        <v>629</v>
      </c>
      <c r="BP28" s="115">
        <v>1921</v>
      </c>
    </row>
    <row r="29" spans="2:68">
      <c r="B29" s="116">
        <v>1922</v>
      </c>
      <c r="C29" s="99">
        <v>5</v>
      </c>
      <c r="D29" s="99">
        <v>5</v>
      </c>
      <c r="E29" s="99">
        <v>9</v>
      </c>
      <c r="F29" s="99">
        <v>6</v>
      </c>
      <c r="G29" s="99">
        <v>6</v>
      </c>
      <c r="H29" s="99">
        <v>8</v>
      </c>
      <c r="I29" s="99">
        <v>9</v>
      </c>
      <c r="J29" s="99">
        <v>7</v>
      </c>
      <c r="K29" s="99">
        <v>20</v>
      </c>
      <c r="L29" s="99">
        <v>23</v>
      </c>
      <c r="M29" s="99">
        <v>21</v>
      </c>
      <c r="N29" s="99">
        <v>29</v>
      </c>
      <c r="O29" s="99">
        <v>38</v>
      </c>
      <c r="P29" s="99">
        <v>42</v>
      </c>
      <c r="Q29" s="99">
        <v>24</v>
      </c>
      <c r="R29" s="99">
        <v>15</v>
      </c>
      <c r="S29" s="99">
        <v>13</v>
      </c>
      <c r="T29" s="99">
        <v>2</v>
      </c>
      <c r="U29" s="99">
        <v>0</v>
      </c>
      <c r="V29" s="99">
        <v>282</v>
      </c>
      <c r="W29" s="127"/>
      <c r="X29" s="116">
        <v>1922</v>
      </c>
      <c r="Y29" s="99">
        <v>3</v>
      </c>
      <c r="Z29" s="99">
        <v>6</v>
      </c>
      <c r="AA29" s="99">
        <v>10</v>
      </c>
      <c r="AB29" s="99">
        <v>8</v>
      </c>
      <c r="AC29" s="99">
        <v>8</v>
      </c>
      <c r="AD29" s="99">
        <v>10</v>
      </c>
      <c r="AE29" s="99">
        <v>11</v>
      </c>
      <c r="AF29" s="99">
        <v>12</v>
      </c>
      <c r="AG29" s="99">
        <v>15</v>
      </c>
      <c r="AH29" s="99">
        <v>18</v>
      </c>
      <c r="AI29" s="99">
        <v>31</v>
      </c>
      <c r="AJ29" s="99">
        <v>53</v>
      </c>
      <c r="AK29" s="99">
        <v>57</v>
      </c>
      <c r="AL29" s="99">
        <v>56</v>
      </c>
      <c r="AM29" s="99">
        <v>53</v>
      </c>
      <c r="AN29" s="99">
        <v>32</v>
      </c>
      <c r="AO29" s="99">
        <v>12</v>
      </c>
      <c r="AP29" s="99">
        <v>7</v>
      </c>
      <c r="AQ29" s="99">
        <v>0</v>
      </c>
      <c r="AR29" s="99">
        <v>402</v>
      </c>
      <c r="AS29" s="127"/>
      <c r="AT29" s="116">
        <v>1922</v>
      </c>
      <c r="AU29" s="99">
        <v>8</v>
      </c>
      <c r="AV29" s="99">
        <v>11</v>
      </c>
      <c r="AW29" s="99">
        <v>19</v>
      </c>
      <c r="AX29" s="99">
        <v>14</v>
      </c>
      <c r="AY29" s="99">
        <v>14</v>
      </c>
      <c r="AZ29" s="99">
        <v>18</v>
      </c>
      <c r="BA29" s="99">
        <v>20</v>
      </c>
      <c r="BB29" s="99">
        <v>19</v>
      </c>
      <c r="BC29" s="99">
        <v>35</v>
      </c>
      <c r="BD29" s="99">
        <v>41</v>
      </c>
      <c r="BE29" s="99">
        <v>52</v>
      </c>
      <c r="BF29" s="99">
        <v>82</v>
      </c>
      <c r="BG29" s="99">
        <v>95</v>
      </c>
      <c r="BH29" s="99">
        <v>98</v>
      </c>
      <c r="BI29" s="99">
        <v>77</v>
      </c>
      <c r="BJ29" s="99">
        <v>47</v>
      </c>
      <c r="BK29" s="99">
        <v>25</v>
      </c>
      <c r="BL29" s="99">
        <v>9</v>
      </c>
      <c r="BM29" s="99">
        <v>0</v>
      </c>
      <c r="BN29" s="99">
        <v>684</v>
      </c>
      <c r="BP29" s="116">
        <v>1922</v>
      </c>
    </row>
    <row r="30" spans="2:68">
      <c r="B30" s="116">
        <v>1923</v>
      </c>
      <c r="C30" s="99">
        <v>4</v>
      </c>
      <c r="D30" s="99">
        <v>7</v>
      </c>
      <c r="E30" s="99">
        <v>5</v>
      </c>
      <c r="F30" s="99">
        <v>9</v>
      </c>
      <c r="G30" s="99">
        <v>10</v>
      </c>
      <c r="H30" s="99">
        <v>10</v>
      </c>
      <c r="I30" s="99">
        <v>12</v>
      </c>
      <c r="J30" s="99">
        <v>14</v>
      </c>
      <c r="K30" s="99">
        <v>9</v>
      </c>
      <c r="L30" s="99">
        <v>11</v>
      </c>
      <c r="M30" s="99">
        <v>28</v>
      </c>
      <c r="N30" s="99">
        <v>42</v>
      </c>
      <c r="O30" s="99">
        <v>41</v>
      </c>
      <c r="P30" s="99">
        <v>34</v>
      </c>
      <c r="Q30" s="99">
        <v>22</v>
      </c>
      <c r="R30" s="99">
        <v>18</v>
      </c>
      <c r="S30" s="99">
        <v>8</v>
      </c>
      <c r="T30" s="99">
        <v>3</v>
      </c>
      <c r="U30" s="99">
        <v>1</v>
      </c>
      <c r="V30" s="99">
        <v>288</v>
      </c>
      <c r="W30" s="127"/>
      <c r="X30" s="116">
        <v>1923</v>
      </c>
      <c r="Y30" s="99">
        <v>7</v>
      </c>
      <c r="Z30" s="99">
        <v>3</v>
      </c>
      <c r="AA30" s="99">
        <v>9</v>
      </c>
      <c r="AB30" s="99">
        <v>9</v>
      </c>
      <c r="AC30" s="99">
        <v>14</v>
      </c>
      <c r="AD30" s="99">
        <v>11</v>
      </c>
      <c r="AE30" s="99">
        <v>9</v>
      </c>
      <c r="AF30" s="99">
        <v>8</v>
      </c>
      <c r="AG30" s="99">
        <v>14</v>
      </c>
      <c r="AH30" s="99">
        <v>17</v>
      </c>
      <c r="AI30" s="99">
        <v>27</v>
      </c>
      <c r="AJ30" s="99">
        <v>56</v>
      </c>
      <c r="AK30" s="99">
        <v>68</v>
      </c>
      <c r="AL30" s="99">
        <v>68</v>
      </c>
      <c r="AM30" s="99">
        <v>39</v>
      </c>
      <c r="AN30" s="99">
        <v>28</v>
      </c>
      <c r="AO30" s="99">
        <v>12</v>
      </c>
      <c r="AP30" s="99">
        <v>5</v>
      </c>
      <c r="AQ30" s="99">
        <v>0</v>
      </c>
      <c r="AR30" s="99">
        <v>404</v>
      </c>
      <c r="AS30" s="127"/>
      <c r="AT30" s="116">
        <v>1923</v>
      </c>
      <c r="AU30" s="99">
        <v>11</v>
      </c>
      <c r="AV30" s="99">
        <v>10</v>
      </c>
      <c r="AW30" s="99">
        <v>14</v>
      </c>
      <c r="AX30" s="99">
        <v>18</v>
      </c>
      <c r="AY30" s="99">
        <v>24</v>
      </c>
      <c r="AZ30" s="99">
        <v>21</v>
      </c>
      <c r="BA30" s="99">
        <v>21</v>
      </c>
      <c r="BB30" s="99">
        <v>22</v>
      </c>
      <c r="BC30" s="99">
        <v>23</v>
      </c>
      <c r="BD30" s="99">
        <v>28</v>
      </c>
      <c r="BE30" s="99">
        <v>55</v>
      </c>
      <c r="BF30" s="99">
        <v>98</v>
      </c>
      <c r="BG30" s="99">
        <v>109</v>
      </c>
      <c r="BH30" s="99">
        <v>102</v>
      </c>
      <c r="BI30" s="99">
        <v>61</v>
      </c>
      <c r="BJ30" s="99">
        <v>46</v>
      </c>
      <c r="BK30" s="99">
        <v>20</v>
      </c>
      <c r="BL30" s="99">
        <v>8</v>
      </c>
      <c r="BM30" s="99">
        <v>1</v>
      </c>
      <c r="BN30" s="99">
        <v>692</v>
      </c>
      <c r="BP30" s="116">
        <v>1923</v>
      </c>
    </row>
    <row r="31" spans="2:68">
      <c r="B31" s="116">
        <v>1924</v>
      </c>
      <c r="C31" s="99">
        <v>9</v>
      </c>
      <c r="D31" s="99">
        <v>5</v>
      </c>
      <c r="E31" s="99">
        <v>8</v>
      </c>
      <c r="F31" s="99">
        <v>11</v>
      </c>
      <c r="G31" s="99">
        <v>3</v>
      </c>
      <c r="H31" s="99">
        <v>7</v>
      </c>
      <c r="I31" s="99">
        <v>5</v>
      </c>
      <c r="J31" s="99">
        <v>14</v>
      </c>
      <c r="K31" s="99">
        <v>7</v>
      </c>
      <c r="L31" s="99">
        <v>14</v>
      </c>
      <c r="M31" s="99">
        <v>19</v>
      </c>
      <c r="N31" s="99">
        <v>20</v>
      </c>
      <c r="O31" s="99">
        <v>49</v>
      </c>
      <c r="P31" s="99">
        <v>42</v>
      </c>
      <c r="Q31" s="99">
        <v>39</v>
      </c>
      <c r="R31" s="99">
        <v>16</v>
      </c>
      <c r="S31" s="99">
        <v>7</v>
      </c>
      <c r="T31" s="99">
        <v>7</v>
      </c>
      <c r="U31" s="99">
        <v>0</v>
      </c>
      <c r="V31" s="99">
        <v>282</v>
      </c>
      <c r="W31" s="127"/>
      <c r="X31" s="116">
        <v>1924</v>
      </c>
      <c r="Y31" s="99">
        <v>3</v>
      </c>
      <c r="Z31" s="99">
        <v>2</v>
      </c>
      <c r="AA31" s="99">
        <v>6</v>
      </c>
      <c r="AB31" s="99">
        <v>5</v>
      </c>
      <c r="AC31" s="99">
        <v>11</v>
      </c>
      <c r="AD31" s="99">
        <v>7</v>
      </c>
      <c r="AE31" s="99">
        <v>8</v>
      </c>
      <c r="AF31" s="99">
        <v>6</v>
      </c>
      <c r="AG31" s="99">
        <v>10</v>
      </c>
      <c r="AH31" s="99">
        <v>19</v>
      </c>
      <c r="AI31" s="99">
        <v>32</v>
      </c>
      <c r="AJ31" s="99">
        <v>43</v>
      </c>
      <c r="AK31" s="99">
        <v>63</v>
      </c>
      <c r="AL31" s="99">
        <v>72</v>
      </c>
      <c r="AM31" s="99">
        <v>52</v>
      </c>
      <c r="AN31" s="99">
        <v>38</v>
      </c>
      <c r="AO31" s="99">
        <v>8</v>
      </c>
      <c r="AP31" s="99">
        <v>6</v>
      </c>
      <c r="AQ31" s="99">
        <v>0</v>
      </c>
      <c r="AR31" s="99">
        <v>391</v>
      </c>
      <c r="AS31" s="127"/>
      <c r="AT31" s="116">
        <v>1924</v>
      </c>
      <c r="AU31" s="99">
        <v>12</v>
      </c>
      <c r="AV31" s="99">
        <v>7</v>
      </c>
      <c r="AW31" s="99">
        <v>14</v>
      </c>
      <c r="AX31" s="99">
        <v>16</v>
      </c>
      <c r="AY31" s="99">
        <v>14</v>
      </c>
      <c r="AZ31" s="99">
        <v>14</v>
      </c>
      <c r="BA31" s="99">
        <v>13</v>
      </c>
      <c r="BB31" s="99">
        <v>20</v>
      </c>
      <c r="BC31" s="99">
        <v>17</v>
      </c>
      <c r="BD31" s="99">
        <v>33</v>
      </c>
      <c r="BE31" s="99">
        <v>51</v>
      </c>
      <c r="BF31" s="99">
        <v>63</v>
      </c>
      <c r="BG31" s="99">
        <v>112</v>
      </c>
      <c r="BH31" s="99">
        <v>114</v>
      </c>
      <c r="BI31" s="99">
        <v>91</v>
      </c>
      <c r="BJ31" s="99">
        <v>54</v>
      </c>
      <c r="BK31" s="99">
        <v>15</v>
      </c>
      <c r="BL31" s="99">
        <v>13</v>
      </c>
      <c r="BM31" s="99">
        <v>0</v>
      </c>
      <c r="BN31" s="99">
        <v>673</v>
      </c>
      <c r="BP31" s="116">
        <v>1924</v>
      </c>
    </row>
    <row r="32" spans="2:68">
      <c r="B32" s="116">
        <v>1925</v>
      </c>
      <c r="C32" s="99">
        <v>5</v>
      </c>
      <c r="D32" s="99">
        <v>5</v>
      </c>
      <c r="E32" s="99">
        <v>5</v>
      </c>
      <c r="F32" s="99">
        <v>4</v>
      </c>
      <c r="G32" s="99">
        <v>7</v>
      </c>
      <c r="H32" s="99">
        <v>7</v>
      </c>
      <c r="I32" s="99">
        <v>6</v>
      </c>
      <c r="J32" s="99">
        <v>9</v>
      </c>
      <c r="K32" s="99">
        <v>11</v>
      </c>
      <c r="L32" s="99">
        <v>16</v>
      </c>
      <c r="M32" s="99">
        <v>18</v>
      </c>
      <c r="N32" s="99">
        <v>26</v>
      </c>
      <c r="O32" s="99">
        <v>42</v>
      </c>
      <c r="P32" s="99">
        <v>53</v>
      </c>
      <c r="Q32" s="99">
        <v>32</v>
      </c>
      <c r="R32" s="99">
        <v>14</v>
      </c>
      <c r="S32" s="99">
        <v>8</v>
      </c>
      <c r="T32" s="99">
        <v>5</v>
      </c>
      <c r="U32" s="99">
        <v>0</v>
      </c>
      <c r="V32" s="99">
        <v>273</v>
      </c>
      <c r="W32" s="127"/>
      <c r="X32" s="116">
        <v>1925</v>
      </c>
      <c r="Y32" s="99">
        <v>5</v>
      </c>
      <c r="Z32" s="99">
        <v>3</v>
      </c>
      <c r="AA32" s="99">
        <v>6</v>
      </c>
      <c r="AB32" s="99">
        <v>5</v>
      </c>
      <c r="AC32" s="99">
        <v>9</v>
      </c>
      <c r="AD32" s="99">
        <v>11</v>
      </c>
      <c r="AE32" s="99">
        <v>5</v>
      </c>
      <c r="AF32" s="99">
        <v>10</v>
      </c>
      <c r="AG32" s="99">
        <v>13</v>
      </c>
      <c r="AH32" s="99">
        <v>17</v>
      </c>
      <c r="AI32" s="99">
        <v>36</v>
      </c>
      <c r="AJ32" s="99">
        <v>35</v>
      </c>
      <c r="AK32" s="99">
        <v>57</v>
      </c>
      <c r="AL32" s="99">
        <v>72</v>
      </c>
      <c r="AM32" s="99">
        <v>54</v>
      </c>
      <c r="AN32" s="99">
        <v>44</v>
      </c>
      <c r="AO32" s="99">
        <v>18</v>
      </c>
      <c r="AP32" s="99">
        <v>4</v>
      </c>
      <c r="AQ32" s="99">
        <v>0</v>
      </c>
      <c r="AR32" s="99">
        <v>404</v>
      </c>
      <c r="AS32" s="127"/>
      <c r="AT32" s="116">
        <v>1925</v>
      </c>
      <c r="AU32" s="99">
        <v>10</v>
      </c>
      <c r="AV32" s="99">
        <v>8</v>
      </c>
      <c r="AW32" s="99">
        <v>11</v>
      </c>
      <c r="AX32" s="99">
        <v>9</v>
      </c>
      <c r="AY32" s="99">
        <v>16</v>
      </c>
      <c r="AZ32" s="99">
        <v>18</v>
      </c>
      <c r="BA32" s="99">
        <v>11</v>
      </c>
      <c r="BB32" s="99">
        <v>19</v>
      </c>
      <c r="BC32" s="99">
        <v>24</v>
      </c>
      <c r="BD32" s="99">
        <v>33</v>
      </c>
      <c r="BE32" s="99">
        <v>54</v>
      </c>
      <c r="BF32" s="99">
        <v>61</v>
      </c>
      <c r="BG32" s="99">
        <v>99</v>
      </c>
      <c r="BH32" s="99">
        <v>125</v>
      </c>
      <c r="BI32" s="99">
        <v>86</v>
      </c>
      <c r="BJ32" s="99">
        <v>58</v>
      </c>
      <c r="BK32" s="99">
        <v>26</v>
      </c>
      <c r="BL32" s="99">
        <v>9</v>
      </c>
      <c r="BM32" s="99">
        <v>0</v>
      </c>
      <c r="BN32" s="99">
        <v>677</v>
      </c>
      <c r="BP32" s="116">
        <v>1925</v>
      </c>
    </row>
    <row r="33" spans="2:68">
      <c r="B33" s="116">
        <v>1926</v>
      </c>
      <c r="C33" s="99">
        <v>3</v>
      </c>
      <c r="D33" s="99">
        <v>5</v>
      </c>
      <c r="E33" s="99">
        <v>4</v>
      </c>
      <c r="F33" s="99">
        <v>9</v>
      </c>
      <c r="G33" s="99">
        <v>6</v>
      </c>
      <c r="H33" s="99">
        <v>1</v>
      </c>
      <c r="I33" s="99">
        <v>8</v>
      </c>
      <c r="J33" s="99">
        <v>8</v>
      </c>
      <c r="K33" s="99">
        <v>11</v>
      </c>
      <c r="L33" s="99">
        <v>20</v>
      </c>
      <c r="M33" s="99">
        <v>17</v>
      </c>
      <c r="N33" s="99">
        <v>22</v>
      </c>
      <c r="O33" s="99">
        <v>46</v>
      </c>
      <c r="P33" s="99">
        <v>38</v>
      </c>
      <c r="Q33" s="99">
        <v>29</v>
      </c>
      <c r="R33" s="99">
        <v>20</v>
      </c>
      <c r="S33" s="99">
        <v>12</v>
      </c>
      <c r="T33" s="99">
        <v>0</v>
      </c>
      <c r="U33" s="99">
        <v>0</v>
      </c>
      <c r="V33" s="99">
        <v>259</v>
      </c>
      <c r="W33" s="127"/>
      <c r="X33" s="116">
        <v>1926</v>
      </c>
      <c r="Y33" s="99">
        <v>2</v>
      </c>
      <c r="Z33" s="99">
        <v>1</v>
      </c>
      <c r="AA33" s="99">
        <v>11</v>
      </c>
      <c r="AB33" s="99">
        <v>7</v>
      </c>
      <c r="AC33" s="99">
        <v>9</v>
      </c>
      <c r="AD33" s="99">
        <v>11</v>
      </c>
      <c r="AE33" s="99">
        <v>3</v>
      </c>
      <c r="AF33" s="99">
        <v>10</v>
      </c>
      <c r="AG33" s="99">
        <v>11</v>
      </c>
      <c r="AH33" s="99">
        <v>13</v>
      </c>
      <c r="AI33" s="99">
        <v>33</v>
      </c>
      <c r="AJ33" s="99">
        <v>54</v>
      </c>
      <c r="AK33" s="99">
        <v>60</v>
      </c>
      <c r="AL33" s="99">
        <v>83</v>
      </c>
      <c r="AM33" s="99">
        <v>58</v>
      </c>
      <c r="AN33" s="99">
        <v>31</v>
      </c>
      <c r="AO33" s="99">
        <v>14</v>
      </c>
      <c r="AP33" s="99">
        <v>11</v>
      </c>
      <c r="AQ33" s="99">
        <v>0</v>
      </c>
      <c r="AR33" s="99">
        <v>422</v>
      </c>
      <c r="AS33" s="127"/>
      <c r="AT33" s="116">
        <v>1926</v>
      </c>
      <c r="AU33" s="99">
        <v>5</v>
      </c>
      <c r="AV33" s="99">
        <v>6</v>
      </c>
      <c r="AW33" s="99">
        <v>15</v>
      </c>
      <c r="AX33" s="99">
        <v>16</v>
      </c>
      <c r="AY33" s="99">
        <v>15</v>
      </c>
      <c r="AZ33" s="99">
        <v>12</v>
      </c>
      <c r="BA33" s="99">
        <v>11</v>
      </c>
      <c r="BB33" s="99">
        <v>18</v>
      </c>
      <c r="BC33" s="99">
        <v>22</v>
      </c>
      <c r="BD33" s="99">
        <v>33</v>
      </c>
      <c r="BE33" s="99">
        <v>50</v>
      </c>
      <c r="BF33" s="99">
        <v>76</v>
      </c>
      <c r="BG33" s="99">
        <v>106</v>
      </c>
      <c r="BH33" s="99">
        <v>121</v>
      </c>
      <c r="BI33" s="99">
        <v>87</v>
      </c>
      <c r="BJ33" s="99">
        <v>51</v>
      </c>
      <c r="BK33" s="99">
        <v>26</v>
      </c>
      <c r="BL33" s="99">
        <v>11</v>
      </c>
      <c r="BM33" s="99">
        <v>0</v>
      </c>
      <c r="BN33" s="99">
        <v>681</v>
      </c>
      <c r="BP33" s="116">
        <v>1926</v>
      </c>
    </row>
    <row r="34" spans="2:68">
      <c r="B34" s="116">
        <v>1927</v>
      </c>
      <c r="C34" s="99">
        <v>5</v>
      </c>
      <c r="D34" s="99">
        <v>1</v>
      </c>
      <c r="E34" s="99">
        <v>6</v>
      </c>
      <c r="F34" s="99">
        <v>7</v>
      </c>
      <c r="G34" s="99">
        <v>6</v>
      </c>
      <c r="H34" s="99">
        <v>10</v>
      </c>
      <c r="I34" s="99">
        <v>2</v>
      </c>
      <c r="J34" s="99">
        <v>11</v>
      </c>
      <c r="K34" s="99">
        <v>5</v>
      </c>
      <c r="L34" s="99">
        <v>12</v>
      </c>
      <c r="M34" s="99">
        <v>21</v>
      </c>
      <c r="N34" s="99">
        <v>35</v>
      </c>
      <c r="O34" s="99">
        <v>44</v>
      </c>
      <c r="P34" s="99">
        <v>39</v>
      </c>
      <c r="Q34" s="99">
        <v>48</v>
      </c>
      <c r="R34" s="99">
        <v>28</v>
      </c>
      <c r="S34" s="99">
        <v>9</v>
      </c>
      <c r="T34" s="99">
        <v>6</v>
      </c>
      <c r="U34" s="99">
        <v>0</v>
      </c>
      <c r="V34" s="99">
        <v>295</v>
      </c>
      <c r="W34" s="127"/>
      <c r="X34" s="116">
        <v>1927</v>
      </c>
      <c r="Y34" s="99">
        <v>3</v>
      </c>
      <c r="Z34" s="99">
        <v>6</v>
      </c>
      <c r="AA34" s="99">
        <v>13</v>
      </c>
      <c r="AB34" s="99">
        <v>9</v>
      </c>
      <c r="AC34" s="99">
        <v>11</v>
      </c>
      <c r="AD34" s="99">
        <v>5</v>
      </c>
      <c r="AE34" s="99">
        <v>12</v>
      </c>
      <c r="AF34" s="99">
        <v>9</v>
      </c>
      <c r="AG34" s="99">
        <v>19</v>
      </c>
      <c r="AH34" s="99">
        <v>16</v>
      </c>
      <c r="AI34" s="99">
        <v>40</v>
      </c>
      <c r="AJ34" s="99">
        <v>58</v>
      </c>
      <c r="AK34" s="99">
        <v>83</v>
      </c>
      <c r="AL34" s="99">
        <v>95</v>
      </c>
      <c r="AM34" s="99">
        <v>66</v>
      </c>
      <c r="AN34" s="99">
        <v>41</v>
      </c>
      <c r="AO34" s="99">
        <v>16</v>
      </c>
      <c r="AP34" s="99">
        <v>9</v>
      </c>
      <c r="AQ34" s="99">
        <v>0</v>
      </c>
      <c r="AR34" s="99">
        <v>511</v>
      </c>
      <c r="AS34" s="127"/>
      <c r="AT34" s="116">
        <v>1927</v>
      </c>
      <c r="AU34" s="99">
        <v>8</v>
      </c>
      <c r="AV34" s="99">
        <v>7</v>
      </c>
      <c r="AW34" s="99">
        <v>19</v>
      </c>
      <c r="AX34" s="99">
        <v>16</v>
      </c>
      <c r="AY34" s="99">
        <v>17</v>
      </c>
      <c r="AZ34" s="99">
        <v>15</v>
      </c>
      <c r="BA34" s="99">
        <v>14</v>
      </c>
      <c r="BB34" s="99">
        <v>20</v>
      </c>
      <c r="BC34" s="99">
        <v>24</v>
      </c>
      <c r="BD34" s="99">
        <v>28</v>
      </c>
      <c r="BE34" s="99">
        <v>61</v>
      </c>
      <c r="BF34" s="99">
        <v>93</v>
      </c>
      <c r="BG34" s="99">
        <v>127</v>
      </c>
      <c r="BH34" s="99">
        <v>134</v>
      </c>
      <c r="BI34" s="99">
        <v>114</v>
      </c>
      <c r="BJ34" s="99">
        <v>69</v>
      </c>
      <c r="BK34" s="99">
        <v>25</v>
      </c>
      <c r="BL34" s="99">
        <v>15</v>
      </c>
      <c r="BM34" s="99">
        <v>0</v>
      </c>
      <c r="BN34" s="99">
        <v>806</v>
      </c>
      <c r="BP34" s="116">
        <v>1927</v>
      </c>
    </row>
    <row r="35" spans="2:68">
      <c r="B35" s="116">
        <v>1928</v>
      </c>
      <c r="C35" s="99">
        <v>3</v>
      </c>
      <c r="D35" s="99">
        <v>6</v>
      </c>
      <c r="E35" s="99">
        <v>6</v>
      </c>
      <c r="F35" s="99">
        <v>8</v>
      </c>
      <c r="G35" s="99">
        <v>8</v>
      </c>
      <c r="H35" s="99">
        <v>8</v>
      </c>
      <c r="I35" s="99">
        <v>11</v>
      </c>
      <c r="J35" s="99">
        <v>8</v>
      </c>
      <c r="K35" s="99">
        <v>6</v>
      </c>
      <c r="L35" s="99">
        <v>16</v>
      </c>
      <c r="M35" s="99">
        <v>17</v>
      </c>
      <c r="N35" s="99">
        <v>35</v>
      </c>
      <c r="O35" s="99">
        <v>37</v>
      </c>
      <c r="P35" s="99">
        <v>41</v>
      </c>
      <c r="Q35" s="99">
        <v>43</v>
      </c>
      <c r="R35" s="99">
        <v>32</v>
      </c>
      <c r="S35" s="99">
        <v>5</v>
      </c>
      <c r="T35" s="99">
        <v>1</v>
      </c>
      <c r="U35" s="99">
        <v>0</v>
      </c>
      <c r="V35" s="99">
        <v>291</v>
      </c>
      <c r="W35" s="127"/>
      <c r="X35" s="116">
        <v>1928</v>
      </c>
      <c r="Y35" s="99">
        <v>1</v>
      </c>
      <c r="Z35" s="99">
        <v>3</v>
      </c>
      <c r="AA35" s="99">
        <v>8</v>
      </c>
      <c r="AB35" s="99">
        <v>9</v>
      </c>
      <c r="AC35" s="99">
        <v>7</v>
      </c>
      <c r="AD35" s="99">
        <v>8</v>
      </c>
      <c r="AE35" s="99">
        <v>10</v>
      </c>
      <c r="AF35" s="99">
        <v>8</v>
      </c>
      <c r="AG35" s="99">
        <v>13</v>
      </c>
      <c r="AH35" s="99">
        <v>24</v>
      </c>
      <c r="AI35" s="99">
        <v>23</v>
      </c>
      <c r="AJ35" s="99">
        <v>40</v>
      </c>
      <c r="AK35" s="99">
        <v>64</v>
      </c>
      <c r="AL35" s="99">
        <v>99</v>
      </c>
      <c r="AM35" s="99">
        <v>79</v>
      </c>
      <c r="AN35" s="99">
        <v>45</v>
      </c>
      <c r="AO35" s="99">
        <v>20</v>
      </c>
      <c r="AP35" s="99">
        <v>1</v>
      </c>
      <c r="AQ35" s="99">
        <v>0</v>
      </c>
      <c r="AR35" s="99">
        <v>462</v>
      </c>
      <c r="AS35" s="127"/>
      <c r="AT35" s="116">
        <v>1928</v>
      </c>
      <c r="AU35" s="99">
        <v>4</v>
      </c>
      <c r="AV35" s="99">
        <v>9</v>
      </c>
      <c r="AW35" s="99">
        <v>14</v>
      </c>
      <c r="AX35" s="99">
        <v>17</v>
      </c>
      <c r="AY35" s="99">
        <v>15</v>
      </c>
      <c r="AZ35" s="99">
        <v>16</v>
      </c>
      <c r="BA35" s="99">
        <v>21</v>
      </c>
      <c r="BB35" s="99">
        <v>16</v>
      </c>
      <c r="BC35" s="99">
        <v>19</v>
      </c>
      <c r="BD35" s="99">
        <v>40</v>
      </c>
      <c r="BE35" s="99">
        <v>40</v>
      </c>
      <c r="BF35" s="99">
        <v>75</v>
      </c>
      <c r="BG35" s="99">
        <v>101</v>
      </c>
      <c r="BH35" s="99">
        <v>140</v>
      </c>
      <c r="BI35" s="99">
        <v>122</v>
      </c>
      <c r="BJ35" s="99">
        <v>77</v>
      </c>
      <c r="BK35" s="99">
        <v>25</v>
      </c>
      <c r="BL35" s="99">
        <v>2</v>
      </c>
      <c r="BM35" s="99">
        <v>0</v>
      </c>
      <c r="BN35" s="99">
        <v>753</v>
      </c>
      <c r="BP35" s="116">
        <v>1928</v>
      </c>
    </row>
    <row r="36" spans="2:68">
      <c r="B36" s="116">
        <v>1929</v>
      </c>
      <c r="C36" s="99">
        <v>5</v>
      </c>
      <c r="D36" s="99">
        <v>11</v>
      </c>
      <c r="E36" s="99">
        <v>3</v>
      </c>
      <c r="F36" s="99">
        <v>8</v>
      </c>
      <c r="G36" s="99">
        <v>7</v>
      </c>
      <c r="H36" s="99">
        <v>4</v>
      </c>
      <c r="I36" s="99">
        <v>8</v>
      </c>
      <c r="J36" s="99">
        <v>6</v>
      </c>
      <c r="K36" s="99">
        <v>10</v>
      </c>
      <c r="L36" s="99">
        <v>22</v>
      </c>
      <c r="M36" s="99">
        <v>18</v>
      </c>
      <c r="N36" s="99">
        <v>31</v>
      </c>
      <c r="O36" s="99">
        <v>40</v>
      </c>
      <c r="P36" s="99">
        <v>66</v>
      </c>
      <c r="Q36" s="99">
        <v>44</v>
      </c>
      <c r="R36" s="99">
        <v>24</v>
      </c>
      <c r="S36" s="99">
        <v>15</v>
      </c>
      <c r="T36" s="99">
        <v>6</v>
      </c>
      <c r="U36" s="99">
        <v>1</v>
      </c>
      <c r="V36" s="99">
        <v>329</v>
      </c>
      <c r="W36" s="127"/>
      <c r="X36" s="116">
        <v>1929</v>
      </c>
      <c r="Y36" s="99">
        <v>4</v>
      </c>
      <c r="Z36" s="99">
        <v>4</v>
      </c>
      <c r="AA36" s="99">
        <v>10</v>
      </c>
      <c r="AB36" s="99">
        <v>5</v>
      </c>
      <c r="AC36" s="99">
        <v>3</v>
      </c>
      <c r="AD36" s="99">
        <v>5</v>
      </c>
      <c r="AE36" s="99">
        <v>7</v>
      </c>
      <c r="AF36" s="99">
        <v>11</v>
      </c>
      <c r="AG36" s="99">
        <v>11</v>
      </c>
      <c r="AH36" s="99">
        <v>19</v>
      </c>
      <c r="AI36" s="99">
        <v>39</v>
      </c>
      <c r="AJ36" s="99">
        <v>60</v>
      </c>
      <c r="AK36" s="99">
        <v>72</v>
      </c>
      <c r="AL36" s="99">
        <v>85</v>
      </c>
      <c r="AM36" s="99">
        <v>97</v>
      </c>
      <c r="AN36" s="99">
        <v>43</v>
      </c>
      <c r="AO36" s="99">
        <v>14</v>
      </c>
      <c r="AP36" s="99">
        <v>5</v>
      </c>
      <c r="AQ36" s="99">
        <v>0</v>
      </c>
      <c r="AR36" s="99">
        <v>494</v>
      </c>
      <c r="AS36" s="127"/>
      <c r="AT36" s="116">
        <v>1929</v>
      </c>
      <c r="AU36" s="99">
        <v>9</v>
      </c>
      <c r="AV36" s="99">
        <v>15</v>
      </c>
      <c r="AW36" s="99">
        <v>13</v>
      </c>
      <c r="AX36" s="99">
        <v>13</v>
      </c>
      <c r="AY36" s="99">
        <v>10</v>
      </c>
      <c r="AZ36" s="99">
        <v>9</v>
      </c>
      <c r="BA36" s="99">
        <v>15</v>
      </c>
      <c r="BB36" s="99">
        <v>17</v>
      </c>
      <c r="BC36" s="99">
        <v>21</v>
      </c>
      <c r="BD36" s="99">
        <v>41</v>
      </c>
      <c r="BE36" s="99">
        <v>57</v>
      </c>
      <c r="BF36" s="99">
        <v>91</v>
      </c>
      <c r="BG36" s="99">
        <v>112</v>
      </c>
      <c r="BH36" s="99">
        <v>151</v>
      </c>
      <c r="BI36" s="99">
        <v>141</v>
      </c>
      <c r="BJ36" s="99">
        <v>67</v>
      </c>
      <c r="BK36" s="99">
        <v>29</v>
      </c>
      <c r="BL36" s="99">
        <v>11</v>
      </c>
      <c r="BM36" s="99">
        <v>1</v>
      </c>
      <c r="BN36" s="99">
        <v>823</v>
      </c>
      <c r="BP36" s="116">
        <v>1929</v>
      </c>
    </row>
    <row r="37" spans="2:68">
      <c r="B37" s="116">
        <v>1930</v>
      </c>
      <c r="C37" s="99">
        <v>3</v>
      </c>
      <c r="D37" s="99">
        <v>4</v>
      </c>
      <c r="E37" s="99">
        <v>8</v>
      </c>
      <c r="F37" s="99">
        <v>5</v>
      </c>
      <c r="G37" s="99">
        <v>4</v>
      </c>
      <c r="H37" s="99">
        <v>5</v>
      </c>
      <c r="I37" s="99">
        <v>8</v>
      </c>
      <c r="J37" s="99">
        <v>3</v>
      </c>
      <c r="K37" s="99">
        <v>11</v>
      </c>
      <c r="L37" s="99">
        <v>4</v>
      </c>
      <c r="M37" s="99">
        <v>19</v>
      </c>
      <c r="N37" s="99">
        <v>25</v>
      </c>
      <c r="O37" s="99">
        <v>49</v>
      </c>
      <c r="P37" s="99">
        <v>44</v>
      </c>
      <c r="Q37" s="99">
        <v>56</v>
      </c>
      <c r="R37" s="99">
        <v>28</v>
      </c>
      <c r="S37" s="99">
        <v>8</v>
      </c>
      <c r="T37" s="99">
        <v>3</v>
      </c>
      <c r="U37" s="99">
        <v>0</v>
      </c>
      <c r="V37" s="99">
        <v>287</v>
      </c>
      <c r="W37" s="127"/>
      <c r="X37" s="116">
        <v>1930</v>
      </c>
      <c r="Y37" s="99">
        <v>2</v>
      </c>
      <c r="Z37" s="99">
        <v>4</v>
      </c>
      <c r="AA37" s="99">
        <v>6</v>
      </c>
      <c r="AB37" s="99">
        <v>6</v>
      </c>
      <c r="AC37" s="99">
        <v>8</v>
      </c>
      <c r="AD37" s="99">
        <v>3</v>
      </c>
      <c r="AE37" s="99">
        <v>8</v>
      </c>
      <c r="AF37" s="99">
        <v>10</v>
      </c>
      <c r="AG37" s="99">
        <v>5</v>
      </c>
      <c r="AH37" s="99">
        <v>19</v>
      </c>
      <c r="AI37" s="99">
        <v>18</v>
      </c>
      <c r="AJ37" s="99">
        <v>45</v>
      </c>
      <c r="AK37" s="99">
        <v>68</v>
      </c>
      <c r="AL37" s="99">
        <v>92</v>
      </c>
      <c r="AM37" s="99">
        <v>63</v>
      </c>
      <c r="AN37" s="99">
        <v>56</v>
      </c>
      <c r="AO37" s="99">
        <v>18</v>
      </c>
      <c r="AP37" s="99">
        <v>4</v>
      </c>
      <c r="AQ37" s="99">
        <v>0</v>
      </c>
      <c r="AR37" s="99">
        <v>435</v>
      </c>
      <c r="AS37" s="127"/>
      <c r="AT37" s="116">
        <v>1930</v>
      </c>
      <c r="AU37" s="99">
        <v>5</v>
      </c>
      <c r="AV37" s="99">
        <v>8</v>
      </c>
      <c r="AW37" s="99">
        <v>14</v>
      </c>
      <c r="AX37" s="99">
        <v>11</v>
      </c>
      <c r="AY37" s="99">
        <v>12</v>
      </c>
      <c r="AZ37" s="99">
        <v>8</v>
      </c>
      <c r="BA37" s="99">
        <v>16</v>
      </c>
      <c r="BB37" s="99">
        <v>13</v>
      </c>
      <c r="BC37" s="99">
        <v>16</v>
      </c>
      <c r="BD37" s="99">
        <v>23</v>
      </c>
      <c r="BE37" s="99">
        <v>37</v>
      </c>
      <c r="BF37" s="99">
        <v>70</v>
      </c>
      <c r="BG37" s="99">
        <v>117</v>
      </c>
      <c r="BH37" s="99">
        <v>136</v>
      </c>
      <c r="BI37" s="99">
        <v>119</v>
      </c>
      <c r="BJ37" s="99">
        <v>84</v>
      </c>
      <c r="BK37" s="99">
        <v>26</v>
      </c>
      <c r="BL37" s="99">
        <v>7</v>
      </c>
      <c r="BM37" s="99">
        <v>0</v>
      </c>
      <c r="BN37" s="99">
        <v>722</v>
      </c>
      <c r="BP37" s="116">
        <v>1930</v>
      </c>
    </row>
    <row r="38" spans="2:68">
      <c r="B38" s="117">
        <v>1931</v>
      </c>
      <c r="C38" s="99">
        <v>4</v>
      </c>
      <c r="D38" s="99">
        <v>6</v>
      </c>
      <c r="E38" s="99">
        <v>12</v>
      </c>
      <c r="F38" s="99">
        <v>5</v>
      </c>
      <c r="G38" s="99">
        <v>7</v>
      </c>
      <c r="H38" s="99">
        <v>8</v>
      </c>
      <c r="I38" s="99">
        <v>5</v>
      </c>
      <c r="J38" s="99">
        <v>6</v>
      </c>
      <c r="K38" s="99">
        <v>15</v>
      </c>
      <c r="L38" s="99">
        <v>11</v>
      </c>
      <c r="M38" s="99">
        <v>20</v>
      </c>
      <c r="N38" s="99">
        <v>23</v>
      </c>
      <c r="O38" s="99">
        <v>43</v>
      </c>
      <c r="P38" s="99">
        <v>63</v>
      </c>
      <c r="Q38" s="99">
        <v>43</v>
      </c>
      <c r="R38" s="99">
        <v>34</v>
      </c>
      <c r="S38" s="99">
        <v>12</v>
      </c>
      <c r="T38" s="99">
        <v>4</v>
      </c>
      <c r="U38" s="99">
        <v>1</v>
      </c>
      <c r="V38" s="99">
        <v>322</v>
      </c>
      <c r="W38" s="127"/>
      <c r="X38" s="117">
        <v>1931</v>
      </c>
      <c r="Y38" s="99">
        <v>3</v>
      </c>
      <c r="Z38" s="99">
        <v>5</v>
      </c>
      <c r="AA38" s="99">
        <v>3</v>
      </c>
      <c r="AB38" s="99">
        <v>8</v>
      </c>
      <c r="AC38" s="99">
        <v>3</v>
      </c>
      <c r="AD38" s="99">
        <v>2</v>
      </c>
      <c r="AE38" s="99">
        <v>8</v>
      </c>
      <c r="AF38" s="99">
        <v>14</v>
      </c>
      <c r="AG38" s="99">
        <v>17</v>
      </c>
      <c r="AH38" s="99">
        <v>23</v>
      </c>
      <c r="AI38" s="99">
        <v>36</v>
      </c>
      <c r="AJ38" s="99">
        <v>64</v>
      </c>
      <c r="AK38" s="99">
        <v>93</v>
      </c>
      <c r="AL38" s="99">
        <v>98</v>
      </c>
      <c r="AM38" s="99">
        <v>100</v>
      </c>
      <c r="AN38" s="99">
        <v>71</v>
      </c>
      <c r="AO38" s="99">
        <v>23</v>
      </c>
      <c r="AP38" s="99">
        <v>9</v>
      </c>
      <c r="AQ38" s="99">
        <v>0</v>
      </c>
      <c r="AR38" s="99">
        <v>580</v>
      </c>
      <c r="AS38" s="127"/>
      <c r="AT38" s="117">
        <v>1931</v>
      </c>
      <c r="AU38" s="99">
        <v>7</v>
      </c>
      <c r="AV38" s="99">
        <v>11</v>
      </c>
      <c r="AW38" s="99">
        <v>15</v>
      </c>
      <c r="AX38" s="99">
        <v>13</v>
      </c>
      <c r="AY38" s="99">
        <v>10</v>
      </c>
      <c r="AZ38" s="99">
        <v>10</v>
      </c>
      <c r="BA38" s="99">
        <v>13</v>
      </c>
      <c r="BB38" s="99">
        <v>20</v>
      </c>
      <c r="BC38" s="99">
        <v>32</v>
      </c>
      <c r="BD38" s="99">
        <v>34</v>
      </c>
      <c r="BE38" s="99">
        <v>56</v>
      </c>
      <c r="BF38" s="99">
        <v>87</v>
      </c>
      <c r="BG38" s="99">
        <v>136</v>
      </c>
      <c r="BH38" s="99">
        <v>161</v>
      </c>
      <c r="BI38" s="99">
        <v>143</v>
      </c>
      <c r="BJ38" s="99">
        <v>105</v>
      </c>
      <c r="BK38" s="99">
        <v>35</v>
      </c>
      <c r="BL38" s="99">
        <v>13</v>
      </c>
      <c r="BM38" s="99">
        <v>1</v>
      </c>
      <c r="BN38" s="99">
        <v>902</v>
      </c>
      <c r="BP38" s="117">
        <v>1931</v>
      </c>
    </row>
    <row r="39" spans="2:68">
      <c r="B39" s="117">
        <v>1932</v>
      </c>
      <c r="C39" s="99">
        <v>5</v>
      </c>
      <c r="D39" s="99">
        <v>6</v>
      </c>
      <c r="E39" s="99">
        <v>9</v>
      </c>
      <c r="F39" s="99">
        <v>5</v>
      </c>
      <c r="G39" s="99">
        <v>5</v>
      </c>
      <c r="H39" s="99">
        <v>7</v>
      </c>
      <c r="I39" s="99">
        <v>12</v>
      </c>
      <c r="J39" s="99">
        <v>7</v>
      </c>
      <c r="K39" s="99">
        <v>14</v>
      </c>
      <c r="L39" s="99">
        <v>11</v>
      </c>
      <c r="M39" s="99">
        <v>16</v>
      </c>
      <c r="N39" s="99">
        <v>31</v>
      </c>
      <c r="O39" s="99">
        <v>53</v>
      </c>
      <c r="P39" s="99">
        <v>64</v>
      </c>
      <c r="Q39" s="99">
        <v>53</v>
      </c>
      <c r="R39" s="99">
        <v>52</v>
      </c>
      <c r="S39" s="99">
        <v>20</v>
      </c>
      <c r="T39" s="99">
        <v>5</v>
      </c>
      <c r="U39" s="99">
        <v>0</v>
      </c>
      <c r="V39" s="99">
        <v>375</v>
      </c>
      <c r="W39" s="127"/>
      <c r="X39" s="117">
        <v>1932</v>
      </c>
      <c r="Y39" s="99">
        <v>2</v>
      </c>
      <c r="Z39" s="99">
        <v>2</v>
      </c>
      <c r="AA39" s="99">
        <v>10</v>
      </c>
      <c r="AB39" s="99">
        <v>6</v>
      </c>
      <c r="AC39" s="99">
        <v>4</v>
      </c>
      <c r="AD39" s="99">
        <v>6</v>
      </c>
      <c r="AE39" s="99">
        <v>7</v>
      </c>
      <c r="AF39" s="99">
        <v>7</v>
      </c>
      <c r="AG39" s="99">
        <v>14</v>
      </c>
      <c r="AH39" s="99">
        <v>25</v>
      </c>
      <c r="AI39" s="99">
        <v>53</v>
      </c>
      <c r="AJ39" s="99">
        <v>56</v>
      </c>
      <c r="AK39" s="99">
        <v>100</v>
      </c>
      <c r="AL39" s="99">
        <v>114</v>
      </c>
      <c r="AM39" s="99">
        <v>106</v>
      </c>
      <c r="AN39" s="99">
        <v>66</v>
      </c>
      <c r="AO39" s="99">
        <v>32</v>
      </c>
      <c r="AP39" s="99">
        <v>13</v>
      </c>
      <c r="AQ39" s="99">
        <v>1</v>
      </c>
      <c r="AR39" s="99">
        <v>624</v>
      </c>
      <c r="AS39" s="127"/>
      <c r="AT39" s="117">
        <v>1932</v>
      </c>
      <c r="AU39" s="99">
        <v>7</v>
      </c>
      <c r="AV39" s="99">
        <v>8</v>
      </c>
      <c r="AW39" s="99">
        <v>19</v>
      </c>
      <c r="AX39" s="99">
        <v>11</v>
      </c>
      <c r="AY39" s="99">
        <v>9</v>
      </c>
      <c r="AZ39" s="99">
        <v>13</v>
      </c>
      <c r="BA39" s="99">
        <v>19</v>
      </c>
      <c r="BB39" s="99">
        <v>14</v>
      </c>
      <c r="BC39" s="99">
        <v>28</v>
      </c>
      <c r="BD39" s="99">
        <v>36</v>
      </c>
      <c r="BE39" s="99">
        <v>69</v>
      </c>
      <c r="BF39" s="99">
        <v>87</v>
      </c>
      <c r="BG39" s="99">
        <v>153</v>
      </c>
      <c r="BH39" s="99">
        <v>178</v>
      </c>
      <c r="BI39" s="99">
        <v>159</v>
      </c>
      <c r="BJ39" s="99">
        <v>118</v>
      </c>
      <c r="BK39" s="99">
        <v>52</v>
      </c>
      <c r="BL39" s="99">
        <v>18</v>
      </c>
      <c r="BM39" s="99">
        <v>1</v>
      </c>
      <c r="BN39" s="99">
        <v>999</v>
      </c>
      <c r="BP39" s="117">
        <v>1932</v>
      </c>
    </row>
    <row r="40" spans="2:68">
      <c r="B40" s="117">
        <v>1933</v>
      </c>
      <c r="C40" s="99">
        <v>3</v>
      </c>
      <c r="D40" s="99">
        <v>3</v>
      </c>
      <c r="E40" s="99">
        <v>10</v>
      </c>
      <c r="F40" s="99">
        <v>4</v>
      </c>
      <c r="G40" s="99">
        <v>4</v>
      </c>
      <c r="H40" s="99">
        <v>8</v>
      </c>
      <c r="I40" s="99">
        <v>8</v>
      </c>
      <c r="J40" s="99">
        <v>7</v>
      </c>
      <c r="K40" s="99">
        <v>12</v>
      </c>
      <c r="L40" s="99">
        <v>13</v>
      </c>
      <c r="M40" s="99">
        <v>31</v>
      </c>
      <c r="N40" s="99">
        <v>48</v>
      </c>
      <c r="O40" s="99">
        <v>52</v>
      </c>
      <c r="P40" s="99">
        <v>78</v>
      </c>
      <c r="Q40" s="99">
        <v>61</v>
      </c>
      <c r="R40" s="99">
        <v>42</v>
      </c>
      <c r="S40" s="99">
        <v>27</v>
      </c>
      <c r="T40" s="99">
        <v>5</v>
      </c>
      <c r="U40" s="99">
        <v>0</v>
      </c>
      <c r="V40" s="99">
        <v>416</v>
      </c>
      <c r="W40" s="127"/>
      <c r="X40" s="117">
        <v>1933</v>
      </c>
      <c r="Y40" s="99">
        <v>1</v>
      </c>
      <c r="Z40" s="99">
        <v>4</v>
      </c>
      <c r="AA40" s="99">
        <v>3</v>
      </c>
      <c r="AB40" s="99">
        <v>9</v>
      </c>
      <c r="AC40" s="99">
        <v>8</v>
      </c>
      <c r="AD40" s="99">
        <v>3</v>
      </c>
      <c r="AE40" s="99">
        <v>2</v>
      </c>
      <c r="AF40" s="99">
        <v>14</v>
      </c>
      <c r="AG40" s="99">
        <v>18</v>
      </c>
      <c r="AH40" s="99">
        <v>32</v>
      </c>
      <c r="AI40" s="99">
        <v>35</v>
      </c>
      <c r="AJ40" s="99">
        <v>64</v>
      </c>
      <c r="AK40" s="99">
        <v>96</v>
      </c>
      <c r="AL40" s="99">
        <v>108</v>
      </c>
      <c r="AM40" s="99">
        <v>118</v>
      </c>
      <c r="AN40" s="99">
        <v>85</v>
      </c>
      <c r="AO40" s="99">
        <v>33</v>
      </c>
      <c r="AP40" s="99">
        <v>11</v>
      </c>
      <c r="AQ40" s="99">
        <v>0</v>
      </c>
      <c r="AR40" s="99">
        <v>644</v>
      </c>
      <c r="AS40" s="127"/>
      <c r="AT40" s="117">
        <v>1933</v>
      </c>
      <c r="AU40" s="99">
        <v>4</v>
      </c>
      <c r="AV40" s="99">
        <v>7</v>
      </c>
      <c r="AW40" s="99">
        <v>13</v>
      </c>
      <c r="AX40" s="99">
        <v>13</v>
      </c>
      <c r="AY40" s="99">
        <v>12</v>
      </c>
      <c r="AZ40" s="99">
        <v>11</v>
      </c>
      <c r="BA40" s="99">
        <v>10</v>
      </c>
      <c r="BB40" s="99">
        <v>21</v>
      </c>
      <c r="BC40" s="99">
        <v>30</v>
      </c>
      <c r="BD40" s="99">
        <v>45</v>
      </c>
      <c r="BE40" s="99">
        <v>66</v>
      </c>
      <c r="BF40" s="99">
        <v>112</v>
      </c>
      <c r="BG40" s="99">
        <v>148</v>
      </c>
      <c r="BH40" s="99">
        <v>186</v>
      </c>
      <c r="BI40" s="99">
        <v>179</v>
      </c>
      <c r="BJ40" s="99">
        <v>127</v>
      </c>
      <c r="BK40" s="99">
        <v>60</v>
      </c>
      <c r="BL40" s="99">
        <v>16</v>
      </c>
      <c r="BM40" s="99">
        <v>0</v>
      </c>
      <c r="BN40" s="99">
        <v>1060</v>
      </c>
      <c r="BP40" s="117">
        <v>1933</v>
      </c>
    </row>
    <row r="41" spans="2:68">
      <c r="B41" s="117">
        <v>1934</v>
      </c>
      <c r="C41" s="99">
        <v>2</v>
      </c>
      <c r="D41" s="99">
        <v>3</v>
      </c>
      <c r="E41" s="99">
        <v>8</v>
      </c>
      <c r="F41" s="99">
        <v>4</v>
      </c>
      <c r="G41" s="99">
        <v>4</v>
      </c>
      <c r="H41" s="99">
        <v>1</v>
      </c>
      <c r="I41" s="99">
        <v>3</v>
      </c>
      <c r="J41" s="99">
        <v>11</v>
      </c>
      <c r="K41" s="99">
        <v>10</v>
      </c>
      <c r="L41" s="99">
        <v>15</v>
      </c>
      <c r="M41" s="99">
        <v>18</v>
      </c>
      <c r="N41" s="99">
        <v>35</v>
      </c>
      <c r="O41" s="99">
        <v>62</v>
      </c>
      <c r="P41" s="99">
        <v>56</v>
      </c>
      <c r="Q41" s="99">
        <v>68</v>
      </c>
      <c r="R41" s="99">
        <v>52</v>
      </c>
      <c r="S41" s="99">
        <v>20</v>
      </c>
      <c r="T41" s="99">
        <v>5</v>
      </c>
      <c r="U41" s="99">
        <v>0</v>
      </c>
      <c r="V41" s="99">
        <v>377</v>
      </c>
      <c r="W41" s="127"/>
      <c r="X41" s="117">
        <v>1934</v>
      </c>
      <c r="Y41" s="99">
        <v>2</v>
      </c>
      <c r="Z41" s="99">
        <v>2</v>
      </c>
      <c r="AA41" s="99">
        <v>5</v>
      </c>
      <c r="AB41" s="99">
        <v>10</v>
      </c>
      <c r="AC41" s="99">
        <v>9</v>
      </c>
      <c r="AD41" s="99">
        <v>4</v>
      </c>
      <c r="AE41" s="99">
        <v>4</v>
      </c>
      <c r="AF41" s="99">
        <v>8</v>
      </c>
      <c r="AG41" s="99">
        <v>16</v>
      </c>
      <c r="AH41" s="99">
        <v>22</v>
      </c>
      <c r="AI41" s="99">
        <v>37</v>
      </c>
      <c r="AJ41" s="99">
        <v>80</v>
      </c>
      <c r="AK41" s="99">
        <v>80</v>
      </c>
      <c r="AL41" s="99">
        <v>138</v>
      </c>
      <c r="AM41" s="99">
        <v>128</v>
      </c>
      <c r="AN41" s="99">
        <v>76</v>
      </c>
      <c r="AO41" s="99">
        <v>35</v>
      </c>
      <c r="AP41" s="99">
        <v>13</v>
      </c>
      <c r="AQ41" s="99">
        <v>0</v>
      </c>
      <c r="AR41" s="99">
        <v>669</v>
      </c>
      <c r="AS41" s="127"/>
      <c r="AT41" s="117">
        <v>1934</v>
      </c>
      <c r="AU41" s="99">
        <v>4</v>
      </c>
      <c r="AV41" s="99">
        <v>5</v>
      </c>
      <c r="AW41" s="99">
        <v>13</v>
      </c>
      <c r="AX41" s="99">
        <v>14</v>
      </c>
      <c r="AY41" s="99">
        <v>13</v>
      </c>
      <c r="AZ41" s="99">
        <v>5</v>
      </c>
      <c r="BA41" s="99">
        <v>7</v>
      </c>
      <c r="BB41" s="99">
        <v>19</v>
      </c>
      <c r="BC41" s="99">
        <v>26</v>
      </c>
      <c r="BD41" s="99">
        <v>37</v>
      </c>
      <c r="BE41" s="99">
        <v>55</v>
      </c>
      <c r="BF41" s="99">
        <v>115</v>
      </c>
      <c r="BG41" s="99">
        <v>142</v>
      </c>
      <c r="BH41" s="99">
        <v>194</v>
      </c>
      <c r="BI41" s="99">
        <v>196</v>
      </c>
      <c r="BJ41" s="99">
        <v>128</v>
      </c>
      <c r="BK41" s="99">
        <v>55</v>
      </c>
      <c r="BL41" s="99">
        <v>18</v>
      </c>
      <c r="BM41" s="99">
        <v>0</v>
      </c>
      <c r="BN41" s="99">
        <v>1046</v>
      </c>
      <c r="BP41" s="117">
        <v>1934</v>
      </c>
    </row>
    <row r="42" spans="2:68">
      <c r="B42" s="117">
        <v>1935</v>
      </c>
      <c r="C42" s="99">
        <v>4</v>
      </c>
      <c r="D42" s="99">
        <v>1</v>
      </c>
      <c r="E42" s="99">
        <v>3</v>
      </c>
      <c r="F42" s="99">
        <v>7</v>
      </c>
      <c r="G42" s="99">
        <v>0</v>
      </c>
      <c r="H42" s="99">
        <v>3</v>
      </c>
      <c r="I42" s="99">
        <v>3</v>
      </c>
      <c r="J42" s="99">
        <v>10</v>
      </c>
      <c r="K42" s="99">
        <v>9</v>
      </c>
      <c r="L42" s="99">
        <v>15</v>
      </c>
      <c r="M42" s="99">
        <v>19</v>
      </c>
      <c r="N42" s="99">
        <v>34</v>
      </c>
      <c r="O42" s="99">
        <v>45</v>
      </c>
      <c r="P42" s="99">
        <v>77</v>
      </c>
      <c r="Q42" s="99">
        <v>78</v>
      </c>
      <c r="R42" s="99">
        <v>58</v>
      </c>
      <c r="S42" s="99">
        <v>18</v>
      </c>
      <c r="T42" s="99">
        <v>3</v>
      </c>
      <c r="U42" s="99">
        <v>0</v>
      </c>
      <c r="V42" s="99">
        <v>387</v>
      </c>
      <c r="W42" s="127"/>
      <c r="X42" s="117">
        <v>1935</v>
      </c>
      <c r="Y42" s="99">
        <v>2</v>
      </c>
      <c r="Z42" s="99">
        <v>2</v>
      </c>
      <c r="AA42" s="99">
        <v>4</v>
      </c>
      <c r="AB42" s="99">
        <v>6</v>
      </c>
      <c r="AC42" s="99">
        <v>3</v>
      </c>
      <c r="AD42" s="99">
        <v>9</v>
      </c>
      <c r="AE42" s="99">
        <v>6</v>
      </c>
      <c r="AF42" s="99">
        <v>13</v>
      </c>
      <c r="AG42" s="99">
        <v>19</v>
      </c>
      <c r="AH42" s="99">
        <v>26</v>
      </c>
      <c r="AI42" s="99">
        <v>44</v>
      </c>
      <c r="AJ42" s="99">
        <v>58</v>
      </c>
      <c r="AK42" s="99">
        <v>90</v>
      </c>
      <c r="AL42" s="99">
        <v>134</v>
      </c>
      <c r="AM42" s="99">
        <v>125</v>
      </c>
      <c r="AN42" s="99">
        <v>106</v>
      </c>
      <c r="AO42" s="99">
        <v>40</v>
      </c>
      <c r="AP42" s="99">
        <v>14</v>
      </c>
      <c r="AQ42" s="99">
        <v>0</v>
      </c>
      <c r="AR42" s="99">
        <v>701</v>
      </c>
      <c r="AS42" s="127"/>
      <c r="AT42" s="117">
        <v>1935</v>
      </c>
      <c r="AU42" s="99">
        <v>6</v>
      </c>
      <c r="AV42" s="99">
        <v>3</v>
      </c>
      <c r="AW42" s="99">
        <v>7</v>
      </c>
      <c r="AX42" s="99">
        <v>13</v>
      </c>
      <c r="AY42" s="99">
        <v>3</v>
      </c>
      <c r="AZ42" s="99">
        <v>12</v>
      </c>
      <c r="BA42" s="99">
        <v>9</v>
      </c>
      <c r="BB42" s="99">
        <v>23</v>
      </c>
      <c r="BC42" s="99">
        <v>28</v>
      </c>
      <c r="BD42" s="99">
        <v>41</v>
      </c>
      <c r="BE42" s="99">
        <v>63</v>
      </c>
      <c r="BF42" s="99">
        <v>92</v>
      </c>
      <c r="BG42" s="99">
        <v>135</v>
      </c>
      <c r="BH42" s="99">
        <v>211</v>
      </c>
      <c r="BI42" s="99">
        <v>203</v>
      </c>
      <c r="BJ42" s="99">
        <v>164</v>
      </c>
      <c r="BK42" s="99">
        <v>58</v>
      </c>
      <c r="BL42" s="99">
        <v>17</v>
      </c>
      <c r="BM42" s="99">
        <v>0</v>
      </c>
      <c r="BN42" s="99">
        <v>1088</v>
      </c>
      <c r="BP42" s="117">
        <v>1935</v>
      </c>
    </row>
    <row r="43" spans="2:68">
      <c r="B43" s="117">
        <v>1936</v>
      </c>
      <c r="C43" s="99">
        <v>2</v>
      </c>
      <c r="D43" s="99">
        <v>3</v>
      </c>
      <c r="E43" s="99">
        <v>4</v>
      </c>
      <c r="F43" s="99">
        <v>3</v>
      </c>
      <c r="G43" s="99">
        <v>4</v>
      </c>
      <c r="H43" s="99">
        <v>7</v>
      </c>
      <c r="I43" s="99">
        <v>2</v>
      </c>
      <c r="J43" s="99">
        <v>6</v>
      </c>
      <c r="K43" s="99">
        <v>6</v>
      </c>
      <c r="L43" s="99">
        <v>12</v>
      </c>
      <c r="M43" s="99">
        <v>29</v>
      </c>
      <c r="N43" s="99">
        <v>32</v>
      </c>
      <c r="O43" s="99">
        <v>52</v>
      </c>
      <c r="P43" s="99">
        <v>53</v>
      </c>
      <c r="Q43" s="99">
        <v>69</v>
      </c>
      <c r="R43" s="99">
        <v>42</v>
      </c>
      <c r="S43" s="99">
        <v>20</v>
      </c>
      <c r="T43" s="99">
        <v>7</v>
      </c>
      <c r="U43" s="99">
        <v>0</v>
      </c>
      <c r="V43" s="99">
        <v>353</v>
      </c>
      <c r="W43" s="127"/>
      <c r="X43" s="117">
        <v>1936</v>
      </c>
      <c r="Y43" s="99">
        <v>1</v>
      </c>
      <c r="Z43" s="99">
        <v>4</v>
      </c>
      <c r="AA43" s="99">
        <v>5</v>
      </c>
      <c r="AB43" s="99">
        <v>6</v>
      </c>
      <c r="AC43" s="99">
        <v>6</v>
      </c>
      <c r="AD43" s="99">
        <v>6</v>
      </c>
      <c r="AE43" s="99">
        <v>4</v>
      </c>
      <c r="AF43" s="99">
        <v>11</v>
      </c>
      <c r="AG43" s="99">
        <v>15</v>
      </c>
      <c r="AH43" s="99">
        <v>26</v>
      </c>
      <c r="AI43" s="99">
        <v>38</v>
      </c>
      <c r="AJ43" s="99">
        <v>53</v>
      </c>
      <c r="AK43" s="99">
        <v>88</v>
      </c>
      <c r="AL43" s="99">
        <v>137</v>
      </c>
      <c r="AM43" s="99">
        <v>146</v>
      </c>
      <c r="AN43" s="99">
        <v>106</v>
      </c>
      <c r="AO43" s="99">
        <v>33</v>
      </c>
      <c r="AP43" s="99">
        <v>14</v>
      </c>
      <c r="AQ43" s="99">
        <v>0</v>
      </c>
      <c r="AR43" s="99">
        <v>699</v>
      </c>
      <c r="AS43" s="127"/>
      <c r="AT43" s="117">
        <v>1936</v>
      </c>
      <c r="AU43" s="99">
        <v>3</v>
      </c>
      <c r="AV43" s="99">
        <v>7</v>
      </c>
      <c r="AW43" s="99">
        <v>9</v>
      </c>
      <c r="AX43" s="99">
        <v>9</v>
      </c>
      <c r="AY43" s="99">
        <v>10</v>
      </c>
      <c r="AZ43" s="99">
        <v>13</v>
      </c>
      <c r="BA43" s="99">
        <v>6</v>
      </c>
      <c r="BB43" s="99">
        <v>17</v>
      </c>
      <c r="BC43" s="99">
        <v>21</v>
      </c>
      <c r="BD43" s="99">
        <v>38</v>
      </c>
      <c r="BE43" s="99">
        <v>67</v>
      </c>
      <c r="BF43" s="99">
        <v>85</v>
      </c>
      <c r="BG43" s="99">
        <v>140</v>
      </c>
      <c r="BH43" s="99">
        <v>190</v>
      </c>
      <c r="BI43" s="99">
        <v>215</v>
      </c>
      <c r="BJ43" s="99">
        <v>148</v>
      </c>
      <c r="BK43" s="99">
        <v>53</v>
      </c>
      <c r="BL43" s="99">
        <v>21</v>
      </c>
      <c r="BM43" s="99">
        <v>0</v>
      </c>
      <c r="BN43" s="99">
        <v>1052</v>
      </c>
      <c r="BP43" s="117">
        <v>1936</v>
      </c>
    </row>
    <row r="44" spans="2:68">
      <c r="B44" s="117">
        <v>1937</v>
      </c>
      <c r="C44" s="99">
        <v>1</v>
      </c>
      <c r="D44" s="99">
        <v>5</v>
      </c>
      <c r="E44" s="99">
        <v>3</v>
      </c>
      <c r="F44" s="99">
        <v>7</v>
      </c>
      <c r="G44" s="99">
        <v>5</v>
      </c>
      <c r="H44" s="99">
        <v>1</v>
      </c>
      <c r="I44" s="99">
        <v>6</v>
      </c>
      <c r="J44" s="99">
        <v>4</v>
      </c>
      <c r="K44" s="99">
        <v>12</v>
      </c>
      <c r="L44" s="99">
        <v>17</v>
      </c>
      <c r="M44" s="99">
        <v>20</v>
      </c>
      <c r="N44" s="99">
        <v>31</v>
      </c>
      <c r="O44" s="99">
        <v>43</v>
      </c>
      <c r="P44" s="99">
        <v>78</v>
      </c>
      <c r="Q44" s="99">
        <v>99</v>
      </c>
      <c r="R44" s="99">
        <v>56</v>
      </c>
      <c r="S44" s="99">
        <v>30</v>
      </c>
      <c r="T44" s="99">
        <v>12</v>
      </c>
      <c r="U44" s="99">
        <v>0</v>
      </c>
      <c r="V44" s="99">
        <v>430</v>
      </c>
      <c r="W44" s="127"/>
      <c r="X44" s="117">
        <v>1937</v>
      </c>
      <c r="Y44" s="99">
        <v>2</v>
      </c>
      <c r="Z44" s="99">
        <v>1</v>
      </c>
      <c r="AA44" s="99">
        <v>4</v>
      </c>
      <c r="AB44" s="99">
        <v>5</v>
      </c>
      <c r="AC44" s="99">
        <v>5</v>
      </c>
      <c r="AD44" s="99">
        <v>6</v>
      </c>
      <c r="AE44" s="99">
        <v>6</v>
      </c>
      <c r="AF44" s="99">
        <v>10</v>
      </c>
      <c r="AG44" s="99">
        <v>14</v>
      </c>
      <c r="AH44" s="99">
        <v>17</v>
      </c>
      <c r="AI44" s="99">
        <v>40</v>
      </c>
      <c r="AJ44" s="99">
        <v>69</v>
      </c>
      <c r="AK44" s="99">
        <v>106</v>
      </c>
      <c r="AL44" s="99">
        <v>144</v>
      </c>
      <c r="AM44" s="99">
        <v>119</v>
      </c>
      <c r="AN44" s="99">
        <v>100</v>
      </c>
      <c r="AO44" s="99">
        <v>57</v>
      </c>
      <c r="AP44" s="99">
        <v>14</v>
      </c>
      <c r="AQ44" s="99">
        <v>0</v>
      </c>
      <c r="AR44" s="99">
        <v>719</v>
      </c>
      <c r="AS44" s="127"/>
      <c r="AT44" s="117">
        <v>1937</v>
      </c>
      <c r="AU44" s="99">
        <v>3</v>
      </c>
      <c r="AV44" s="99">
        <v>6</v>
      </c>
      <c r="AW44" s="99">
        <v>7</v>
      </c>
      <c r="AX44" s="99">
        <v>12</v>
      </c>
      <c r="AY44" s="99">
        <v>10</v>
      </c>
      <c r="AZ44" s="99">
        <v>7</v>
      </c>
      <c r="BA44" s="99">
        <v>12</v>
      </c>
      <c r="BB44" s="99">
        <v>14</v>
      </c>
      <c r="BC44" s="99">
        <v>26</v>
      </c>
      <c r="BD44" s="99">
        <v>34</v>
      </c>
      <c r="BE44" s="99">
        <v>60</v>
      </c>
      <c r="BF44" s="99">
        <v>100</v>
      </c>
      <c r="BG44" s="99">
        <v>149</v>
      </c>
      <c r="BH44" s="99">
        <v>222</v>
      </c>
      <c r="BI44" s="99">
        <v>218</v>
      </c>
      <c r="BJ44" s="99">
        <v>156</v>
      </c>
      <c r="BK44" s="99">
        <v>87</v>
      </c>
      <c r="BL44" s="99">
        <v>26</v>
      </c>
      <c r="BM44" s="99">
        <v>0</v>
      </c>
      <c r="BN44" s="99">
        <v>1149</v>
      </c>
      <c r="BP44" s="117">
        <v>1937</v>
      </c>
    </row>
    <row r="45" spans="2:68">
      <c r="B45" s="117">
        <v>1938</v>
      </c>
      <c r="C45" s="99">
        <v>5</v>
      </c>
      <c r="D45" s="99">
        <v>0</v>
      </c>
      <c r="E45" s="99">
        <v>1</v>
      </c>
      <c r="F45" s="99">
        <v>2</v>
      </c>
      <c r="G45" s="99">
        <v>6</v>
      </c>
      <c r="H45" s="99">
        <v>1</v>
      </c>
      <c r="I45" s="99">
        <v>6</v>
      </c>
      <c r="J45" s="99">
        <v>11</v>
      </c>
      <c r="K45" s="99">
        <v>9</v>
      </c>
      <c r="L45" s="99">
        <v>21</v>
      </c>
      <c r="M45" s="99">
        <v>16</v>
      </c>
      <c r="N45" s="99">
        <v>41</v>
      </c>
      <c r="O45" s="99">
        <v>50</v>
      </c>
      <c r="P45" s="99">
        <v>74</v>
      </c>
      <c r="Q45" s="99">
        <v>63</v>
      </c>
      <c r="R45" s="99">
        <v>66</v>
      </c>
      <c r="S45" s="99">
        <v>35</v>
      </c>
      <c r="T45" s="99">
        <v>10</v>
      </c>
      <c r="U45" s="99">
        <v>0</v>
      </c>
      <c r="V45" s="99">
        <v>417</v>
      </c>
      <c r="W45" s="127"/>
      <c r="X45" s="117">
        <v>1938</v>
      </c>
      <c r="Y45" s="99">
        <v>1</v>
      </c>
      <c r="Z45" s="99">
        <v>1</v>
      </c>
      <c r="AA45" s="99">
        <v>6</v>
      </c>
      <c r="AB45" s="99">
        <v>8</v>
      </c>
      <c r="AC45" s="99">
        <v>6</v>
      </c>
      <c r="AD45" s="99">
        <v>4</v>
      </c>
      <c r="AE45" s="99">
        <v>4</v>
      </c>
      <c r="AF45" s="99">
        <v>8</v>
      </c>
      <c r="AG45" s="99">
        <v>9</v>
      </c>
      <c r="AH45" s="99">
        <v>23</v>
      </c>
      <c r="AI45" s="99">
        <v>44</v>
      </c>
      <c r="AJ45" s="99">
        <v>73</v>
      </c>
      <c r="AK45" s="99">
        <v>124</v>
      </c>
      <c r="AL45" s="99">
        <v>131</v>
      </c>
      <c r="AM45" s="99">
        <v>170</v>
      </c>
      <c r="AN45" s="99">
        <v>124</v>
      </c>
      <c r="AO45" s="99">
        <v>53</v>
      </c>
      <c r="AP45" s="99">
        <v>14</v>
      </c>
      <c r="AQ45" s="99">
        <v>0</v>
      </c>
      <c r="AR45" s="99">
        <v>803</v>
      </c>
      <c r="AS45" s="127"/>
      <c r="AT45" s="117">
        <v>1938</v>
      </c>
      <c r="AU45" s="99">
        <v>6</v>
      </c>
      <c r="AV45" s="99">
        <v>1</v>
      </c>
      <c r="AW45" s="99">
        <v>7</v>
      </c>
      <c r="AX45" s="99">
        <v>10</v>
      </c>
      <c r="AY45" s="99">
        <v>12</v>
      </c>
      <c r="AZ45" s="99">
        <v>5</v>
      </c>
      <c r="BA45" s="99">
        <v>10</v>
      </c>
      <c r="BB45" s="99">
        <v>19</v>
      </c>
      <c r="BC45" s="99">
        <v>18</v>
      </c>
      <c r="BD45" s="99">
        <v>44</v>
      </c>
      <c r="BE45" s="99">
        <v>60</v>
      </c>
      <c r="BF45" s="99">
        <v>114</v>
      </c>
      <c r="BG45" s="99">
        <v>174</v>
      </c>
      <c r="BH45" s="99">
        <v>205</v>
      </c>
      <c r="BI45" s="99">
        <v>233</v>
      </c>
      <c r="BJ45" s="99">
        <v>190</v>
      </c>
      <c r="BK45" s="99">
        <v>88</v>
      </c>
      <c r="BL45" s="99">
        <v>24</v>
      </c>
      <c r="BM45" s="99">
        <v>0</v>
      </c>
      <c r="BN45" s="99">
        <v>1220</v>
      </c>
      <c r="BP45" s="117">
        <v>1938</v>
      </c>
    </row>
    <row r="46" spans="2:68">
      <c r="B46" s="117">
        <v>1939</v>
      </c>
      <c r="C46" s="99">
        <v>0</v>
      </c>
      <c r="D46" s="99">
        <v>2</v>
      </c>
      <c r="E46" s="99">
        <v>5</v>
      </c>
      <c r="F46" s="99">
        <v>4</v>
      </c>
      <c r="G46" s="99">
        <v>5</v>
      </c>
      <c r="H46" s="99">
        <v>6</v>
      </c>
      <c r="I46" s="99">
        <v>3</v>
      </c>
      <c r="J46" s="99">
        <v>7</v>
      </c>
      <c r="K46" s="99">
        <v>10</v>
      </c>
      <c r="L46" s="99">
        <v>14</v>
      </c>
      <c r="M46" s="99">
        <v>25</v>
      </c>
      <c r="N46" s="99">
        <v>48</v>
      </c>
      <c r="O46" s="99">
        <v>64</v>
      </c>
      <c r="P46" s="99">
        <v>79</v>
      </c>
      <c r="Q46" s="99">
        <v>71</v>
      </c>
      <c r="R46" s="99">
        <v>39</v>
      </c>
      <c r="S46" s="99">
        <v>13</v>
      </c>
      <c r="T46" s="99">
        <v>0</v>
      </c>
      <c r="U46" s="99">
        <v>0</v>
      </c>
      <c r="V46" s="99">
        <v>395</v>
      </c>
      <c r="W46" s="127"/>
      <c r="X46" s="117">
        <v>1939</v>
      </c>
      <c r="Y46" s="99">
        <v>1</v>
      </c>
      <c r="Z46" s="99">
        <v>1</v>
      </c>
      <c r="AA46" s="99">
        <v>6</v>
      </c>
      <c r="AB46" s="99">
        <v>7</v>
      </c>
      <c r="AC46" s="99">
        <v>10</v>
      </c>
      <c r="AD46" s="99">
        <v>6</v>
      </c>
      <c r="AE46" s="99">
        <v>5</v>
      </c>
      <c r="AF46" s="99">
        <v>8</v>
      </c>
      <c r="AG46" s="99">
        <v>6</v>
      </c>
      <c r="AH46" s="99">
        <v>23</v>
      </c>
      <c r="AI46" s="99">
        <v>47</v>
      </c>
      <c r="AJ46" s="99">
        <v>69</v>
      </c>
      <c r="AK46" s="99">
        <v>99</v>
      </c>
      <c r="AL46" s="99">
        <v>155</v>
      </c>
      <c r="AM46" s="99">
        <v>141</v>
      </c>
      <c r="AN46" s="99">
        <v>127</v>
      </c>
      <c r="AO46" s="99">
        <v>57</v>
      </c>
      <c r="AP46" s="99">
        <v>26</v>
      </c>
      <c r="AQ46" s="99">
        <v>0</v>
      </c>
      <c r="AR46" s="99">
        <v>794</v>
      </c>
      <c r="AS46" s="127"/>
      <c r="AT46" s="117">
        <v>1939</v>
      </c>
      <c r="AU46" s="99">
        <v>1</v>
      </c>
      <c r="AV46" s="99">
        <v>3</v>
      </c>
      <c r="AW46" s="99">
        <v>11</v>
      </c>
      <c r="AX46" s="99">
        <v>11</v>
      </c>
      <c r="AY46" s="99">
        <v>15</v>
      </c>
      <c r="AZ46" s="99">
        <v>12</v>
      </c>
      <c r="BA46" s="99">
        <v>8</v>
      </c>
      <c r="BB46" s="99">
        <v>15</v>
      </c>
      <c r="BC46" s="99">
        <v>16</v>
      </c>
      <c r="BD46" s="99">
        <v>37</v>
      </c>
      <c r="BE46" s="99">
        <v>72</v>
      </c>
      <c r="BF46" s="99">
        <v>117</v>
      </c>
      <c r="BG46" s="99">
        <v>163</v>
      </c>
      <c r="BH46" s="99">
        <v>234</v>
      </c>
      <c r="BI46" s="99">
        <v>212</v>
      </c>
      <c r="BJ46" s="99">
        <v>166</v>
      </c>
      <c r="BK46" s="99">
        <v>70</v>
      </c>
      <c r="BL46" s="99">
        <v>26</v>
      </c>
      <c r="BM46" s="99">
        <v>0</v>
      </c>
      <c r="BN46" s="99">
        <v>1189</v>
      </c>
      <c r="BP46" s="117">
        <v>1939</v>
      </c>
    </row>
    <row r="47" spans="2:68">
      <c r="B47" s="118">
        <v>1940</v>
      </c>
      <c r="C47" s="99">
        <v>0</v>
      </c>
      <c r="D47" s="99">
        <v>4</v>
      </c>
      <c r="E47" s="99">
        <v>6</v>
      </c>
      <c r="F47" s="99">
        <v>3</v>
      </c>
      <c r="G47" s="99">
        <v>3</v>
      </c>
      <c r="H47" s="99">
        <v>4</v>
      </c>
      <c r="I47" s="99">
        <v>8</v>
      </c>
      <c r="J47" s="99">
        <v>7</v>
      </c>
      <c r="K47" s="99">
        <v>8</v>
      </c>
      <c r="L47" s="99">
        <v>18</v>
      </c>
      <c r="M47" s="99">
        <v>28</v>
      </c>
      <c r="N47" s="99">
        <v>52</v>
      </c>
      <c r="O47" s="99">
        <v>46</v>
      </c>
      <c r="P47" s="99">
        <v>70</v>
      </c>
      <c r="Q47" s="99">
        <v>77</v>
      </c>
      <c r="R47" s="99">
        <v>78</v>
      </c>
      <c r="S47" s="99">
        <v>41</v>
      </c>
      <c r="T47" s="99">
        <v>18</v>
      </c>
      <c r="U47" s="99">
        <v>0</v>
      </c>
      <c r="V47" s="99">
        <v>471</v>
      </c>
      <c r="W47" s="127"/>
      <c r="X47" s="118">
        <v>1940</v>
      </c>
      <c r="Y47" s="99">
        <v>2</v>
      </c>
      <c r="Z47" s="99">
        <v>2</v>
      </c>
      <c r="AA47" s="99">
        <v>7</v>
      </c>
      <c r="AB47" s="99">
        <v>5</v>
      </c>
      <c r="AC47" s="99">
        <v>6</v>
      </c>
      <c r="AD47" s="99">
        <v>7</v>
      </c>
      <c r="AE47" s="99">
        <v>7</v>
      </c>
      <c r="AF47" s="99">
        <v>6</v>
      </c>
      <c r="AG47" s="99">
        <v>13</v>
      </c>
      <c r="AH47" s="99">
        <v>22</v>
      </c>
      <c r="AI47" s="99">
        <v>50</v>
      </c>
      <c r="AJ47" s="99">
        <v>61</v>
      </c>
      <c r="AK47" s="99">
        <v>109</v>
      </c>
      <c r="AL47" s="99">
        <v>138</v>
      </c>
      <c r="AM47" s="99">
        <v>161</v>
      </c>
      <c r="AN47" s="99">
        <v>123</v>
      </c>
      <c r="AO47" s="99">
        <v>61</v>
      </c>
      <c r="AP47" s="99">
        <v>23</v>
      </c>
      <c r="AQ47" s="99">
        <v>0</v>
      </c>
      <c r="AR47" s="99">
        <v>803</v>
      </c>
      <c r="AS47" s="127"/>
      <c r="AT47" s="118">
        <v>1940</v>
      </c>
      <c r="AU47" s="99">
        <v>2</v>
      </c>
      <c r="AV47" s="99">
        <v>6</v>
      </c>
      <c r="AW47" s="99">
        <v>13</v>
      </c>
      <c r="AX47" s="99">
        <v>8</v>
      </c>
      <c r="AY47" s="99">
        <v>9</v>
      </c>
      <c r="AZ47" s="99">
        <v>11</v>
      </c>
      <c r="BA47" s="99">
        <v>15</v>
      </c>
      <c r="BB47" s="99">
        <v>13</v>
      </c>
      <c r="BC47" s="99">
        <v>21</v>
      </c>
      <c r="BD47" s="99">
        <v>40</v>
      </c>
      <c r="BE47" s="99">
        <v>78</v>
      </c>
      <c r="BF47" s="99">
        <v>113</v>
      </c>
      <c r="BG47" s="99">
        <v>155</v>
      </c>
      <c r="BH47" s="99">
        <v>208</v>
      </c>
      <c r="BI47" s="99">
        <v>238</v>
      </c>
      <c r="BJ47" s="99">
        <v>201</v>
      </c>
      <c r="BK47" s="99">
        <v>102</v>
      </c>
      <c r="BL47" s="99">
        <v>41</v>
      </c>
      <c r="BM47" s="99">
        <v>0</v>
      </c>
      <c r="BN47" s="99">
        <v>1274</v>
      </c>
      <c r="BP47" s="118">
        <v>1940</v>
      </c>
    </row>
    <row r="48" spans="2:68">
      <c r="B48" s="118">
        <v>1941</v>
      </c>
      <c r="C48" s="99">
        <v>1</v>
      </c>
      <c r="D48" s="99">
        <v>5</v>
      </c>
      <c r="E48" s="99">
        <v>3</v>
      </c>
      <c r="F48" s="99">
        <v>7</v>
      </c>
      <c r="G48" s="99">
        <v>3</v>
      </c>
      <c r="H48" s="99">
        <v>4</v>
      </c>
      <c r="I48" s="99">
        <v>6</v>
      </c>
      <c r="J48" s="99">
        <v>10</v>
      </c>
      <c r="K48" s="99">
        <v>11</v>
      </c>
      <c r="L48" s="99">
        <v>17</v>
      </c>
      <c r="M48" s="99">
        <v>30</v>
      </c>
      <c r="N48" s="99">
        <v>54</v>
      </c>
      <c r="O48" s="99">
        <v>61</v>
      </c>
      <c r="P48" s="99">
        <v>69</v>
      </c>
      <c r="Q48" s="99">
        <v>96</v>
      </c>
      <c r="R48" s="99">
        <v>64</v>
      </c>
      <c r="S48" s="99">
        <v>39</v>
      </c>
      <c r="T48" s="99">
        <v>23</v>
      </c>
      <c r="U48" s="99">
        <v>0</v>
      </c>
      <c r="V48" s="99">
        <v>503</v>
      </c>
      <c r="W48" s="127"/>
      <c r="X48" s="118">
        <v>1941</v>
      </c>
      <c r="Y48" s="99">
        <v>1</v>
      </c>
      <c r="Z48" s="99">
        <v>2</v>
      </c>
      <c r="AA48" s="99">
        <v>5</v>
      </c>
      <c r="AB48" s="99">
        <v>6</v>
      </c>
      <c r="AC48" s="99">
        <v>8</v>
      </c>
      <c r="AD48" s="99">
        <v>6</v>
      </c>
      <c r="AE48" s="99">
        <v>7</v>
      </c>
      <c r="AF48" s="99">
        <v>5</v>
      </c>
      <c r="AG48" s="99">
        <v>17</v>
      </c>
      <c r="AH48" s="99">
        <v>11</v>
      </c>
      <c r="AI48" s="99">
        <v>40</v>
      </c>
      <c r="AJ48" s="99">
        <v>79</v>
      </c>
      <c r="AK48" s="99">
        <v>111</v>
      </c>
      <c r="AL48" s="99">
        <v>177</v>
      </c>
      <c r="AM48" s="99">
        <v>162</v>
      </c>
      <c r="AN48" s="99">
        <v>146</v>
      </c>
      <c r="AO48" s="99">
        <v>68</v>
      </c>
      <c r="AP48" s="99">
        <v>32</v>
      </c>
      <c r="AQ48" s="99">
        <v>0</v>
      </c>
      <c r="AR48" s="99">
        <v>883</v>
      </c>
      <c r="AS48" s="127"/>
      <c r="AT48" s="118">
        <v>1941</v>
      </c>
      <c r="AU48" s="99">
        <v>2</v>
      </c>
      <c r="AV48" s="99">
        <v>7</v>
      </c>
      <c r="AW48" s="99">
        <v>8</v>
      </c>
      <c r="AX48" s="99">
        <v>13</v>
      </c>
      <c r="AY48" s="99">
        <v>11</v>
      </c>
      <c r="AZ48" s="99">
        <v>10</v>
      </c>
      <c r="BA48" s="99">
        <v>13</v>
      </c>
      <c r="BB48" s="99">
        <v>15</v>
      </c>
      <c r="BC48" s="99">
        <v>28</v>
      </c>
      <c r="BD48" s="99">
        <v>28</v>
      </c>
      <c r="BE48" s="99">
        <v>70</v>
      </c>
      <c r="BF48" s="99">
        <v>133</v>
      </c>
      <c r="BG48" s="99">
        <v>172</v>
      </c>
      <c r="BH48" s="99">
        <v>246</v>
      </c>
      <c r="BI48" s="99">
        <v>258</v>
      </c>
      <c r="BJ48" s="99">
        <v>210</v>
      </c>
      <c r="BK48" s="99">
        <v>107</v>
      </c>
      <c r="BL48" s="99">
        <v>55</v>
      </c>
      <c r="BM48" s="99">
        <v>0</v>
      </c>
      <c r="BN48" s="99">
        <v>1386</v>
      </c>
      <c r="BP48" s="118">
        <v>1941</v>
      </c>
    </row>
    <row r="49" spans="2:68">
      <c r="B49" s="118">
        <v>1942</v>
      </c>
      <c r="C49" s="99">
        <v>1</v>
      </c>
      <c r="D49" s="99">
        <v>2</v>
      </c>
      <c r="E49" s="99">
        <v>4</v>
      </c>
      <c r="F49" s="99">
        <v>3</v>
      </c>
      <c r="G49" s="99">
        <v>3</v>
      </c>
      <c r="H49" s="99">
        <v>8</v>
      </c>
      <c r="I49" s="99">
        <v>5</v>
      </c>
      <c r="J49" s="99">
        <v>11</v>
      </c>
      <c r="K49" s="99">
        <v>14</v>
      </c>
      <c r="L49" s="99">
        <v>20</v>
      </c>
      <c r="M49" s="99">
        <v>26</v>
      </c>
      <c r="N49" s="99">
        <v>41</v>
      </c>
      <c r="O49" s="99">
        <v>62</v>
      </c>
      <c r="P49" s="99">
        <v>84</v>
      </c>
      <c r="Q49" s="99">
        <v>77</v>
      </c>
      <c r="R49" s="99">
        <v>81</v>
      </c>
      <c r="S49" s="99">
        <v>34</v>
      </c>
      <c r="T49" s="99">
        <v>16</v>
      </c>
      <c r="U49" s="99">
        <v>0</v>
      </c>
      <c r="V49" s="99">
        <v>492</v>
      </c>
      <c r="W49" s="127"/>
      <c r="X49" s="118">
        <v>1942</v>
      </c>
      <c r="Y49" s="99">
        <v>2</v>
      </c>
      <c r="Z49" s="99">
        <v>2</v>
      </c>
      <c r="AA49" s="99">
        <v>7</v>
      </c>
      <c r="AB49" s="99">
        <v>8</v>
      </c>
      <c r="AC49" s="99">
        <v>6</v>
      </c>
      <c r="AD49" s="99">
        <v>7</v>
      </c>
      <c r="AE49" s="99">
        <v>6</v>
      </c>
      <c r="AF49" s="99">
        <v>7</v>
      </c>
      <c r="AG49" s="99">
        <v>10</v>
      </c>
      <c r="AH49" s="99">
        <v>27</v>
      </c>
      <c r="AI49" s="99">
        <v>49</v>
      </c>
      <c r="AJ49" s="99">
        <v>94</v>
      </c>
      <c r="AK49" s="99">
        <v>132</v>
      </c>
      <c r="AL49" s="99">
        <v>169</v>
      </c>
      <c r="AM49" s="99">
        <v>191</v>
      </c>
      <c r="AN49" s="99">
        <v>149</v>
      </c>
      <c r="AO49" s="99">
        <v>58</v>
      </c>
      <c r="AP49" s="99">
        <v>28</v>
      </c>
      <c r="AQ49" s="99">
        <v>0</v>
      </c>
      <c r="AR49" s="99">
        <v>952</v>
      </c>
      <c r="AS49" s="127"/>
      <c r="AT49" s="118">
        <v>1942</v>
      </c>
      <c r="AU49" s="99">
        <v>3</v>
      </c>
      <c r="AV49" s="99">
        <v>4</v>
      </c>
      <c r="AW49" s="99">
        <v>11</v>
      </c>
      <c r="AX49" s="99">
        <v>11</v>
      </c>
      <c r="AY49" s="99">
        <v>9</v>
      </c>
      <c r="AZ49" s="99">
        <v>15</v>
      </c>
      <c r="BA49" s="99">
        <v>11</v>
      </c>
      <c r="BB49" s="99">
        <v>18</v>
      </c>
      <c r="BC49" s="99">
        <v>24</v>
      </c>
      <c r="BD49" s="99">
        <v>47</v>
      </c>
      <c r="BE49" s="99">
        <v>75</v>
      </c>
      <c r="BF49" s="99">
        <v>135</v>
      </c>
      <c r="BG49" s="99">
        <v>194</v>
      </c>
      <c r="BH49" s="99">
        <v>253</v>
      </c>
      <c r="BI49" s="99">
        <v>268</v>
      </c>
      <c r="BJ49" s="99">
        <v>230</v>
      </c>
      <c r="BK49" s="99">
        <v>92</v>
      </c>
      <c r="BL49" s="99">
        <v>44</v>
      </c>
      <c r="BM49" s="99">
        <v>0</v>
      </c>
      <c r="BN49" s="99">
        <v>1444</v>
      </c>
      <c r="BP49" s="118">
        <v>1942</v>
      </c>
    </row>
    <row r="50" spans="2:68">
      <c r="B50" s="118">
        <v>1943</v>
      </c>
      <c r="C50" s="99">
        <v>4</v>
      </c>
      <c r="D50" s="99">
        <v>0</v>
      </c>
      <c r="E50" s="99">
        <v>5</v>
      </c>
      <c r="F50" s="99">
        <v>5</v>
      </c>
      <c r="G50" s="99">
        <v>8</v>
      </c>
      <c r="H50" s="99">
        <v>4</v>
      </c>
      <c r="I50" s="99">
        <v>2</v>
      </c>
      <c r="J50" s="99">
        <v>12</v>
      </c>
      <c r="K50" s="99">
        <v>8</v>
      </c>
      <c r="L50" s="99">
        <v>17</v>
      </c>
      <c r="M50" s="99">
        <v>29</v>
      </c>
      <c r="N50" s="99">
        <v>56</v>
      </c>
      <c r="O50" s="99">
        <v>76</v>
      </c>
      <c r="P50" s="99">
        <v>64</v>
      </c>
      <c r="Q50" s="99">
        <v>78</v>
      </c>
      <c r="R50" s="99">
        <v>85</v>
      </c>
      <c r="S50" s="99">
        <v>57</v>
      </c>
      <c r="T50" s="99">
        <v>10</v>
      </c>
      <c r="U50" s="99">
        <v>0</v>
      </c>
      <c r="V50" s="99">
        <v>520</v>
      </c>
      <c r="W50" s="127"/>
      <c r="X50" s="118">
        <v>1943</v>
      </c>
      <c r="Y50" s="99">
        <v>3</v>
      </c>
      <c r="Z50" s="99">
        <v>1</v>
      </c>
      <c r="AA50" s="99">
        <v>8</v>
      </c>
      <c r="AB50" s="99">
        <v>11</v>
      </c>
      <c r="AC50" s="99">
        <v>10</v>
      </c>
      <c r="AD50" s="99">
        <v>8</v>
      </c>
      <c r="AE50" s="99">
        <v>12</v>
      </c>
      <c r="AF50" s="99">
        <v>9</v>
      </c>
      <c r="AG50" s="99">
        <v>13</v>
      </c>
      <c r="AH50" s="99">
        <v>24</v>
      </c>
      <c r="AI50" s="99">
        <v>62</v>
      </c>
      <c r="AJ50" s="99">
        <v>100</v>
      </c>
      <c r="AK50" s="99">
        <v>129</v>
      </c>
      <c r="AL50" s="99">
        <v>180</v>
      </c>
      <c r="AM50" s="99">
        <v>171</v>
      </c>
      <c r="AN50" s="99">
        <v>129</v>
      </c>
      <c r="AO50" s="99">
        <v>77</v>
      </c>
      <c r="AP50" s="99">
        <v>37</v>
      </c>
      <c r="AQ50" s="99">
        <v>0</v>
      </c>
      <c r="AR50" s="99">
        <v>984</v>
      </c>
      <c r="AS50" s="127"/>
      <c r="AT50" s="118">
        <v>1943</v>
      </c>
      <c r="AU50" s="99">
        <v>7</v>
      </c>
      <c r="AV50" s="99">
        <v>1</v>
      </c>
      <c r="AW50" s="99">
        <v>13</v>
      </c>
      <c r="AX50" s="99">
        <v>16</v>
      </c>
      <c r="AY50" s="99">
        <v>18</v>
      </c>
      <c r="AZ50" s="99">
        <v>12</v>
      </c>
      <c r="BA50" s="99">
        <v>14</v>
      </c>
      <c r="BB50" s="99">
        <v>21</v>
      </c>
      <c r="BC50" s="99">
        <v>21</v>
      </c>
      <c r="BD50" s="99">
        <v>41</v>
      </c>
      <c r="BE50" s="99">
        <v>91</v>
      </c>
      <c r="BF50" s="99">
        <v>156</v>
      </c>
      <c r="BG50" s="99">
        <v>205</v>
      </c>
      <c r="BH50" s="99">
        <v>244</v>
      </c>
      <c r="BI50" s="99">
        <v>249</v>
      </c>
      <c r="BJ50" s="99">
        <v>214</v>
      </c>
      <c r="BK50" s="99">
        <v>134</v>
      </c>
      <c r="BL50" s="99">
        <v>47</v>
      </c>
      <c r="BM50" s="99">
        <v>0</v>
      </c>
      <c r="BN50" s="99">
        <v>1504</v>
      </c>
      <c r="BP50" s="118">
        <v>1943</v>
      </c>
    </row>
    <row r="51" spans="2:68">
      <c r="B51" s="118">
        <v>1944</v>
      </c>
      <c r="C51" s="99">
        <v>1</v>
      </c>
      <c r="D51" s="99">
        <v>3</v>
      </c>
      <c r="E51" s="99">
        <v>0</v>
      </c>
      <c r="F51" s="99">
        <v>1</v>
      </c>
      <c r="G51" s="99">
        <v>2</v>
      </c>
      <c r="H51" s="99">
        <v>2</v>
      </c>
      <c r="I51" s="99">
        <v>2</v>
      </c>
      <c r="J51" s="99">
        <v>10</v>
      </c>
      <c r="K51" s="99">
        <v>10</v>
      </c>
      <c r="L51" s="99">
        <v>13</v>
      </c>
      <c r="M51" s="99">
        <v>16</v>
      </c>
      <c r="N51" s="99">
        <v>39</v>
      </c>
      <c r="O51" s="99">
        <v>54</v>
      </c>
      <c r="P51" s="99">
        <v>71</v>
      </c>
      <c r="Q51" s="99">
        <v>88</v>
      </c>
      <c r="R51" s="99">
        <v>62</v>
      </c>
      <c r="S51" s="99">
        <v>36</v>
      </c>
      <c r="T51" s="99">
        <v>8</v>
      </c>
      <c r="U51" s="99">
        <v>0</v>
      </c>
      <c r="V51" s="99">
        <v>418</v>
      </c>
      <c r="W51" s="127"/>
      <c r="X51" s="118">
        <v>1944</v>
      </c>
      <c r="Y51" s="99">
        <v>2</v>
      </c>
      <c r="Z51" s="99">
        <v>1</v>
      </c>
      <c r="AA51" s="99">
        <v>0</v>
      </c>
      <c r="AB51" s="99">
        <v>5</v>
      </c>
      <c r="AC51" s="99">
        <v>4</v>
      </c>
      <c r="AD51" s="99">
        <v>7</v>
      </c>
      <c r="AE51" s="99">
        <v>8</v>
      </c>
      <c r="AF51" s="99">
        <v>5</v>
      </c>
      <c r="AG51" s="99">
        <v>12</v>
      </c>
      <c r="AH51" s="99">
        <v>23</v>
      </c>
      <c r="AI51" s="99">
        <v>51</v>
      </c>
      <c r="AJ51" s="99">
        <v>78</v>
      </c>
      <c r="AK51" s="99">
        <v>127</v>
      </c>
      <c r="AL51" s="99">
        <v>163</v>
      </c>
      <c r="AM51" s="99">
        <v>145</v>
      </c>
      <c r="AN51" s="99">
        <v>134</v>
      </c>
      <c r="AO51" s="99">
        <v>85</v>
      </c>
      <c r="AP51" s="99">
        <v>26</v>
      </c>
      <c r="AQ51" s="99">
        <v>0</v>
      </c>
      <c r="AR51" s="99">
        <v>876</v>
      </c>
      <c r="AS51" s="127"/>
      <c r="AT51" s="118">
        <v>1944</v>
      </c>
      <c r="AU51" s="99">
        <v>3</v>
      </c>
      <c r="AV51" s="99">
        <v>4</v>
      </c>
      <c r="AW51" s="99">
        <v>0</v>
      </c>
      <c r="AX51" s="99">
        <v>6</v>
      </c>
      <c r="AY51" s="99">
        <v>6</v>
      </c>
      <c r="AZ51" s="99">
        <v>9</v>
      </c>
      <c r="BA51" s="99">
        <v>10</v>
      </c>
      <c r="BB51" s="99">
        <v>15</v>
      </c>
      <c r="BC51" s="99">
        <v>22</v>
      </c>
      <c r="BD51" s="99">
        <v>36</v>
      </c>
      <c r="BE51" s="99">
        <v>67</v>
      </c>
      <c r="BF51" s="99">
        <v>117</v>
      </c>
      <c r="BG51" s="99">
        <v>181</v>
      </c>
      <c r="BH51" s="99">
        <v>234</v>
      </c>
      <c r="BI51" s="99">
        <v>233</v>
      </c>
      <c r="BJ51" s="99">
        <v>196</v>
      </c>
      <c r="BK51" s="99">
        <v>121</v>
      </c>
      <c r="BL51" s="99">
        <v>34</v>
      </c>
      <c r="BM51" s="99">
        <v>0</v>
      </c>
      <c r="BN51" s="99">
        <v>1294</v>
      </c>
      <c r="BP51" s="118">
        <v>1944</v>
      </c>
    </row>
    <row r="52" spans="2:68">
      <c r="B52" s="118">
        <v>1945</v>
      </c>
      <c r="C52" s="99">
        <v>4</v>
      </c>
      <c r="D52" s="99">
        <v>2</v>
      </c>
      <c r="E52" s="99">
        <v>1</v>
      </c>
      <c r="F52" s="99">
        <v>3</v>
      </c>
      <c r="G52" s="99">
        <v>2</v>
      </c>
      <c r="H52" s="99">
        <v>1</v>
      </c>
      <c r="I52" s="99">
        <v>7</v>
      </c>
      <c r="J52" s="99">
        <v>2</v>
      </c>
      <c r="K52" s="99">
        <v>8</v>
      </c>
      <c r="L52" s="99">
        <v>13</v>
      </c>
      <c r="M52" s="99">
        <v>24</v>
      </c>
      <c r="N52" s="99">
        <v>32</v>
      </c>
      <c r="O52" s="99">
        <v>65</v>
      </c>
      <c r="P52" s="99">
        <v>68</v>
      </c>
      <c r="Q52" s="99">
        <v>59</v>
      </c>
      <c r="R52" s="99">
        <v>77</v>
      </c>
      <c r="S52" s="99">
        <v>36</v>
      </c>
      <c r="T52" s="99">
        <v>18</v>
      </c>
      <c r="U52" s="99">
        <v>0</v>
      </c>
      <c r="V52" s="99">
        <v>422</v>
      </c>
      <c r="W52" s="127"/>
      <c r="X52" s="118">
        <v>1945</v>
      </c>
      <c r="Y52" s="99">
        <v>3</v>
      </c>
      <c r="Z52" s="99">
        <v>0</v>
      </c>
      <c r="AA52" s="99">
        <v>4</v>
      </c>
      <c r="AB52" s="99">
        <v>2</v>
      </c>
      <c r="AC52" s="99">
        <v>3</v>
      </c>
      <c r="AD52" s="99">
        <v>5</v>
      </c>
      <c r="AE52" s="99">
        <v>12</v>
      </c>
      <c r="AF52" s="99">
        <v>12</v>
      </c>
      <c r="AG52" s="99">
        <v>13</v>
      </c>
      <c r="AH52" s="99">
        <v>20</v>
      </c>
      <c r="AI52" s="99">
        <v>50</v>
      </c>
      <c r="AJ52" s="99">
        <v>86</v>
      </c>
      <c r="AK52" s="99">
        <v>109</v>
      </c>
      <c r="AL52" s="99">
        <v>165</v>
      </c>
      <c r="AM52" s="99">
        <v>171</v>
      </c>
      <c r="AN52" s="99">
        <v>140</v>
      </c>
      <c r="AO52" s="99">
        <v>61</v>
      </c>
      <c r="AP52" s="99">
        <v>28</v>
      </c>
      <c r="AQ52" s="99">
        <v>0</v>
      </c>
      <c r="AR52" s="99">
        <v>884</v>
      </c>
      <c r="AS52" s="127"/>
      <c r="AT52" s="118">
        <v>1945</v>
      </c>
      <c r="AU52" s="99">
        <v>7</v>
      </c>
      <c r="AV52" s="99">
        <v>2</v>
      </c>
      <c r="AW52" s="99">
        <v>5</v>
      </c>
      <c r="AX52" s="99">
        <v>5</v>
      </c>
      <c r="AY52" s="99">
        <v>5</v>
      </c>
      <c r="AZ52" s="99">
        <v>6</v>
      </c>
      <c r="BA52" s="99">
        <v>19</v>
      </c>
      <c r="BB52" s="99">
        <v>14</v>
      </c>
      <c r="BC52" s="99">
        <v>21</v>
      </c>
      <c r="BD52" s="99">
        <v>33</v>
      </c>
      <c r="BE52" s="99">
        <v>74</v>
      </c>
      <c r="BF52" s="99">
        <v>118</v>
      </c>
      <c r="BG52" s="99">
        <v>174</v>
      </c>
      <c r="BH52" s="99">
        <v>233</v>
      </c>
      <c r="BI52" s="99">
        <v>230</v>
      </c>
      <c r="BJ52" s="99">
        <v>217</v>
      </c>
      <c r="BK52" s="99">
        <v>97</v>
      </c>
      <c r="BL52" s="99">
        <v>46</v>
      </c>
      <c r="BM52" s="99">
        <v>0</v>
      </c>
      <c r="BN52" s="99">
        <v>1306</v>
      </c>
      <c r="BP52" s="118">
        <v>1945</v>
      </c>
    </row>
    <row r="53" spans="2:68">
      <c r="B53" s="118">
        <v>1946</v>
      </c>
      <c r="C53" s="99">
        <v>1</v>
      </c>
      <c r="D53" s="99">
        <v>2</v>
      </c>
      <c r="E53" s="99">
        <v>2</v>
      </c>
      <c r="F53" s="99">
        <v>2</v>
      </c>
      <c r="G53" s="99">
        <v>2</v>
      </c>
      <c r="H53" s="99">
        <v>2</v>
      </c>
      <c r="I53" s="99">
        <v>8</v>
      </c>
      <c r="J53" s="99">
        <v>10</v>
      </c>
      <c r="K53" s="99">
        <v>7</v>
      </c>
      <c r="L53" s="99">
        <v>23</v>
      </c>
      <c r="M53" s="99">
        <v>26</v>
      </c>
      <c r="N53" s="99">
        <v>34</v>
      </c>
      <c r="O53" s="99">
        <v>60</v>
      </c>
      <c r="P53" s="99">
        <v>71</v>
      </c>
      <c r="Q53" s="99">
        <v>85</v>
      </c>
      <c r="R53" s="99">
        <v>91</v>
      </c>
      <c r="S53" s="99">
        <v>47</v>
      </c>
      <c r="T53" s="99">
        <v>15</v>
      </c>
      <c r="U53" s="99">
        <v>0</v>
      </c>
      <c r="V53" s="99">
        <v>488</v>
      </c>
      <c r="W53" s="127"/>
      <c r="X53" s="118">
        <v>1946</v>
      </c>
      <c r="Y53" s="99">
        <v>1</v>
      </c>
      <c r="Z53" s="99">
        <v>1</v>
      </c>
      <c r="AA53" s="99">
        <v>6</v>
      </c>
      <c r="AB53" s="99">
        <v>4</v>
      </c>
      <c r="AC53" s="99">
        <v>6</v>
      </c>
      <c r="AD53" s="99">
        <v>10</v>
      </c>
      <c r="AE53" s="99">
        <v>5</v>
      </c>
      <c r="AF53" s="99">
        <v>8</v>
      </c>
      <c r="AG53" s="99">
        <v>8</v>
      </c>
      <c r="AH53" s="99">
        <v>21</v>
      </c>
      <c r="AI53" s="99">
        <v>31</v>
      </c>
      <c r="AJ53" s="99">
        <v>80</v>
      </c>
      <c r="AK53" s="99">
        <v>133</v>
      </c>
      <c r="AL53" s="99">
        <v>146</v>
      </c>
      <c r="AM53" s="99">
        <v>176</v>
      </c>
      <c r="AN53" s="99">
        <v>155</v>
      </c>
      <c r="AO53" s="99">
        <v>76</v>
      </c>
      <c r="AP53" s="99">
        <v>41</v>
      </c>
      <c r="AQ53" s="99">
        <v>0</v>
      </c>
      <c r="AR53" s="99">
        <v>908</v>
      </c>
      <c r="AS53" s="127"/>
      <c r="AT53" s="118">
        <v>1946</v>
      </c>
      <c r="AU53" s="99">
        <v>2</v>
      </c>
      <c r="AV53" s="99">
        <v>3</v>
      </c>
      <c r="AW53" s="99">
        <v>8</v>
      </c>
      <c r="AX53" s="99">
        <v>6</v>
      </c>
      <c r="AY53" s="99">
        <v>8</v>
      </c>
      <c r="AZ53" s="99">
        <v>12</v>
      </c>
      <c r="BA53" s="99">
        <v>13</v>
      </c>
      <c r="BB53" s="99">
        <v>18</v>
      </c>
      <c r="BC53" s="99">
        <v>15</v>
      </c>
      <c r="BD53" s="99">
        <v>44</v>
      </c>
      <c r="BE53" s="99">
        <v>57</v>
      </c>
      <c r="BF53" s="99">
        <v>114</v>
      </c>
      <c r="BG53" s="99">
        <v>193</v>
      </c>
      <c r="BH53" s="99">
        <v>217</v>
      </c>
      <c r="BI53" s="99">
        <v>261</v>
      </c>
      <c r="BJ53" s="99">
        <v>246</v>
      </c>
      <c r="BK53" s="99">
        <v>123</v>
      </c>
      <c r="BL53" s="99">
        <v>56</v>
      </c>
      <c r="BM53" s="99">
        <v>0</v>
      </c>
      <c r="BN53" s="99">
        <v>1396</v>
      </c>
      <c r="BP53" s="118">
        <v>1946</v>
      </c>
    </row>
    <row r="54" spans="2:68">
      <c r="B54" s="118">
        <v>1947</v>
      </c>
      <c r="C54" s="99">
        <v>1</v>
      </c>
      <c r="D54" s="99">
        <v>0</v>
      </c>
      <c r="E54" s="99">
        <v>1</v>
      </c>
      <c r="F54" s="99">
        <v>5</v>
      </c>
      <c r="G54" s="99">
        <v>3</v>
      </c>
      <c r="H54" s="99">
        <v>3</v>
      </c>
      <c r="I54" s="99">
        <v>4</v>
      </c>
      <c r="J54" s="99">
        <v>6</v>
      </c>
      <c r="K54" s="99">
        <v>8</v>
      </c>
      <c r="L54" s="99">
        <v>12</v>
      </c>
      <c r="M54" s="99">
        <v>29</v>
      </c>
      <c r="N54" s="99">
        <v>40</v>
      </c>
      <c r="O54" s="99">
        <v>66</v>
      </c>
      <c r="P54" s="99">
        <v>85</v>
      </c>
      <c r="Q54" s="99">
        <v>67</v>
      </c>
      <c r="R54" s="99">
        <v>69</v>
      </c>
      <c r="S54" s="99">
        <v>26</v>
      </c>
      <c r="T54" s="99">
        <v>24</v>
      </c>
      <c r="U54" s="99">
        <v>0</v>
      </c>
      <c r="V54" s="99">
        <v>449</v>
      </c>
      <c r="W54" s="127"/>
      <c r="X54" s="118">
        <v>1947</v>
      </c>
      <c r="Y54" s="99">
        <v>2</v>
      </c>
      <c r="Z54" s="99">
        <v>0</v>
      </c>
      <c r="AA54" s="99">
        <v>6</v>
      </c>
      <c r="AB54" s="99">
        <v>5</v>
      </c>
      <c r="AC54" s="99">
        <v>6</v>
      </c>
      <c r="AD54" s="99">
        <v>8</v>
      </c>
      <c r="AE54" s="99">
        <v>3</v>
      </c>
      <c r="AF54" s="99">
        <v>6</v>
      </c>
      <c r="AG54" s="99">
        <v>10</v>
      </c>
      <c r="AH54" s="99">
        <v>19</v>
      </c>
      <c r="AI54" s="99">
        <v>25</v>
      </c>
      <c r="AJ54" s="99">
        <v>63</v>
      </c>
      <c r="AK54" s="99">
        <v>125</v>
      </c>
      <c r="AL54" s="99">
        <v>181</v>
      </c>
      <c r="AM54" s="99">
        <v>169</v>
      </c>
      <c r="AN54" s="99">
        <v>154</v>
      </c>
      <c r="AO54" s="99">
        <v>69</v>
      </c>
      <c r="AP54" s="99">
        <v>30</v>
      </c>
      <c r="AQ54" s="99">
        <v>0</v>
      </c>
      <c r="AR54" s="99">
        <v>881</v>
      </c>
      <c r="AS54" s="127"/>
      <c r="AT54" s="118">
        <v>1947</v>
      </c>
      <c r="AU54" s="99">
        <v>3</v>
      </c>
      <c r="AV54" s="99">
        <v>0</v>
      </c>
      <c r="AW54" s="99">
        <v>7</v>
      </c>
      <c r="AX54" s="99">
        <v>10</v>
      </c>
      <c r="AY54" s="99">
        <v>9</v>
      </c>
      <c r="AZ54" s="99">
        <v>11</v>
      </c>
      <c r="BA54" s="99">
        <v>7</v>
      </c>
      <c r="BB54" s="99">
        <v>12</v>
      </c>
      <c r="BC54" s="99">
        <v>18</v>
      </c>
      <c r="BD54" s="99">
        <v>31</v>
      </c>
      <c r="BE54" s="99">
        <v>54</v>
      </c>
      <c r="BF54" s="99">
        <v>103</v>
      </c>
      <c r="BG54" s="99">
        <v>191</v>
      </c>
      <c r="BH54" s="99">
        <v>266</v>
      </c>
      <c r="BI54" s="99">
        <v>236</v>
      </c>
      <c r="BJ54" s="99">
        <v>223</v>
      </c>
      <c r="BK54" s="99">
        <v>95</v>
      </c>
      <c r="BL54" s="99">
        <v>54</v>
      </c>
      <c r="BM54" s="99">
        <v>0</v>
      </c>
      <c r="BN54" s="99">
        <v>1330</v>
      </c>
      <c r="BP54" s="118">
        <v>1947</v>
      </c>
    </row>
    <row r="55" spans="2:68">
      <c r="B55" s="118">
        <v>1948</v>
      </c>
      <c r="C55" s="99">
        <v>5</v>
      </c>
      <c r="D55" s="99">
        <v>3</v>
      </c>
      <c r="E55" s="99">
        <v>1</v>
      </c>
      <c r="F55" s="99">
        <v>1</v>
      </c>
      <c r="G55" s="99">
        <v>2</v>
      </c>
      <c r="H55" s="99">
        <v>4</v>
      </c>
      <c r="I55" s="99">
        <v>2</v>
      </c>
      <c r="J55" s="99">
        <v>9</v>
      </c>
      <c r="K55" s="99">
        <v>4</v>
      </c>
      <c r="L55" s="99">
        <v>15</v>
      </c>
      <c r="M55" s="99">
        <v>27</v>
      </c>
      <c r="N55" s="99">
        <v>57</v>
      </c>
      <c r="O55" s="99">
        <v>67</v>
      </c>
      <c r="P55" s="99">
        <v>80</v>
      </c>
      <c r="Q55" s="99">
        <v>72</v>
      </c>
      <c r="R55" s="99">
        <v>69</v>
      </c>
      <c r="S55" s="99">
        <v>53</v>
      </c>
      <c r="T55" s="99">
        <v>23</v>
      </c>
      <c r="U55" s="99">
        <v>0</v>
      </c>
      <c r="V55" s="99">
        <v>494</v>
      </c>
      <c r="W55" s="127"/>
      <c r="X55" s="118">
        <v>1948</v>
      </c>
      <c r="Y55" s="99">
        <v>2</v>
      </c>
      <c r="Z55" s="99">
        <v>0</v>
      </c>
      <c r="AA55" s="99">
        <v>2</v>
      </c>
      <c r="AB55" s="99">
        <v>2</v>
      </c>
      <c r="AC55" s="99">
        <v>1</v>
      </c>
      <c r="AD55" s="99">
        <v>5</v>
      </c>
      <c r="AE55" s="99">
        <v>9</v>
      </c>
      <c r="AF55" s="99">
        <v>9</v>
      </c>
      <c r="AG55" s="99">
        <v>12</v>
      </c>
      <c r="AH55" s="99">
        <v>13</v>
      </c>
      <c r="AI55" s="99">
        <v>33</v>
      </c>
      <c r="AJ55" s="99">
        <v>62</v>
      </c>
      <c r="AK55" s="99">
        <v>128</v>
      </c>
      <c r="AL55" s="99">
        <v>192</v>
      </c>
      <c r="AM55" s="99">
        <v>184</v>
      </c>
      <c r="AN55" s="99">
        <v>148</v>
      </c>
      <c r="AO55" s="99">
        <v>100</v>
      </c>
      <c r="AP55" s="99">
        <v>49</v>
      </c>
      <c r="AQ55" s="99">
        <v>1</v>
      </c>
      <c r="AR55" s="99">
        <v>952</v>
      </c>
      <c r="AS55" s="127"/>
      <c r="AT55" s="118">
        <v>1948</v>
      </c>
      <c r="AU55" s="99">
        <v>7</v>
      </c>
      <c r="AV55" s="99">
        <v>3</v>
      </c>
      <c r="AW55" s="99">
        <v>3</v>
      </c>
      <c r="AX55" s="99">
        <v>3</v>
      </c>
      <c r="AY55" s="99">
        <v>3</v>
      </c>
      <c r="AZ55" s="99">
        <v>9</v>
      </c>
      <c r="BA55" s="99">
        <v>11</v>
      </c>
      <c r="BB55" s="99">
        <v>18</v>
      </c>
      <c r="BC55" s="99">
        <v>16</v>
      </c>
      <c r="BD55" s="99">
        <v>28</v>
      </c>
      <c r="BE55" s="99">
        <v>60</v>
      </c>
      <c r="BF55" s="99">
        <v>119</v>
      </c>
      <c r="BG55" s="99">
        <v>195</v>
      </c>
      <c r="BH55" s="99">
        <v>272</v>
      </c>
      <c r="BI55" s="99">
        <v>256</v>
      </c>
      <c r="BJ55" s="99">
        <v>217</v>
      </c>
      <c r="BK55" s="99">
        <v>153</v>
      </c>
      <c r="BL55" s="99">
        <v>72</v>
      </c>
      <c r="BM55" s="99">
        <v>1</v>
      </c>
      <c r="BN55" s="99">
        <v>1446</v>
      </c>
      <c r="BP55" s="118">
        <v>1948</v>
      </c>
    </row>
    <row r="56" spans="2:68">
      <c r="B56" s="118">
        <v>1949</v>
      </c>
      <c r="C56" s="99">
        <v>3</v>
      </c>
      <c r="D56" s="99">
        <v>3</v>
      </c>
      <c r="E56" s="99">
        <v>0</v>
      </c>
      <c r="F56" s="99">
        <v>2</v>
      </c>
      <c r="G56" s="99">
        <v>1</v>
      </c>
      <c r="H56" s="99">
        <v>5</v>
      </c>
      <c r="I56" s="99">
        <v>7</v>
      </c>
      <c r="J56" s="99">
        <v>4</v>
      </c>
      <c r="K56" s="99">
        <v>6</v>
      </c>
      <c r="L56" s="99">
        <v>16</v>
      </c>
      <c r="M56" s="99">
        <v>20</v>
      </c>
      <c r="N56" s="99">
        <v>37</v>
      </c>
      <c r="O56" s="99">
        <v>72</v>
      </c>
      <c r="P56" s="99">
        <v>80</v>
      </c>
      <c r="Q56" s="99">
        <v>96</v>
      </c>
      <c r="R56" s="99">
        <v>71</v>
      </c>
      <c r="S56" s="99">
        <v>38</v>
      </c>
      <c r="T56" s="99">
        <v>29</v>
      </c>
      <c r="U56" s="99">
        <v>0</v>
      </c>
      <c r="V56" s="99">
        <v>490</v>
      </c>
      <c r="W56" s="127"/>
      <c r="X56" s="118">
        <v>1949</v>
      </c>
      <c r="Y56" s="99">
        <v>0</v>
      </c>
      <c r="Z56" s="99">
        <v>0</v>
      </c>
      <c r="AA56" s="99">
        <v>3</v>
      </c>
      <c r="AB56" s="99">
        <v>2</v>
      </c>
      <c r="AC56" s="99">
        <v>4</v>
      </c>
      <c r="AD56" s="99">
        <v>5</v>
      </c>
      <c r="AE56" s="99">
        <v>2</v>
      </c>
      <c r="AF56" s="99">
        <v>3</v>
      </c>
      <c r="AG56" s="99">
        <v>7</v>
      </c>
      <c r="AH56" s="99">
        <v>16</v>
      </c>
      <c r="AI56" s="99">
        <v>30</v>
      </c>
      <c r="AJ56" s="99">
        <v>73</v>
      </c>
      <c r="AK56" s="99">
        <v>133</v>
      </c>
      <c r="AL56" s="99">
        <v>175</v>
      </c>
      <c r="AM56" s="99">
        <v>202</v>
      </c>
      <c r="AN56" s="99">
        <v>180</v>
      </c>
      <c r="AO56" s="99">
        <v>104</v>
      </c>
      <c r="AP56" s="99">
        <v>44</v>
      </c>
      <c r="AQ56" s="99">
        <v>0</v>
      </c>
      <c r="AR56" s="99">
        <v>983</v>
      </c>
      <c r="AS56" s="127"/>
      <c r="AT56" s="118">
        <v>1949</v>
      </c>
      <c r="AU56" s="99">
        <v>3</v>
      </c>
      <c r="AV56" s="99">
        <v>3</v>
      </c>
      <c r="AW56" s="99">
        <v>3</v>
      </c>
      <c r="AX56" s="99">
        <v>4</v>
      </c>
      <c r="AY56" s="99">
        <v>5</v>
      </c>
      <c r="AZ56" s="99">
        <v>10</v>
      </c>
      <c r="BA56" s="99">
        <v>9</v>
      </c>
      <c r="BB56" s="99">
        <v>7</v>
      </c>
      <c r="BC56" s="99">
        <v>13</v>
      </c>
      <c r="BD56" s="99">
        <v>32</v>
      </c>
      <c r="BE56" s="99">
        <v>50</v>
      </c>
      <c r="BF56" s="99">
        <v>110</v>
      </c>
      <c r="BG56" s="99">
        <v>205</v>
      </c>
      <c r="BH56" s="99">
        <v>255</v>
      </c>
      <c r="BI56" s="99">
        <v>298</v>
      </c>
      <c r="BJ56" s="99">
        <v>251</v>
      </c>
      <c r="BK56" s="99">
        <v>142</v>
      </c>
      <c r="BL56" s="99">
        <v>73</v>
      </c>
      <c r="BM56" s="99">
        <v>0</v>
      </c>
      <c r="BN56" s="99">
        <v>1473</v>
      </c>
      <c r="BP56" s="118">
        <v>1949</v>
      </c>
    </row>
    <row r="57" spans="2:68">
      <c r="B57" s="119">
        <v>1950</v>
      </c>
      <c r="C57" s="99">
        <v>0</v>
      </c>
      <c r="D57" s="99">
        <v>0</v>
      </c>
      <c r="E57" s="99">
        <v>3</v>
      </c>
      <c r="F57" s="99">
        <v>2</v>
      </c>
      <c r="G57" s="99">
        <v>2</v>
      </c>
      <c r="H57" s="99">
        <v>4</v>
      </c>
      <c r="I57" s="99">
        <v>6</v>
      </c>
      <c r="J57" s="99">
        <v>7</v>
      </c>
      <c r="K57" s="99">
        <v>6</v>
      </c>
      <c r="L57" s="99">
        <v>16</v>
      </c>
      <c r="M57" s="99">
        <v>16</v>
      </c>
      <c r="N57" s="99">
        <v>32</v>
      </c>
      <c r="O57" s="99">
        <v>41</v>
      </c>
      <c r="P57" s="99">
        <v>60</v>
      </c>
      <c r="Q57" s="99">
        <v>65</v>
      </c>
      <c r="R57" s="99">
        <v>59</v>
      </c>
      <c r="S57" s="99">
        <v>34</v>
      </c>
      <c r="T57" s="99">
        <v>26</v>
      </c>
      <c r="U57" s="99">
        <v>0</v>
      </c>
      <c r="V57" s="99">
        <v>379</v>
      </c>
      <c r="W57" s="127"/>
      <c r="X57" s="119">
        <v>1950</v>
      </c>
      <c r="Y57" s="99">
        <v>0</v>
      </c>
      <c r="Z57" s="99">
        <v>1</v>
      </c>
      <c r="AA57" s="99">
        <v>3</v>
      </c>
      <c r="AB57" s="99">
        <v>7</v>
      </c>
      <c r="AC57" s="99">
        <v>1</v>
      </c>
      <c r="AD57" s="99">
        <v>1</v>
      </c>
      <c r="AE57" s="99">
        <v>2</v>
      </c>
      <c r="AF57" s="99">
        <v>4</v>
      </c>
      <c r="AG57" s="99">
        <v>4</v>
      </c>
      <c r="AH57" s="99">
        <v>6</v>
      </c>
      <c r="AI57" s="99">
        <v>22</v>
      </c>
      <c r="AJ57" s="99">
        <v>56</v>
      </c>
      <c r="AK57" s="99">
        <v>96</v>
      </c>
      <c r="AL57" s="99">
        <v>120</v>
      </c>
      <c r="AM57" s="99">
        <v>143</v>
      </c>
      <c r="AN57" s="99">
        <v>134</v>
      </c>
      <c r="AO57" s="99">
        <v>83</v>
      </c>
      <c r="AP57" s="99">
        <v>31</v>
      </c>
      <c r="AQ57" s="99">
        <v>1</v>
      </c>
      <c r="AR57" s="99">
        <v>715</v>
      </c>
      <c r="AS57" s="127"/>
      <c r="AT57" s="119">
        <v>1950</v>
      </c>
      <c r="AU57" s="99">
        <v>0</v>
      </c>
      <c r="AV57" s="99">
        <v>1</v>
      </c>
      <c r="AW57" s="99">
        <v>6</v>
      </c>
      <c r="AX57" s="99">
        <v>9</v>
      </c>
      <c r="AY57" s="99">
        <v>3</v>
      </c>
      <c r="AZ57" s="99">
        <v>5</v>
      </c>
      <c r="BA57" s="99">
        <v>8</v>
      </c>
      <c r="BB57" s="99">
        <v>11</v>
      </c>
      <c r="BC57" s="99">
        <v>10</v>
      </c>
      <c r="BD57" s="99">
        <v>22</v>
      </c>
      <c r="BE57" s="99">
        <v>38</v>
      </c>
      <c r="BF57" s="99">
        <v>88</v>
      </c>
      <c r="BG57" s="99">
        <v>137</v>
      </c>
      <c r="BH57" s="99">
        <v>180</v>
      </c>
      <c r="BI57" s="99">
        <v>208</v>
      </c>
      <c r="BJ57" s="99">
        <v>193</v>
      </c>
      <c r="BK57" s="99">
        <v>117</v>
      </c>
      <c r="BL57" s="99">
        <v>57</v>
      </c>
      <c r="BM57" s="99">
        <v>1</v>
      </c>
      <c r="BN57" s="99">
        <v>1094</v>
      </c>
      <c r="BP57" s="119">
        <v>1950</v>
      </c>
    </row>
    <row r="58" spans="2:68">
      <c r="B58" s="119">
        <v>1951</v>
      </c>
      <c r="C58" s="99">
        <v>0</v>
      </c>
      <c r="D58" s="99">
        <v>0</v>
      </c>
      <c r="E58" s="99">
        <v>0</v>
      </c>
      <c r="F58" s="99">
        <v>1</v>
      </c>
      <c r="G58" s="99">
        <v>4</v>
      </c>
      <c r="H58" s="99">
        <v>3</v>
      </c>
      <c r="I58" s="99">
        <v>3</v>
      </c>
      <c r="J58" s="99">
        <v>5</v>
      </c>
      <c r="K58" s="99">
        <v>7</v>
      </c>
      <c r="L58" s="99">
        <v>6</v>
      </c>
      <c r="M58" s="99">
        <v>25</v>
      </c>
      <c r="N58" s="99">
        <v>25</v>
      </c>
      <c r="O58" s="99">
        <v>51</v>
      </c>
      <c r="P58" s="99">
        <v>48</v>
      </c>
      <c r="Q58" s="99">
        <v>76</v>
      </c>
      <c r="R58" s="99">
        <v>60</v>
      </c>
      <c r="S58" s="99">
        <v>35</v>
      </c>
      <c r="T58" s="99">
        <v>16</v>
      </c>
      <c r="U58" s="99">
        <v>0</v>
      </c>
      <c r="V58" s="99">
        <v>365</v>
      </c>
      <c r="W58" s="127"/>
      <c r="X58" s="119">
        <v>1951</v>
      </c>
      <c r="Y58" s="99">
        <v>1</v>
      </c>
      <c r="Z58" s="99">
        <v>1</v>
      </c>
      <c r="AA58" s="99">
        <v>2</v>
      </c>
      <c r="AB58" s="99">
        <v>4</v>
      </c>
      <c r="AC58" s="99">
        <v>3</v>
      </c>
      <c r="AD58" s="99">
        <v>4</v>
      </c>
      <c r="AE58" s="99">
        <v>4</v>
      </c>
      <c r="AF58" s="99">
        <v>7</v>
      </c>
      <c r="AG58" s="99">
        <v>7</v>
      </c>
      <c r="AH58" s="99">
        <v>11</v>
      </c>
      <c r="AI58" s="99">
        <v>27</v>
      </c>
      <c r="AJ58" s="99">
        <v>65</v>
      </c>
      <c r="AK58" s="99">
        <v>80</v>
      </c>
      <c r="AL58" s="99">
        <v>137</v>
      </c>
      <c r="AM58" s="99">
        <v>125</v>
      </c>
      <c r="AN58" s="99">
        <v>110</v>
      </c>
      <c r="AO58" s="99">
        <v>79</v>
      </c>
      <c r="AP58" s="99">
        <v>27</v>
      </c>
      <c r="AQ58" s="99">
        <v>0</v>
      </c>
      <c r="AR58" s="99">
        <v>694</v>
      </c>
      <c r="AS58" s="127"/>
      <c r="AT58" s="119">
        <v>1951</v>
      </c>
      <c r="AU58" s="99">
        <v>1</v>
      </c>
      <c r="AV58" s="99">
        <v>1</v>
      </c>
      <c r="AW58" s="99">
        <v>2</v>
      </c>
      <c r="AX58" s="99">
        <v>5</v>
      </c>
      <c r="AY58" s="99">
        <v>7</v>
      </c>
      <c r="AZ58" s="99">
        <v>7</v>
      </c>
      <c r="BA58" s="99">
        <v>7</v>
      </c>
      <c r="BB58" s="99">
        <v>12</v>
      </c>
      <c r="BC58" s="99">
        <v>14</v>
      </c>
      <c r="BD58" s="99">
        <v>17</v>
      </c>
      <c r="BE58" s="99">
        <v>52</v>
      </c>
      <c r="BF58" s="99">
        <v>90</v>
      </c>
      <c r="BG58" s="99">
        <v>131</v>
      </c>
      <c r="BH58" s="99">
        <v>185</v>
      </c>
      <c r="BI58" s="99">
        <v>201</v>
      </c>
      <c r="BJ58" s="99">
        <v>170</v>
      </c>
      <c r="BK58" s="99">
        <v>114</v>
      </c>
      <c r="BL58" s="99">
        <v>43</v>
      </c>
      <c r="BM58" s="99">
        <v>0</v>
      </c>
      <c r="BN58" s="99">
        <v>1059</v>
      </c>
      <c r="BP58" s="119">
        <v>1951</v>
      </c>
    </row>
    <row r="59" spans="2:68">
      <c r="B59" s="119">
        <v>1952</v>
      </c>
      <c r="C59" s="99">
        <v>1</v>
      </c>
      <c r="D59" s="99">
        <v>0</v>
      </c>
      <c r="E59" s="99">
        <v>1</v>
      </c>
      <c r="F59" s="99">
        <v>2</v>
      </c>
      <c r="G59" s="99">
        <v>3</v>
      </c>
      <c r="H59" s="99">
        <v>5</v>
      </c>
      <c r="I59" s="99">
        <v>2</v>
      </c>
      <c r="J59" s="99">
        <v>6</v>
      </c>
      <c r="K59" s="99">
        <v>6</v>
      </c>
      <c r="L59" s="99">
        <v>5</v>
      </c>
      <c r="M59" s="99">
        <v>20</v>
      </c>
      <c r="N59" s="99">
        <v>28</v>
      </c>
      <c r="O59" s="99">
        <v>56</v>
      </c>
      <c r="P59" s="99">
        <v>76</v>
      </c>
      <c r="Q59" s="99">
        <v>58</v>
      </c>
      <c r="R59" s="99">
        <v>67</v>
      </c>
      <c r="S59" s="99">
        <v>26</v>
      </c>
      <c r="T59" s="99">
        <v>18</v>
      </c>
      <c r="U59" s="99">
        <v>0</v>
      </c>
      <c r="V59" s="99">
        <v>380</v>
      </c>
      <c r="W59" s="127"/>
      <c r="X59" s="119">
        <v>1952</v>
      </c>
      <c r="Y59" s="99">
        <v>0</v>
      </c>
      <c r="Z59" s="99">
        <v>0</v>
      </c>
      <c r="AA59" s="99">
        <v>3</v>
      </c>
      <c r="AB59" s="99">
        <v>2</v>
      </c>
      <c r="AC59" s="99">
        <v>3</v>
      </c>
      <c r="AD59" s="99">
        <v>4</v>
      </c>
      <c r="AE59" s="99">
        <v>4</v>
      </c>
      <c r="AF59" s="99">
        <v>3</v>
      </c>
      <c r="AG59" s="99">
        <v>8</v>
      </c>
      <c r="AH59" s="99">
        <v>18</v>
      </c>
      <c r="AI59" s="99">
        <v>30</v>
      </c>
      <c r="AJ59" s="99">
        <v>60</v>
      </c>
      <c r="AK59" s="99">
        <v>83</v>
      </c>
      <c r="AL59" s="99">
        <v>117</v>
      </c>
      <c r="AM59" s="99">
        <v>154</v>
      </c>
      <c r="AN59" s="99">
        <v>129</v>
      </c>
      <c r="AO59" s="99">
        <v>65</v>
      </c>
      <c r="AP59" s="99">
        <v>22</v>
      </c>
      <c r="AQ59" s="99">
        <v>0</v>
      </c>
      <c r="AR59" s="99">
        <v>705</v>
      </c>
      <c r="AS59" s="127"/>
      <c r="AT59" s="119">
        <v>1952</v>
      </c>
      <c r="AU59" s="99">
        <v>1</v>
      </c>
      <c r="AV59" s="99">
        <v>0</v>
      </c>
      <c r="AW59" s="99">
        <v>4</v>
      </c>
      <c r="AX59" s="99">
        <v>4</v>
      </c>
      <c r="AY59" s="99">
        <v>6</v>
      </c>
      <c r="AZ59" s="99">
        <v>9</v>
      </c>
      <c r="BA59" s="99">
        <v>6</v>
      </c>
      <c r="BB59" s="99">
        <v>9</v>
      </c>
      <c r="BC59" s="99">
        <v>14</v>
      </c>
      <c r="BD59" s="99">
        <v>23</v>
      </c>
      <c r="BE59" s="99">
        <v>50</v>
      </c>
      <c r="BF59" s="99">
        <v>88</v>
      </c>
      <c r="BG59" s="99">
        <v>139</v>
      </c>
      <c r="BH59" s="99">
        <v>193</v>
      </c>
      <c r="BI59" s="99">
        <v>212</v>
      </c>
      <c r="BJ59" s="99">
        <v>196</v>
      </c>
      <c r="BK59" s="99">
        <v>91</v>
      </c>
      <c r="BL59" s="99">
        <v>40</v>
      </c>
      <c r="BM59" s="99">
        <v>0</v>
      </c>
      <c r="BN59" s="99">
        <v>1085</v>
      </c>
      <c r="BP59" s="119">
        <v>1952</v>
      </c>
    </row>
    <row r="60" spans="2:68">
      <c r="B60" s="119">
        <v>1953</v>
      </c>
      <c r="C60" s="99">
        <v>2</v>
      </c>
      <c r="D60" s="99">
        <v>1</v>
      </c>
      <c r="E60" s="99">
        <v>1</v>
      </c>
      <c r="F60" s="99">
        <v>1</v>
      </c>
      <c r="G60" s="99">
        <v>4</v>
      </c>
      <c r="H60" s="99">
        <v>4</v>
      </c>
      <c r="I60" s="99">
        <v>3</v>
      </c>
      <c r="J60" s="99">
        <v>0</v>
      </c>
      <c r="K60" s="99">
        <v>2</v>
      </c>
      <c r="L60" s="99">
        <v>19</v>
      </c>
      <c r="M60" s="99">
        <v>18</v>
      </c>
      <c r="N60" s="99">
        <v>21</v>
      </c>
      <c r="O60" s="99">
        <v>58</v>
      </c>
      <c r="P60" s="99">
        <v>55</v>
      </c>
      <c r="Q60" s="99">
        <v>61</v>
      </c>
      <c r="R60" s="99">
        <v>57</v>
      </c>
      <c r="S60" s="99">
        <v>37</v>
      </c>
      <c r="T60" s="99">
        <v>20</v>
      </c>
      <c r="U60" s="99">
        <v>0</v>
      </c>
      <c r="V60" s="99">
        <v>364</v>
      </c>
      <c r="W60" s="127"/>
      <c r="X60" s="119">
        <v>1953</v>
      </c>
      <c r="Y60" s="99">
        <v>0</v>
      </c>
      <c r="Z60" s="99">
        <v>2</v>
      </c>
      <c r="AA60" s="99">
        <v>1</v>
      </c>
      <c r="AB60" s="99">
        <v>1</v>
      </c>
      <c r="AC60" s="99">
        <v>1</v>
      </c>
      <c r="AD60" s="99">
        <v>3</v>
      </c>
      <c r="AE60" s="99">
        <v>3</v>
      </c>
      <c r="AF60" s="99">
        <v>8</v>
      </c>
      <c r="AG60" s="99">
        <v>4</v>
      </c>
      <c r="AH60" s="99">
        <v>7</v>
      </c>
      <c r="AI60" s="99">
        <v>32</v>
      </c>
      <c r="AJ60" s="99">
        <v>44</v>
      </c>
      <c r="AK60" s="99">
        <v>84</v>
      </c>
      <c r="AL60" s="99">
        <v>138</v>
      </c>
      <c r="AM60" s="99">
        <v>156</v>
      </c>
      <c r="AN60" s="99">
        <v>136</v>
      </c>
      <c r="AO60" s="99">
        <v>75</v>
      </c>
      <c r="AP60" s="99">
        <v>45</v>
      </c>
      <c r="AQ60" s="99">
        <v>0</v>
      </c>
      <c r="AR60" s="99">
        <v>740</v>
      </c>
      <c r="AS60" s="127"/>
      <c r="AT60" s="119">
        <v>1953</v>
      </c>
      <c r="AU60" s="99">
        <v>2</v>
      </c>
      <c r="AV60" s="99">
        <v>3</v>
      </c>
      <c r="AW60" s="99">
        <v>2</v>
      </c>
      <c r="AX60" s="99">
        <v>2</v>
      </c>
      <c r="AY60" s="99">
        <v>5</v>
      </c>
      <c r="AZ60" s="99">
        <v>7</v>
      </c>
      <c r="BA60" s="99">
        <v>6</v>
      </c>
      <c r="BB60" s="99">
        <v>8</v>
      </c>
      <c r="BC60" s="99">
        <v>6</v>
      </c>
      <c r="BD60" s="99">
        <v>26</v>
      </c>
      <c r="BE60" s="99">
        <v>50</v>
      </c>
      <c r="BF60" s="99">
        <v>65</v>
      </c>
      <c r="BG60" s="99">
        <v>142</v>
      </c>
      <c r="BH60" s="99">
        <v>193</v>
      </c>
      <c r="BI60" s="99">
        <v>217</v>
      </c>
      <c r="BJ60" s="99">
        <v>193</v>
      </c>
      <c r="BK60" s="99">
        <v>112</v>
      </c>
      <c r="BL60" s="99">
        <v>65</v>
      </c>
      <c r="BM60" s="99">
        <v>0</v>
      </c>
      <c r="BN60" s="99">
        <v>1104</v>
      </c>
      <c r="BP60" s="119">
        <v>1953</v>
      </c>
    </row>
    <row r="61" spans="2:68">
      <c r="B61" s="119">
        <v>1954</v>
      </c>
      <c r="C61" s="99">
        <v>0</v>
      </c>
      <c r="D61" s="99">
        <v>0</v>
      </c>
      <c r="E61" s="99">
        <v>1</v>
      </c>
      <c r="F61" s="99">
        <v>3</v>
      </c>
      <c r="G61" s="99">
        <v>0</v>
      </c>
      <c r="H61" s="99">
        <v>5</v>
      </c>
      <c r="I61" s="99">
        <v>5</v>
      </c>
      <c r="J61" s="99">
        <v>4</v>
      </c>
      <c r="K61" s="99">
        <v>9</v>
      </c>
      <c r="L61" s="99">
        <v>10</v>
      </c>
      <c r="M61" s="99">
        <v>19</v>
      </c>
      <c r="N61" s="99">
        <v>27</v>
      </c>
      <c r="O61" s="99">
        <v>46</v>
      </c>
      <c r="P61" s="99">
        <v>50</v>
      </c>
      <c r="Q61" s="99">
        <v>79</v>
      </c>
      <c r="R61" s="99">
        <v>68</v>
      </c>
      <c r="S61" s="99">
        <v>26</v>
      </c>
      <c r="T61" s="99">
        <v>22</v>
      </c>
      <c r="U61" s="99">
        <v>0</v>
      </c>
      <c r="V61" s="99">
        <v>374</v>
      </c>
      <c r="W61" s="127"/>
      <c r="X61" s="119">
        <v>1954</v>
      </c>
      <c r="Y61" s="99">
        <v>0</v>
      </c>
      <c r="Z61" s="99">
        <v>0</v>
      </c>
      <c r="AA61" s="99">
        <v>1</v>
      </c>
      <c r="AB61" s="99">
        <v>4</v>
      </c>
      <c r="AC61" s="99">
        <v>3</v>
      </c>
      <c r="AD61" s="99">
        <v>4</v>
      </c>
      <c r="AE61" s="99">
        <v>4</v>
      </c>
      <c r="AF61" s="99">
        <v>4</v>
      </c>
      <c r="AG61" s="99">
        <v>6</v>
      </c>
      <c r="AH61" s="99">
        <v>5</v>
      </c>
      <c r="AI61" s="99">
        <v>30</v>
      </c>
      <c r="AJ61" s="99">
        <v>39</v>
      </c>
      <c r="AK61" s="99">
        <v>90</v>
      </c>
      <c r="AL61" s="99">
        <v>125</v>
      </c>
      <c r="AM61" s="99">
        <v>158</v>
      </c>
      <c r="AN61" s="99">
        <v>129</v>
      </c>
      <c r="AO61" s="99">
        <v>80</v>
      </c>
      <c r="AP61" s="99">
        <v>39</v>
      </c>
      <c r="AQ61" s="99">
        <v>1</v>
      </c>
      <c r="AR61" s="99">
        <v>722</v>
      </c>
      <c r="AS61" s="127"/>
      <c r="AT61" s="119">
        <v>1954</v>
      </c>
      <c r="AU61" s="99">
        <v>0</v>
      </c>
      <c r="AV61" s="99">
        <v>0</v>
      </c>
      <c r="AW61" s="99">
        <v>2</v>
      </c>
      <c r="AX61" s="99">
        <v>7</v>
      </c>
      <c r="AY61" s="99">
        <v>3</v>
      </c>
      <c r="AZ61" s="99">
        <v>9</v>
      </c>
      <c r="BA61" s="99">
        <v>9</v>
      </c>
      <c r="BB61" s="99">
        <v>8</v>
      </c>
      <c r="BC61" s="99">
        <v>15</v>
      </c>
      <c r="BD61" s="99">
        <v>15</v>
      </c>
      <c r="BE61" s="99">
        <v>49</v>
      </c>
      <c r="BF61" s="99">
        <v>66</v>
      </c>
      <c r="BG61" s="99">
        <v>136</v>
      </c>
      <c r="BH61" s="99">
        <v>175</v>
      </c>
      <c r="BI61" s="99">
        <v>237</v>
      </c>
      <c r="BJ61" s="99">
        <v>197</v>
      </c>
      <c r="BK61" s="99">
        <v>106</v>
      </c>
      <c r="BL61" s="99">
        <v>61</v>
      </c>
      <c r="BM61" s="99">
        <v>1</v>
      </c>
      <c r="BN61" s="99">
        <v>1096</v>
      </c>
      <c r="BP61" s="119">
        <v>1954</v>
      </c>
    </row>
    <row r="62" spans="2:68">
      <c r="B62" s="119">
        <v>1955</v>
      </c>
      <c r="C62" s="99">
        <v>4</v>
      </c>
      <c r="D62" s="99">
        <v>0</v>
      </c>
      <c r="E62" s="99">
        <v>1</v>
      </c>
      <c r="F62" s="99">
        <v>2</v>
      </c>
      <c r="G62" s="99">
        <v>2</v>
      </c>
      <c r="H62" s="99">
        <v>1</v>
      </c>
      <c r="I62" s="99">
        <v>6</v>
      </c>
      <c r="J62" s="99">
        <v>4</v>
      </c>
      <c r="K62" s="99">
        <v>6</v>
      </c>
      <c r="L62" s="99">
        <v>7</v>
      </c>
      <c r="M62" s="99">
        <v>20</v>
      </c>
      <c r="N62" s="99">
        <v>36</v>
      </c>
      <c r="O62" s="99">
        <v>37</v>
      </c>
      <c r="P62" s="99">
        <v>72</v>
      </c>
      <c r="Q62" s="99">
        <v>88</v>
      </c>
      <c r="R62" s="99">
        <v>58</v>
      </c>
      <c r="S62" s="99">
        <v>45</v>
      </c>
      <c r="T62" s="99">
        <v>12</v>
      </c>
      <c r="U62" s="99">
        <v>0</v>
      </c>
      <c r="V62" s="99">
        <v>401</v>
      </c>
      <c r="W62" s="127"/>
      <c r="X62" s="119">
        <v>1955</v>
      </c>
      <c r="Y62" s="99">
        <v>2</v>
      </c>
      <c r="Z62" s="99">
        <v>0</v>
      </c>
      <c r="AA62" s="99">
        <v>3</v>
      </c>
      <c r="AB62" s="99">
        <v>2</v>
      </c>
      <c r="AC62" s="99">
        <v>1</v>
      </c>
      <c r="AD62" s="99">
        <v>4</v>
      </c>
      <c r="AE62" s="99">
        <v>1</v>
      </c>
      <c r="AF62" s="99">
        <v>1</v>
      </c>
      <c r="AG62" s="99">
        <v>7</v>
      </c>
      <c r="AH62" s="99">
        <v>14</v>
      </c>
      <c r="AI62" s="99">
        <v>15</v>
      </c>
      <c r="AJ62" s="99">
        <v>42</v>
      </c>
      <c r="AK62" s="99">
        <v>80</v>
      </c>
      <c r="AL62" s="99">
        <v>143</v>
      </c>
      <c r="AM62" s="99">
        <v>152</v>
      </c>
      <c r="AN62" s="99">
        <v>136</v>
      </c>
      <c r="AO62" s="99">
        <v>82</v>
      </c>
      <c r="AP62" s="99">
        <v>47</v>
      </c>
      <c r="AQ62" s="99">
        <v>0</v>
      </c>
      <c r="AR62" s="99">
        <v>732</v>
      </c>
      <c r="AS62" s="127"/>
      <c r="AT62" s="119">
        <v>1955</v>
      </c>
      <c r="AU62" s="99">
        <v>6</v>
      </c>
      <c r="AV62" s="99">
        <v>0</v>
      </c>
      <c r="AW62" s="99">
        <v>4</v>
      </c>
      <c r="AX62" s="99">
        <v>4</v>
      </c>
      <c r="AY62" s="99">
        <v>3</v>
      </c>
      <c r="AZ62" s="99">
        <v>5</v>
      </c>
      <c r="BA62" s="99">
        <v>7</v>
      </c>
      <c r="BB62" s="99">
        <v>5</v>
      </c>
      <c r="BC62" s="99">
        <v>13</v>
      </c>
      <c r="BD62" s="99">
        <v>21</v>
      </c>
      <c r="BE62" s="99">
        <v>35</v>
      </c>
      <c r="BF62" s="99">
        <v>78</v>
      </c>
      <c r="BG62" s="99">
        <v>117</v>
      </c>
      <c r="BH62" s="99">
        <v>215</v>
      </c>
      <c r="BI62" s="99">
        <v>240</v>
      </c>
      <c r="BJ62" s="99">
        <v>194</v>
      </c>
      <c r="BK62" s="99">
        <v>127</v>
      </c>
      <c r="BL62" s="99">
        <v>59</v>
      </c>
      <c r="BM62" s="99">
        <v>0</v>
      </c>
      <c r="BN62" s="99">
        <v>1133</v>
      </c>
      <c r="BP62" s="119">
        <v>1955</v>
      </c>
    </row>
    <row r="63" spans="2:68">
      <c r="B63" s="119">
        <v>1956</v>
      </c>
      <c r="C63" s="99">
        <v>2</v>
      </c>
      <c r="D63" s="99">
        <v>0</v>
      </c>
      <c r="E63" s="99">
        <v>1</v>
      </c>
      <c r="F63" s="99">
        <v>3</v>
      </c>
      <c r="G63" s="99">
        <v>0</v>
      </c>
      <c r="H63" s="99">
        <v>3</v>
      </c>
      <c r="I63" s="99">
        <v>2</v>
      </c>
      <c r="J63" s="99">
        <v>4</v>
      </c>
      <c r="K63" s="99">
        <v>10</v>
      </c>
      <c r="L63" s="99">
        <v>10</v>
      </c>
      <c r="M63" s="99">
        <v>20</v>
      </c>
      <c r="N63" s="99">
        <v>36</v>
      </c>
      <c r="O63" s="99">
        <v>51</v>
      </c>
      <c r="P63" s="99">
        <v>80</v>
      </c>
      <c r="Q63" s="99">
        <v>70</v>
      </c>
      <c r="R63" s="99">
        <v>62</v>
      </c>
      <c r="S63" s="99">
        <v>42</v>
      </c>
      <c r="T63" s="99">
        <v>23</v>
      </c>
      <c r="U63" s="99">
        <v>0</v>
      </c>
      <c r="V63" s="99">
        <v>419</v>
      </c>
      <c r="W63" s="127"/>
      <c r="X63" s="119">
        <v>1956</v>
      </c>
      <c r="Y63" s="99">
        <v>1</v>
      </c>
      <c r="Z63" s="99">
        <v>0</v>
      </c>
      <c r="AA63" s="99">
        <v>0</v>
      </c>
      <c r="AB63" s="99">
        <v>3</v>
      </c>
      <c r="AC63" s="99">
        <v>3</v>
      </c>
      <c r="AD63" s="99">
        <v>2</v>
      </c>
      <c r="AE63" s="99">
        <v>3</v>
      </c>
      <c r="AF63" s="99">
        <v>6</v>
      </c>
      <c r="AG63" s="99">
        <v>8</v>
      </c>
      <c r="AH63" s="99">
        <v>12</v>
      </c>
      <c r="AI63" s="99">
        <v>22</v>
      </c>
      <c r="AJ63" s="99">
        <v>42</v>
      </c>
      <c r="AK63" s="99">
        <v>82</v>
      </c>
      <c r="AL63" s="99">
        <v>141</v>
      </c>
      <c r="AM63" s="99">
        <v>155</v>
      </c>
      <c r="AN63" s="99">
        <v>163</v>
      </c>
      <c r="AO63" s="99">
        <v>98</v>
      </c>
      <c r="AP63" s="99">
        <v>52</v>
      </c>
      <c r="AQ63" s="99">
        <v>0</v>
      </c>
      <c r="AR63" s="99">
        <v>793</v>
      </c>
      <c r="AS63" s="127"/>
      <c r="AT63" s="119">
        <v>1956</v>
      </c>
      <c r="AU63" s="99">
        <v>3</v>
      </c>
      <c r="AV63" s="99">
        <v>0</v>
      </c>
      <c r="AW63" s="99">
        <v>1</v>
      </c>
      <c r="AX63" s="99">
        <v>6</v>
      </c>
      <c r="AY63" s="99">
        <v>3</v>
      </c>
      <c r="AZ63" s="99">
        <v>5</v>
      </c>
      <c r="BA63" s="99">
        <v>5</v>
      </c>
      <c r="BB63" s="99">
        <v>10</v>
      </c>
      <c r="BC63" s="99">
        <v>18</v>
      </c>
      <c r="BD63" s="99">
        <v>22</v>
      </c>
      <c r="BE63" s="99">
        <v>42</v>
      </c>
      <c r="BF63" s="99">
        <v>78</v>
      </c>
      <c r="BG63" s="99">
        <v>133</v>
      </c>
      <c r="BH63" s="99">
        <v>221</v>
      </c>
      <c r="BI63" s="99">
        <v>225</v>
      </c>
      <c r="BJ63" s="99">
        <v>225</v>
      </c>
      <c r="BK63" s="99">
        <v>140</v>
      </c>
      <c r="BL63" s="99">
        <v>75</v>
      </c>
      <c r="BM63" s="99">
        <v>0</v>
      </c>
      <c r="BN63" s="99">
        <v>1212</v>
      </c>
      <c r="BP63" s="119">
        <v>1956</v>
      </c>
    </row>
    <row r="64" spans="2:68">
      <c r="B64" s="119">
        <v>1957</v>
      </c>
      <c r="C64" s="99">
        <v>0</v>
      </c>
      <c r="D64" s="99">
        <v>1</v>
      </c>
      <c r="E64" s="99">
        <v>1</v>
      </c>
      <c r="F64" s="99">
        <v>1</v>
      </c>
      <c r="G64" s="99">
        <v>0</v>
      </c>
      <c r="H64" s="99">
        <v>2</v>
      </c>
      <c r="I64" s="99">
        <v>5</v>
      </c>
      <c r="J64" s="99">
        <v>4</v>
      </c>
      <c r="K64" s="99">
        <v>5</v>
      </c>
      <c r="L64" s="99">
        <v>15</v>
      </c>
      <c r="M64" s="99">
        <v>18</v>
      </c>
      <c r="N64" s="99">
        <v>25</v>
      </c>
      <c r="O64" s="99">
        <v>45</v>
      </c>
      <c r="P64" s="99">
        <v>72</v>
      </c>
      <c r="Q64" s="99">
        <v>89</v>
      </c>
      <c r="R64" s="99">
        <v>69</v>
      </c>
      <c r="S64" s="99">
        <v>49</v>
      </c>
      <c r="T64" s="99">
        <v>20</v>
      </c>
      <c r="U64" s="99">
        <v>0</v>
      </c>
      <c r="V64" s="99">
        <v>421</v>
      </c>
      <c r="W64" s="127"/>
      <c r="X64" s="119">
        <v>1957</v>
      </c>
      <c r="Y64" s="99">
        <v>0</v>
      </c>
      <c r="Z64" s="99">
        <v>0</v>
      </c>
      <c r="AA64" s="99">
        <v>1</v>
      </c>
      <c r="AB64" s="99">
        <v>3</v>
      </c>
      <c r="AC64" s="99">
        <v>3</v>
      </c>
      <c r="AD64" s="99">
        <v>5</v>
      </c>
      <c r="AE64" s="99">
        <v>4</v>
      </c>
      <c r="AF64" s="99">
        <v>5</v>
      </c>
      <c r="AG64" s="99">
        <v>8</v>
      </c>
      <c r="AH64" s="99">
        <v>13</v>
      </c>
      <c r="AI64" s="99">
        <v>17</v>
      </c>
      <c r="AJ64" s="99">
        <v>41</v>
      </c>
      <c r="AK64" s="99">
        <v>75</v>
      </c>
      <c r="AL64" s="99">
        <v>128</v>
      </c>
      <c r="AM64" s="99">
        <v>155</v>
      </c>
      <c r="AN64" s="99">
        <v>143</v>
      </c>
      <c r="AO64" s="99">
        <v>89</v>
      </c>
      <c r="AP64" s="99">
        <v>40</v>
      </c>
      <c r="AQ64" s="99">
        <v>0</v>
      </c>
      <c r="AR64" s="99">
        <v>730</v>
      </c>
      <c r="AS64" s="127"/>
      <c r="AT64" s="119">
        <v>1957</v>
      </c>
      <c r="AU64" s="99">
        <v>0</v>
      </c>
      <c r="AV64" s="99">
        <v>1</v>
      </c>
      <c r="AW64" s="99">
        <v>2</v>
      </c>
      <c r="AX64" s="99">
        <v>4</v>
      </c>
      <c r="AY64" s="99">
        <v>3</v>
      </c>
      <c r="AZ64" s="99">
        <v>7</v>
      </c>
      <c r="BA64" s="99">
        <v>9</v>
      </c>
      <c r="BB64" s="99">
        <v>9</v>
      </c>
      <c r="BC64" s="99">
        <v>13</v>
      </c>
      <c r="BD64" s="99">
        <v>28</v>
      </c>
      <c r="BE64" s="99">
        <v>35</v>
      </c>
      <c r="BF64" s="99">
        <v>66</v>
      </c>
      <c r="BG64" s="99">
        <v>120</v>
      </c>
      <c r="BH64" s="99">
        <v>200</v>
      </c>
      <c r="BI64" s="99">
        <v>244</v>
      </c>
      <c r="BJ64" s="99">
        <v>212</v>
      </c>
      <c r="BK64" s="99">
        <v>138</v>
      </c>
      <c r="BL64" s="99">
        <v>60</v>
      </c>
      <c r="BM64" s="99">
        <v>0</v>
      </c>
      <c r="BN64" s="99">
        <v>1151</v>
      </c>
      <c r="BP64" s="119">
        <v>1957</v>
      </c>
    </row>
    <row r="65" spans="2:68">
      <c r="B65" s="120">
        <v>1958</v>
      </c>
      <c r="C65" s="99">
        <v>1</v>
      </c>
      <c r="D65" s="99">
        <v>0</v>
      </c>
      <c r="E65" s="99">
        <v>1</v>
      </c>
      <c r="F65" s="99">
        <v>0</v>
      </c>
      <c r="G65" s="99">
        <v>1</v>
      </c>
      <c r="H65" s="99">
        <v>2</v>
      </c>
      <c r="I65" s="99">
        <v>3</v>
      </c>
      <c r="J65" s="99">
        <v>7</v>
      </c>
      <c r="K65" s="99">
        <v>7</v>
      </c>
      <c r="L65" s="99">
        <v>10</v>
      </c>
      <c r="M65" s="99">
        <v>21</v>
      </c>
      <c r="N65" s="99">
        <v>42</v>
      </c>
      <c r="O65" s="99">
        <v>50</v>
      </c>
      <c r="P65" s="99">
        <v>66</v>
      </c>
      <c r="Q65" s="99">
        <v>82</v>
      </c>
      <c r="R65" s="99">
        <v>53</v>
      </c>
      <c r="S65" s="99">
        <v>42</v>
      </c>
      <c r="T65" s="99">
        <v>16</v>
      </c>
      <c r="U65" s="99">
        <v>0</v>
      </c>
      <c r="V65" s="99">
        <v>404</v>
      </c>
      <c r="W65" s="127"/>
      <c r="X65" s="120">
        <v>1958</v>
      </c>
      <c r="Y65" s="99">
        <v>2</v>
      </c>
      <c r="Z65" s="99">
        <v>0</v>
      </c>
      <c r="AA65" s="99">
        <v>0</v>
      </c>
      <c r="AB65" s="99">
        <v>2</v>
      </c>
      <c r="AC65" s="99">
        <v>2</v>
      </c>
      <c r="AD65" s="99">
        <v>0</v>
      </c>
      <c r="AE65" s="99">
        <v>1</v>
      </c>
      <c r="AF65" s="99">
        <v>4</v>
      </c>
      <c r="AG65" s="99">
        <v>4</v>
      </c>
      <c r="AH65" s="99">
        <v>10</v>
      </c>
      <c r="AI65" s="99">
        <v>18</v>
      </c>
      <c r="AJ65" s="99">
        <v>33</v>
      </c>
      <c r="AK65" s="99">
        <v>83</v>
      </c>
      <c r="AL65" s="99">
        <v>129</v>
      </c>
      <c r="AM65" s="99">
        <v>173</v>
      </c>
      <c r="AN65" s="99">
        <v>130</v>
      </c>
      <c r="AO65" s="99">
        <v>86</v>
      </c>
      <c r="AP65" s="99">
        <v>34</v>
      </c>
      <c r="AQ65" s="99">
        <v>0</v>
      </c>
      <c r="AR65" s="99">
        <v>711</v>
      </c>
      <c r="AS65" s="127"/>
      <c r="AT65" s="120">
        <v>1958</v>
      </c>
      <c r="AU65" s="99">
        <v>3</v>
      </c>
      <c r="AV65" s="99">
        <v>0</v>
      </c>
      <c r="AW65" s="99">
        <v>1</v>
      </c>
      <c r="AX65" s="99">
        <v>2</v>
      </c>
      <c r="AY65" s="99">
        <v>3</v>
      </c>
      <c r="AZ65" s="99">
        <v>2</v>
      </c>
      <c r="BA65" s="99">
        <v>4</v>
      </c>
      <c r="BB65" s="99">
        <v>11</v>
      </c>
      <c r="BC65" s="99">
        <v>11</v>
      </c>
      <c r="BD65" s="99">
        <v>20</v>
      </c>
      <c r="BE65" s="99">
        <v>39</v>
      </c>
      <c r="BF65" s="99">
        <v>75</v>
      </c>
      <c r="BG65" s="99">
        <v>133</v>
      </c>
      <c r="BH65" s="99">
        <v>195</v>
      </c>
      <c r="BI65" s="99">
        <v>255</v>
      </c>
      <c r="BJ65" s="99">
        <v>183</v>
      </c>
      <c r="BK65" s="99">
        <v>128</v>
      </c>
      <c r="BL65" s="99">
        <v>50</v>
      </c>
      <c r="BM65" s="99">
        <v>0</v>
      </c>
      <c r="BN65" s="99">
        <v>1115</v>
      </c>
      <c r="BP65" s="120">
        <v>1958</v>
      </c>
    </row>
    <row r="66" spans="2:68">
      <c r="B66" s="120">
        <v>1959</v>
      </c>
      <c r="C66" s="99">
        <v>0</v>
      </c>
      <c r="D66" s="99">
        <v>0</v>
      </c>
      <c r="E66" s="99">
        <v>1</v>
      </c>
      <c r="F66" s="99">
        <v>2</v>
      </c>
      <c r="G66" s="99">
        <v>2</v>
      </c>
      <c r="H66" s="99">
        <v>1</v>
      </c>
      <c r="I66" s="99">
        <v>8</v>
      </c>
      <c r="J66" s="99">
        <v>6</v>
      </c>
      <c r="K66" s="99">
        <v>12</v>
      </c>
      <c r="L66" s="99">
        <v>14</v>
      </c>
      <c r="M66" s="99">
        <v>25</v>
      </c>
      <c r="N66" s="99">
        <v>34</v>
      </c>
      <c r="O66" s="99">
        <v>35</v>
      </c>
      <c r="P66" s="99">
        <v>73</v>
      </c>
      <c r="Q66" s="99">
        <v>81</v>
      </c>
      <c r="R66" s="99">
        <v>65</v>
      </c>
      <c r="S66" s="99">
        <v>48</v>
      </c>
      <c r="T66" s="99">
        <v>27</v>
      </c>
      <c r="U66" s="99">
        <v>0</v>
      </c>
      <c r="V66" s="99">
        <v>434</v>
      </c>
      <c r="W66" s="127"/>
      <c r="X66" s="120">
        <v>1959</v>
      </c>
      <c r="Y66" s="99">
        <v>2</v>
      </c>
      <c r="Z66" s="99">
        <v>1</v>
      </c>
      <c r="AA66" s="99">
        <v>0</v>
      </c>
      <c r="AB66" s="99">
        <v>1</v>
      </c>
      <c r="AC66" s="99">
        <v>1</v>
      </c>
      <c r="AD66" s="99">
        <v>0</v>
      </c>
      <c r="AE66" s="99">
        <v>3</v>
      </c>
      <c r="AF66" s="99">
        <v>4</v>
      </c>
      <c r="AG66" s="99">
        <v>7</v>
      </c>
      <c r="AH66" s="99">
        <v>9</v>
      </c>
      <c r="AI66" s="99">
        <v>20</v>
      </c>
      <c r="AJ66" s="99">
        <v>36</v>
      </c>
      <c r="AK66" s="99">
        <v>67</v>
      </c>
      <c r="AL66" s="99">
        <v>114</v>
      </c>
      <c r="AM66" s="99">
        <v>160</v>
      </c>
      <c r="AN66" s="99">
        <v>122</v>
      </c>
      <c r="AO66" s="99">
        <v>75</v>
      </c>
      <c r="AP66" s="99">
        <v>57</v>
      </c>
      <c r="AQ66" s="99">
        <v>0</v>
      </c>
      <c r="AR66" s="99">
        <v>679</v>
      </c>
      <c r="AS66" s="127"/>
      <c r="AT66" s="120">
        <v>1959</v>
      </c>
      <c r="AU66" s="99">
        <v>2</v>
      </c>
      <c r="AV66" s="99">
        <v>1</v>
      </c>
      <c r="AW66" s="99">
        <v>1</v>
      </c>
      <c r="AX66" s="99">
        <v>3</v>
      </c>
      <c r="AY66" s="99">
        <v>3</v>
      </c>
      <c r="AZ66" s="99">
        <v>1</v>
      </c>
      <c r="BA66" s="99">
        <v>11</v>
      </c>
      <c r="BB66" s="99">
        <v>10</v>
      </c>
      <c r="BC66" s="99">
        <v>19</v>
      </c>
      <c r="BD66" s="99">
        <v>23</v>
      </c>
      <c r="BE66" s="99">
        <v>45</v>
      </c>
      <c r="BF66" s="99">
        <v>70</v>
      </c>
      <c r="BG66" s="99">
        <v>102</v>
      </c>
      <c r="BH66" s="99">
        <v>187</v>
      </c>
      <c r="BI66" s="99">
        <v>241</v>
      </c>
      <c r="BJ66" s="99">
        <v>187</v>
      </c>
      <c r="BK66" s="99">
        <v>123</v>
      </c>
      <c r="BL66" s="99">
        <v>84</v>
      </c>
      <c r="BM66" s="99">
        <v>0</v>
      </c>
      <c r="BN66" s="99">
        <v>1113</v>
      </c>
      <c r="BP66" s="120">
        <v>1959</v>
      </c>
    </row>
    <row r="67" spans="2:68">
      <c r="B67" s="120">
        <v>1960</v>
      </c>
      <c r="C67" s="99">
        <v>2</v>
      </c>
      <c r="D67" s="99">
        <v>0</v>
      </c>
      <c r="E67" s="99">
        <v>1</v>
      </c>
      <c r="F67" s="99">
        <v>1</v>
      </c>
      <c r="G67" s="99">
        <v>1</v>
      </c>
      <c r="H67" s="99">
        <v>1</v>
      </c>
      <c r="I67" s="99">
        <v>6</v>
      </c>
      <c r="J67" s="99">
        <v>9</v>
      </c>
      <c r="K67" s="99">
        <v>10</v>
      </c>
      <c r="L67" s="99">
        <v>10</v>
      </c>
      <c r="M67" s="99">
        <v>19</v>
      </c>
      <c r="N67" s="99">
        <v>42</v>
      </c>
      <c r="O67" s="99">
        <v>42</v>
      </c>
      <c r="P67" s="99">
        <v>80</v>
      </c>
      <c r="Q67" s="99">
        <v>93</v>
      </c>
      <c r="R67" s="99">
        <v>74</v>
      </c>
      <c r="S67" s="99">
        <v>47</v>
      </c>
      <c r="T67" s="99">
        <v>31</v>
      </c>
      <c r="U67" s="99">
        <v>0</v>
      </c>
      <c r="V67" s="99">
        <v>469</v>
      </c>
      <c r="W67" s="127"/>
      <c r="X67" s="120">
        <v>1960</v>
      </c>
      <c r="Y67" s="99">
        <v>0</v>
      </c>
      <c r="Z67" s="99">
        <v>0</v>
      </c>
      <c r="AA67" s="99">
        <v>1</v>
      </c>
      <c r="AB67" s="99">
        <v>1</v>
      </c>
      <c r="AC67" s="99">
        <v>0</v>
      </c>
      <c r="AD67" s="99">
        <v>4</v>
      </c>
      <c r="AE67" s="99">
        <v>1</v>
      </c>
      <c r="AF67" s="99">
        <v>6</v>
      </c>
      <c r="AG67" s="99">
        <v>3</v>
      </c>
      <c r="AH67" s="99">
        <v>10</v>
      </c>
      <c r="AI67" s="99">
        <v>21</v>
      </c>
      <c r="AJ67" s="99">
        <v>39</v>
      </c>
      <c r="AK67" s="99">
        <v>55</v>
      </c>
      <c r="AL67" s="99">
        <v>119</v>
      </c>
      <c r="AM67" s="99">
        <v>159</v>
      </c>
      <c r="AN67" s="99">
        <v>140</v>
      </c>
      <c r="AO67" s="99">
        <v>109</v>
      </c>
      <c r="AP67" s="99">
        <v>50</v>
      </c>
      <c r="AQ67" s="99">
        <v>1</v>
      </c>
      <c r="AR67" s="99">
        <v>719</v>
      </c>
      <c r="AS67" s="127"/>
      <c r="AT67" s="120">
        <v>1960</v>
      </c>
      <c r="AU67" s="99">
        <v>2</v>
      </c>
      <c r="AV67" s="99">
        <v>0</v>
      </c>
      <c r="AW67" s="99">
        <v>2</v>
      </c>
      <c r="AX67" s="99">
        <v>2</v>
      </c>
      <c r="AY67" s="99">
        <v>1</v>
      </c>
      <c r="AZ67" s="99">
        <v>5</v>
      </c>
      <c r="BA67" s="99">
        <v>7</v>
      </c>
      <c r="BB67" s="99">
        <v>15</v>
      </c>
      <c r="BC67" s="99">
        <v>13</v>
      </c>
      <c r="BD67" s="99">
        <v>20</v>
      </c>
      <c r="BE67" s="99">
        <v>40</v>
      </c>
      <c r="BF67" s="99">
        <v>81</v>
      </c>
      <c r="BG67" s="99">
        <v>97</v>
      </c>
      <c r="BH67" s="99">
        <v>199</v>
      </c>
      <c r="BI67" s="99">
        <v>252</v>
      </c>
      <c r="BJ67" s="99">
        <v>214</v>
      </c>
      <c r="BK67" s="99">
        <v>156</v>
      </c>
      <c r="BL67" s="99">
        <v>81</v>
      </c>
      <c r="BM67" s="99">
        <v>1</v>
      </c>
      <c r="BN67" s="99">
        <v>1188</v>
      </c>
      <c r="BP67" s="120">
        <v>1960</v>
      </c>
    </row>
    <row r="68" spans="2:68">
      <c r="B68" s="120">
        <v>1961</v>
      </c>
      <c r="C68" s="99">
        <v>1</v>
      </c>
      <c r="D68" s="99">
        <v>0</v>
      </c>
      <c r="E68" s="99">
        <v>0</v>
      </c>
      <c r="F68" s="99">
        <v>1</v>
      </c>
      <c r="G68" s="99">
        <v>0</v>
      </c>
      <c r="H68" s="99">
        <v>1</v>
      </c>
      <c r="I68" s="99">
        <v>3</v>
      </c>
      <c r="J68" s="99">
        <v>5</v>
      </c>
      <c r="K68" s="99">
        <v>10</v>
      </c>
      <c r="L68" s="99">
        <v>14</v>
      </c>
      <c r="M68" s="99">
        <v>17</v>
      </c>
      <c r="N68" s="99">
        <v>44</v>
      </c>
      <c r="O68" s="99">
        <v>65</v>
      </c>
      <c r="P68" s="99">
        <v>86</v>
      </c>
      <c r="Q68" s="99">
        <v>86</v>
      </c>
      <c r="R68" s="99">
        <v>84</v>
      </c>
      <c r="S68" s="99">
        <v>56</v>
      </c>
      <c r="T68" s="99">
        <v>24</v>
      </c>
      <c r="U68" s="99">
        <v>0</v>
      </c>
      <c r="V68" s="99">
        <v>497</v>
      </c>
      <c r="W68" s="127"/>
      <c r="X68" s="120">
        <v>1961</v>
      </c>
      <c r="Y68" s="99">
        <v>2</v>
      </c>
      <c r="Z68" s="99">
        <v>2</v>
      </c>
      <c r="AA68" s="99">
        <v>1</v>
      </c>
      <c r="AB68" s="99">
        <v>1</v>
      </c>
      <c r="AC68" s="99">
        <v>0</v>
      </c>
      <c r="AD68" s="99">
        <v>2</v>
      </c>
      <c r="AE68" s="99">
        <v>4</v>
      </c>
      <c r="AF68" s="99">
        <v>3</v>
      </c>
      <c r="AG68" s="99">
        <v>4</v>
      </c>
      <c r="AH68" s="99">
        <v>5</v>
      </c>
      <c r="AI68" s="99">
        <v>18</v>
      </c>
      <c r="AJ68" s="99">
        <v>32</v>
      </c>
      <c r="AK68" s="99">
        <v>68</v>
      </c>
      <c r="AL68" s="99">
        <v>120</v>
      </c>
      <c r="AM68" s="99">
        <v>200</v>
      </c>
      <c r="AN68" s="99">
        <v>171</v>
      </c>
      <c r="AO68" s="99">
        <v>102</v>
      </c>
      <c r="AP68" s="99">
        <v>56</v>
      </c>
      <c r="AQ68" s="99">
        <v>0</v>
      </c>
      <c r="AR68" s="99">
        <v>791</v>
      </c>
      <c r="AS68" s="127"/>
      <c r="AT68" s="120">
        <v>1961</v>
      </c>
      <c r="AU68" s="99">
        <v>3</v>
      </c>
      <c r="AV68" s="99">
        <v>2</v>
      </c>
      <c r="AW68" s="99">
        <v>1</v>
      </c>
      <c r="AX68" s="99">
        <v>2</v>
      </c>
      <c r="AY68" s="99">
        <v>0</v>
      </c>
      <c r="AZ68" s="99">
        <v>3</v>
      </c>
      <c r="BA68" s="99">
        <v>7</v>
      </c>
      <c r="BB68" s="99">
        <v>8</v>
      </c>
      <c r="BC68" s="99">
        <v>14</v>
      </c>
      <c r="BD68" s="99">
        <v>19</v>
      </c>
      <c r="BE68" s="99">
        <v>35</v>
      </c>
      <c r="BF68" s="99">
        <v>76</v>
      </c>
      <c r="BG68" s="99">
        <v>133</v>
      </c>
      <c r="BH68" s="99">
        <v>206</v>
      </c>
      <c r="BI68" s="99">
        <v>286</v>
      </c>
      <c r="BJ68" s="99">
        <v>255</v>
      </c>
      <c r="BK68" s="99">
        <v>158</v>
      </c>
      <c r="BL68" s="99">
        <v>80</v>
      </c>
      <c r="BM68" s="99">
        <v>0</v>
      </c>
      <c r="BN68" s="99">
        <v>1288</v>
      </c>
      <c r="BP68" s="120">
        <v>1961</v>
      </c>
    </row>
    <row r="69" spans="2:68">
      <c r="B69" s="120">
        <v>1962</v>
      </c>
      <c r="C69" s="99">
        <v>3</v>
      </c>
      <c r="D69" s="99">
        <v>1</v>
      </c>
      <c r="E69" s="99">
        <v>0</v>
      </c>
      <c r="F69" s="99">
        <v>0</v>
      </c>
      <c r="G69" s="99">
        <v>1</v>
      </c>
      <c r="H69" s="99">
        <v>4</v>
      </c>
      <c r="I69" s="99">
        <v>6</v>
      </c>
      <c r="J69" s="99">
        <v>13</v>
      </c>
      <c r="K69" s="99">
        <v>13</v>
      </c>
      <c r="L69" s="99">
        <v>16</v>
      </c>
      <c r="M69" s="99">
        <v>24</v>
      </c>
      <c r="N69" s="99">
        <v>43</v>
      </c>
      <c r="O69" s="99">
        <v>52</v>
      </c>
      <c r="P69" s="99">
        <v>90</v>
      </c>
      <c r="Q69" s="99">
        <v>99</v>
      </c>
      <c r="R69" s="99">
        <v>95</v>
      </c>
      <c r="S69" s="99">
        <v>55</v>
      </c>
      <c r="T69" s="99">
        <v>27</v>
      </c>
      <c r="U69" s="99">
        <v>0</v>
      </c>
      <c r="V69" s="99">
        <v>542</v>
      </c>
      <c r="W69" s="127"/>
      <c r="X69" s="120">
        <v>1962</v>
      </c>
      <c r="Y69" s="99">
        <v>3</v>
      </c>
      <c r="Z69" s="99">
        <v>1</v>
      </c>
      <c r="AA69" s="99">
        <v>0</v>
      </c>
      <c r="AB69" s="99">
        <v>2</v>
      </c>
      <c r="AC69" s="99">
        <v>1</v>
      </c>
      <c r="AD69" s="99">
        <v>4</v>
      </c>
      <c r="AE69" s="99">
        <v>4</v>
      </c>
      <c r="AF69" s="99">
        <v>4</v>
      </c>
      <c r="AG69" s="99">
        <v>7</v>
      </c>
      <c r="AH69" s="99">
        <v>20</v>
      </c>
      <c r="AI69" s="99">
        <v>28</v>
      </c>
      <c r="AJ69" s="99">
        <v>37</v>
      </c>
      <c r="AK69" s="99">
        <v>83</v>
      </c>
      <c r="AL69" s="99">
        <v>121</v>
      </c>
      <c r="AM69" s="99">
        <v>167</v>
      </c>
      <c r="AN69" s="99">
        <v>151</v>
      </c>
      <c r="AO69" s="99">
        <v>105</v>
      </c>
      <c r="AP69" s="99">
        <v>61</v>
      </c>
      <c r="AQ69" s="99">
        <v>0</v>
      </c>
      <c r="AR69" s="99">
        <v>799</v>
      </c>
      <c r="AS69" s="127"/>
      <c r="AT69" s="120">
        <v>1962</v>
      </c>
      <c r="AU69" s="99">
        <v>6</v>
      </c>
      <c r="AV69" s="99">
        <v>2</v>
      </c>
      <c r="AW69" s="99">
        <v>0</v>
      </c>
      <c r="AX69" s="99">
        <v>2</v>
      </c>
      <c r="AY69" s="99">
        <v>2</v>
      </c>
      <c r="AZ69" s="99">
        <v>8</v>
      </c>
      <c r="BA69" s="99">
        <v>10</v>
      </c>
      <c r="BB69" s="99">
        <v>17</v>
      </c>
      <c r="BC69" s="99">
        <v>20</v>
      </c>
      <c r="BD69" s="99">
        <v>36</v>
      </c>
      <c r="BE69" s="99">
        <v>52</v>
      </c>
      <c r="BF69" s="99">
        <v>80</v>
      </c>
      <c r="BG69" s="99">
        <v>135</v>
      </c>
      <c r="BH69" s="99">
        <v>211</v>
      </c>
      <c r="BI69" s="99">
        <v>266</v>
      </c>
      <c r="BJ69" s="99">
        <v>246</v>
      </c>
      <c r="BK69" s="99">
        <v>160</v>
      </c>
      <c r="BL69" s="99">
        <v>88</v>
      </c>
      <c r="BM69" s="99">
        <v>0</v>
      </c>
      <c r="BN69" s="99">
        <v>1341</v>
      </c>
      <c r="BP69" s="120">
        <v>1962</v>
      </c>
    </row>
    <row r="70" spans="2:68">
      <c r="B70" s="120">
        <v>1963</v>
      </c>
      <c r="C70" s="99">
        <v>1</v>
      </c>
      <c r="D70" s="99">
        <v>0</v>
      </c>
      <c r="E70" s="99">
        <v>0</v>
      </c>
      <c r="F70" s="99">
        <v>0</v>
      </c>
      <c r="G70" s="99">
        <v>0</v>
      </c>
      <c r="H70" s="99">
        <v>1</v>
      </c>
      <c r="I70" s="99">
        <v>9</v>
      </c>
      <c r="J70" s="99">
        <v>7</v>
      </c>
      <c r="K70" s="99">
        <v>9</v>
      </c>
      <c r="L70" s="99">
        <v>18</v>
      </c>
      <c r="M70" s="99">
        <v>22</v>
      </c>
      <c r="N70" s="99">
        <v>55</v>
      </c>
      <c r="O70" s="99">
        <v>66</v>
      </c>
      <c r="P70" s="99">
        <v>69</v>
      </c>
      <c r="Q70" s="99">
        <v>104</v>
      </c>
      <c r="R70" s="99">
        <v>95</v>
      </c>
      <c r="S70" s="99">
        <v>60</v>
      </c>
      <c r="T70" s="99">
        <v>29</v>
      </c>
      <c r="U70" s="99">
        <v>0</v>
      </c>
      <c r="V70" s="99">
        <v>545</v>
      </c>
      <c r="W70" s="127"/>
      <c r="X70" s="120">
        <v>1963</v>
      </c>
      <c r="Y70" s="99">
        <v>0</v>
      </c>
      <c r="Z70" s="99">
        <v>0</v>
      </c>
      <c r="AA70" s="99">
        <v>2</v>
      </c>
      <c r="AB70" s="99">
        <v>0</v>
      </c>
      <c r="AC70" s="99">
        <v>1</v>
      </c>
      <c r="AD70" s="99">
        <v>6</v>
      </c>
      <c r="AE70" s="99">
        <v>3</v>
      </c>
      <c r="AF70" s="99">
        <v>5</v>
      </c>
      <c r="AG70" s="99">
        <v>8</v>
      </c>
      <c r="AH70" s="99">
        <v>9</v>
      </c>
      <c r="AI70" s="99">
        <v>17</v>
      </c>
      <c r="AJ70" s="99">
        <v>42</v>
      </c>
      <c r="AK70" s="99">
        <v>79</v>
      </c>
      <c r="AL70" s="99">
        <v>112</v>
      </c>
      <c r="AM70" s="99">
        <v>158</v>
      </c>
      <c r="AN70" s="99">
        <v>172</v>
      </c>
      <c r="AO70" s="99">
        <v>111</v>
      </c>
      <c r="AP70" s="99">
        <v>72</v>
      </c>
      <c r="AQ70" s="99">
        <v>0</v>
      </c>
      <c r="AR70" s="99">
        <v>797</v>
      </c>
      <c r="AS70" s="127"/>
      <c r="AT70" s="120">
        <v>1963</v>
      </c>
      <c r="AU70" s="99">
        <v>1</v>
      </c>
      <c r="AV70" s="99">
        <v>0</v>
      </c>
      <c r="AW70" s="99">
        <v>2</v>
      </c>
      <c r="AX70" s="99">
        <v>0</v>
      </c>
      <c r="AY70" s="99">
        <v>1</v>
      </c>
      <c r="AZ70" s="99">
        <v>7</v>
      </c>
      <c r="BA70" s="99">
        <v>12</v>
      </c>
      <c r="BB70" s="99">
        <v>12</v>
      </c>
      <c r="BC70" s="99">
        <v>17</v>
      </c>
      <c r="BD70" s="99">
        <v>27</v>
      </c>
      <c r="BE70" s="99">
        <v>39</v>
      </c>
      <c r="BF70" s="99">
        <v>97</v>
      </c>
      <c r="BG70" s="99">
        <v>145</v>
      </c>
      <c r="BH70" s="99">
        <v>181</v>
      </c>
      <c r="BI70" s="99">
        <v>262</v>
      </c>
      <c r="BJ70" s="99">
        <v>267</v>
      </c>
      <c r="BK70" s="99">
        <v>171</v>
      </c>
      <c r="BL70" s="99">
        <v>101</v>
      </c>
      <c r="BM70" s="99">
        <v>0</v>
      </c>
      <c r="BN70" s="99">
        <v>1342</v>
      </c>
      <c r="BP70" s="120">
        <v>1963</v>
      </c>
    </row>
    <row r="71" spans="2:68">
      <c r="B71" s="120">
        <v>1964</v>
      </c>
      <c r="C71" s="99">
        <v>0</v>
      </c>
      <c r="D71" s="99">
        <v>0</v>
      </c>
      <c r="E71" s="99">
        <v>0</v>
      </c>
      <c r="F71" s="99">
        <v>0</v>
      </c>
      <c r="G71" s="99">
        <v>2</v>
      </c>
      <c r="H71" s="99">
        <v>3</v>
      </c>
      <c r="I71" s="99">
        <v>1</v>
      </c>
      <c r="J71" s="99">
        <v>9</v>
      </c>
      <c r="K71" s="99">
        <v>14</v>
      </c>
      <c r="L71" s="99">
        <v>22</v>
      </c>
      <c r="M71" s="99">
        <v>22</v>
      </c>
      <c r="N71" s="99">
        <v>58</v>
      </c>
      <c r="O71" s="99">
        <v>73</v>
      </c>
      <c r="P71" s="99">
        <v>84</v>
      </c>
      <c r="Q71" s="99">
        <v>103</v>
      </c>
      <c r="R71" s="99">
        <v>101</v>
      </c>
      <c r="S71" s="99">
        <v>61</v>
      </c>
      <c r="T71" s="99">
        <v>34</v>
      </c>
      <c r="U71" s="99">
        <v>0</v>
      </c>
      <c r="V71" s="99">
        <v>587</v>
      </c>
      <c r="W71" s="127"/>
      <c r="X71" s="120">
        <v>1964</v>
      </c>
      <c r="Y71" s="99">
        <v>0</v>
      </c>
      <c r="Z71" s="99">
        <v>0</v>
      </c>
      <c r="AA71" s="99">
        <v>1</v>
      </c>
      <c r="AB71" s="99">
        <v>2</v>
      </c>
      <c r="AC71" s="99">
        <v>2</v>
      </c>
      <c r="AD71" s="99">
        <v>1</v>
      </c>
      <c r="AE71" s="99">
        <v>0</v>
      </c>
      <c r="AF71" s="99">
        <v>3</v>
      </c>
      <c r="AG71" s="99">
        <v>5</v>
      </c>
      <c r="AH71" s="99">
        <v>8</v>
      </c>
      <c r="AI71" s="99">
        <v>21</v>
      </c>
      <c r="AJ71" s="99">
        <v>53</v>
      </c>
      <c r="AK71" s="99">
        <v>83</v>
      </c>
      <c r="AL71" s="99">
        <v>117</v>
      </c>
      <c r="AM71" s="99">
        <v>185</v>
      </c>
      <c r="AN71" s="99">
        <v>204</v>
      </c>
      <c r="AO71" s="99">
        <v>128</v>
      </c>
      <c r="AP71" s="99">
        <v>75</v>
      </c>
      <c r="AQ71" s="99">
        <v>0</v>
      </c>
      <c r="AR71" s="99">
        <v>888</v>
      </c>
      <c r="AS71" s="127"/>
      <c r="AT71" s="120">
        <v>1964</v>
      </c>
      <c r="AU71" s="99">
        <v>0</v>
      </c>
      <c r="AV71" s="99">
        <v>0</v>
      </c>
      <c r="AW71" s="99">
        <v>1</v>
      </c>
      <c r="AX71" s="99">
        <v>2</v>
      </c>
      <c r="AY71" s="99">
        <v>4</v>
      </c>
      <c r="AZ71" s="99">
        <v>4</v>
      </c>
      <c r="BA71" s="99">
        <v>1</v>
      </c>
      <c r="BB71" s="99">
        <v>12</v>
      </c>
      <c r="BC71" s="99">
        <v>19</v>
      </c>
      <c r="BD71" s="99">
        <v>30</v>
      </c>
      <c r="BE71" s="99">
        <v>43</v>
      </c>
      <c r="BF71" s="99">
        <v>111</v>
      </c>
      <c r="BG71" s="99">
        <v>156</v>
      </c>
      <c r="BH71" s="99">
        <v>201</v>
      </c>
      <c r="BI71" s="99">
        <v>288</v>
      </c>
      <c r="BJ71" s="99">
        <v>305</v>
      </c>
      <c r="BK71" s="99">
        <v>189</v>
      </c>
      <c r="BL71" s="99">
        <v>109</v>
      </c>
      <c r="BM71" s="99">
        <v>0</v>
      </c>
      <c r="BN71" s="99">
        <v>1475</v>
      </c>
      <c r="BP71" s="120">
        <v>1964</v>
      </c>
    </row>
    <row r="72" spans="2:68">
      <c r="B72" s="120">
        <v>1965</v>
      </c>
      <c r="C72" s="99">
        <v>1</v>
      </c>
      <c r="D72" s="99">
        <v>1</v>
      </c>
      <c r="E72" s="99">
        <v>0</v>
      </c>
      <c r="F72" s="99">
        <v>1</v>
      </c>
      <c r="G72" s="99">
        <v>1</v>
      </c>
      <c r="H72" s="99">
        <v>2</v>
      </c>
      <c r="I72" s="99">
        <v>4</v>
      </c>
      <c r="J72" s="99">
        <v>11</v>
      </c>
      <c r="K72" s="99">
        <v>11</v>
      </c>
      <c r="L72" s="99">
        <v>17</v>
      </c>
      <c r="M72" s="99">
        <v>39</v>
      </c>
      <c r="N72" s="99">
        <v>49</v>
      </c>
      <c r="O72" s="99">
        <v>69</v>
      </c>
      <c r="P72" s="99">
        <v>80</v>
      </c>
      <c r="Q72" s="99">
        <v>101</v>
      </c>
      <c r="R72" s="99">
        <v>100</v>
      </c>
      <c r="S72" s="99">
        <v>59</v>
      </c>
      <c r="T72" s="99">
        <v>34</v>
      </c>
      <c r="U72" s="99">
        <v>0</v>
      </c>
      <c r="V72" s="99">
        <v>580</v>
      </c>
      <c r="W72" s="127"/>
      <c r="X72" s="120">
        <v>1965</v>
      </c>
      <c r="Y72" s="99">
        <v>1</v>
      </c>
      <c r="Z72" s="99">
        <v>1</v>
      </c>
      <c r="AA72" s="99">
        <v>2</v>
      </c>
      <c r="AB72" s="99">
        <v>1</v>
      </c>
      <c r="AC72" s="99">
        <v>1</v>
      </c>
      <c r="AD72" s="99">
        <v>3</v>
      </c>
      <c r="AE72" s="99">
        <v>5</v>
      </c>
      <c r="AF72" s="99">
        <v>6</v>
      </c>
      <c r="AG72" s="99">
        <v>4</v>
      </c>
      <c r="AH72" s="99">
        <v>14</v>
      </c>
      <c r="AI72" s="99">
        <v>24</v>
      </c>
      <c r="AJ72" s="99">
        <v>54</v>
      </c>
      <c r="AK72" s="99">
        <v>91</v>
      </c>
      <c r="AL72" s="99">
        <v>127</v>
      </c>
      <c r="AM72" s="99">
        <v>185</v>
      </c>
      <c r="AN72" s="99">
        <v>172</v>
      </c>
      <c r="AO72" s="99">
        <v>127</v>
      </c>
      <c r="AP72" s="99">
        <v>74</v>
      </c>
      <c r="AQ72" s="99">
        <v>0</v>
      </c>
      <c r="AR72" s="99">
        <v>892</v>
      </c>
      <c r="AS72" s="127"/>
      <c r="AT72" s="120">
        <v>1965</v>
      </c>
      <c r="AU72" s="99">
        <v>2</v>
      </c>
      <c r="AV72" s="99">
        <v>2</v>
      </c>
      <c r="AW72" s="99">
        <v>2</v>
      </c>
      <c r="AX72" s="99">
        <v>2</v>
      </c>
      <c r="AY72" s="99">
        <v>2</v>
      </c>
      <c r="AZ72" s="99">
        <v>5</v>
      </c>
      <c r="BA72" s="99">
        <v>9</v>
      </c>
      <c r="BB72" s="99">
        <v>17</v>
      </c>
      <c r="BC72" s="99">
        <v>15</v>
      </c>
      <c r="BD72" s="99">
        <v>31</v>
      </c>
      <c r="BE72" s="99">
        <v>63</v>
      </c>
      <c r="BF72" s="99">
        <v>103</v>
      </c>
      <c r="BG72" s="99">
        <v>160</v>
      </c>
      <c r="BH72" s="99">
        <v>207</v>
      </c>
      <c r="BI72" s="99">
        <v>286</v>
      </c>
      <c r="BJ72" s="99">
        <v>272</v>
      </c>
      <c r="BK72" s="99">
        <v>186</v>
      </c>
      <c r="BL72" s="99">
        <v>108</v>
      </c>
      <c r="BM72" s="99">
        <v>0</v>
      </c>
      <c r="BN72" s="99">
        <v>1472</v>
      </c>
      <c r="BP72" s="120">
        <v>1965</v>
      </c>
    </row>
    <row r="73" spans="2:68">
      <c r="B73" s="120">
        <v>1966</v>
      </c>
      <c r="C73" s="99">
        <v>0</v>
      </c>
      <c r="D73" s="99">
        <v>0</v>
      </c>
      <c r="E73" s="99">
        <v>0</v>
      </c>
      <c r="F73" s="99">
        <v>3</v>
      </c>
      <c r="G73" s="99">
        <v>1</v>
      </c>
      <c r="H73" s="99">
        <v>5</v>
      </c>
      <c r="I73" s="99">
        <v>4</v>
      </c>
      <c r="J73" s="99">
        <v>6</v>
      </c>
      <c r="K73" s="99">
        <v>12</v>
      </c>
      <c r="L73" s="99">
        <v>18</v>
      </c>
      <c r="M73" s="99">
        <v>27</v>
      </c>
      <c r="N73" s="99">
        <v>52</v>
      </c>
      <c r="O73" s="99">
        <v>68</v>
      </c>
      <c r="P73" s="99">
        <v>99</v>
      </c>
      <c r="Q73" s="99">
        <v>115</v>
      </c>
      <c r="R73" s="99">
        <v>124</v>
      </c>
      <c r="S73" s="99">
        <v>88</v>
      </c>
      <c r="T73" s="99">
        <v>49</v>
      </c>
      <c r="U73" s="99">
        <v>0</v>
      </c>
      <c r="V73" s="99">
        <v>671</v>
      </c>
      <c r="W73" s="127"/>
      <c r="X73" s="120">
        <v>1966</v>
      </c>
      <c r="Y73" s="99">
        <v>1</v>
      </c>
      <c r="Z73" s="99">
        <v>0</v>
      </c>
      <c r="AA73" s="99">
        <v>0</v>
      </c>
      <c r="AB73" s="99">
        <v>1</v>
      </c>
      <c r="AC73" s="99">
        <v>1</v>
      </c>
      <c r="AD73" s="99">
        <v>4</v>
      </c>
      <c r="AE73" s="99">
        <v>2</v>
      </c>
      <c r="AF73" s="99">
        <v>3</v>
      </c>
      <c r="AG73" s="99">
        <v>7</v>
      </c>
      <c r="AH73" s="99">
        <v>7</v>
      </c>
      <c r="AI73" s="99">
        <v>19</v>
      </c>
      <c r="AJ73" s="99">
        <v>53</v>
      </c>
      <c r="AK73" s="99">
        <v>84</v>
      </c>
      <c r="AL73" s="99">
        <v>124</v>
      </c>
      <c r="AM73" s="99">
        <v>194</v>
      </c>
      <c r="AN73" s="99">
        <v>220</v>
      </c>
      <c r="AO73" s="99">
        <v>146</v>
      </c>
      <c r="AP73" s="99">
        <v>101</v>
      </c>
      <c r="AQ73" s="99">
        <v>0</v>
      </c>
      <c r="AR73" s="99">
        <v>967</v>
      </c>
      <c r="AS73" s="127"/>
      <c r="AT73" s="120">
        <v>1966</v>
      </c>
      <c r="AU73" s="99">
        <v>1</v>
      </c>
      <c r="AV73" s="99">
        <v>0</v>
      </c>
      <c r="AW73" s="99">
        <v>0</v>
      </c>
      <c r="AX73" s="99">
        <v>4</v>
      </c>
      <c r="AY73" s="99">
        <v>2</v>
      </c>
      <c r="AZ73" s="99">
        <v>9</v>
      </c>
      <c r="BA73" s="99">
        <v>6</v>
      </c>
      <c r="BB73" s="99">
        <v>9</v>
      </c>
      <c r="BC73" s="99">
        <v>19</v>
      </c>
      <c r="BD73" s="99">
        <v>25</v>
      </c>
      <c r="BE73" s="99">
        <v>46</v>
      </c>
      <c r="BF73" s="99">
        <v>105</v>
      </c>
      <c r="BG73" s="99">
        <v>152</v>
      </c>
      <c r="BH73" s="99">
        <v>223</v>
      </c>
      <c r="BI73" s="99">
        <v>309</v>
      </c>
      <c r="BJ73" s="99">
        <v>344</v>
      </c>
      <c r="BK73" s="99">
        <v>234</v>
      </c>
      <c r="BL73" s="99">
        <v>150</v>
      </c>
      <c r="BM73" s="99">
        <v>0</v>
      </c>
      <c r="BN73" s="99">
        <v>1638</v>
      </c>
      <c r="BP73" s="120">
        <v>1966</v>
      </c>
    </row>
    <row r="74" spans="2:68">
      <c r="B74" s="120">
        <v>1967</v>
      </c>
      <c r="C74" s="99">
        <v>0</v>
      </c>
      <c r="D74" s="99">
        <v>0</v>
      </c>
      <c r="E74" s="99">
        <v>0</v>
      </c>
      <c r="F74" s="99">
        <v>1</v>
      </c>
      <c r="G74" s="99">
        <v>1</v>
      </c>
      <c r="H74" s="99">
        <v>3</v>
      </c>
      <c r="I74" s="99">
        <v>7</v>
      </c>
      <c r="J74" s="99">
        <v>7</v>
      </c>
      <c r="K74" s="99">
        <v>13</v>
      </c>
      <c r="L74" s="99">
        <v>24</v>
      </c>
      <c r="M74" s="99">
        <v>27</v>
      </c>
      <c r="N74" s="99">
        <v>57</v>
      </c>
      <c r="O74" s="99">
        <v>82</v>
      </c>
      <c r="P74" s="99">
        <v>114</v>
      </c>
      <c r="Q74" s="99">
        <v>124</v>
      </c>
      <c r="R74" s="99">
        <v>120</v>
      </c>
      <c r="S74" s="99">
        <v>67</v>
      </c>
      <c r="T74" s="99">
        <v>38</v>
      </c>
      <c r="U74" s="99">
        <v>0</v>
      </c>
      <c r="V74" s="99">
        <v>685</v>
      </c>
      <c r="W74" s="127"/>
      <c r="X74" s="120">
        <v>1967</v>
      </c>
      <c r="Y74" s="99">
        <v>0</v>
      </c>
      <c r="Z74" s="99">
        <v>0</v>
      </c>
      <c r="AA74" s="99">
        <v>2</v>
      </c>
      <c r="AB74" s="99">
        <v>2</v>
      </c>
      <c r="AC74" s="99">
        <v>5</v>
      </c>
      <c r="AD74" s="99">
        <v>1</v>
      </c>
      <c r="AE74" s="99">
        <v>1</v>
      </c>
      <c r="AF74" s="99">
        <v>1</v>
      </c>
      <c r="AG74" s="99">
        <v>12</v>
      </c>
      <c r="AH74" s="99">
        <v>13</v>
      </c>
      <c r="AI74" s="99">
        <v>18</v>
      </c>
      <c r="AJ74" s="99">
        <v>50</v>
      </c>
      <c r="AK74" s="99">
        <v>85</v>
      </c>
      <c r="AL74" s="99">
        <v>137</v>
      </c>
      <c r="AM74" s="99">
        <v>157</v>
      </c>
      <c r="AN74" s="99">
        <v>231</v>
      </c>
      <c r="AO74" s="99">
        <v>157</v>
      </c>
      <c r="AP74" s="99">
        <v>87</v>
      </c>
      <c r="AQ74" s="99">
        <v>0</v>
      </c>
      <c r="AR74" s="99">
        <v>959</v>
      </c>
      <c r="AS74" s="127"/>
      <c r="AT74" s="120">
        <v>1967</v>
      </c>
      <c r="AU74" s="99">
        <v>0</v>
      </c>
      <c r="AV74" s="99">
        <v>0</v>
      </c>
      <c r="AW74" s="99">
        <v>2</v>
      </c>
      <c r="AX74" s="99">
        <v>3</v>
      </c>
      <c r="AY74" s="99">
        <v>6</v>
      </c>
      <c r="AZ74" s="99">
        <v>4</v>
      </c>
      <c r="BA74" s="99">
        <v>8</v>
      </c>
      <c r="BB74" s="99">
        <v>8</v>
      </c>
      <c r="BC74" s="99">
        <v>25</v>
      </c>
      <c r="BD74" s="99">
        <v>37</v>
      </c>
      <c r="BE74" s="99">
        <v>45</v>
      </c>
      <c r="BF74" s="99">
        <v>107</v>
      </c>
      <c r="BG74" s="99">
        <v>167</v>
      </c>
      <c r="BH74" s="99">
        <v>251</v>
      </c>
      <c r="BI74" s="99">
        <v>281</v>
      </c>
      <c r="BJ74" s="99">
        <v>351</v>
      </c>
      <c r="BK74" s="99">
        <v>224</v>
      </c>
      <c r="BL74" s="99">
        <v>125</v>
      </c>
      <c r="BM74" s="99">
        <v>0</v>
      </c>
      <c r="BN74" s="99">
        <v>1644</v>
      </c>
      <c r="BP74" s="120">
        <v>1967</v>
      </c>
    </row>
    <row r="75" spans="2:68">
      <c r="B75" s="121">
        <v>1968</v>
      </c>
      <c r="C75" s="99">
        <v>1</v>
      </c>
      <c r="D75" s="99">
        <v>3</v>
      </c>
      <c r="E75" s="99">
        <v>3</v>
      </c>
      <c r="F75" s="99">
        <v>1</v>
      </c>
      <c r="G75" s="99">
        <v>2</v>
      </c>
      <c r="H75" s="99">
        <v>4</v>
      </c>
      <c r="I75" s="99">
        <v>8</v>
      </c>
      <c r="J75" s="99">
        <v>12</v>
      </c>
      <c r="K75" s="99">
        <v>19</v>
      </c>
      <c r="L75" s="99">
        <v>23</v>
      </c>
      <c r="M75" s="99">
        <v>48</v>
      </c>
      <c r="N75" s="99">
        <v>59</v>
      </c>
      <c r="O75" s="99">
        <v>79</v>
      </c>
      <c r="P75" s="99">
        <v>144</v>
      </c>
      <c r="Q75" s="99">
        <v>137</v>
      </c>
      <c r="R75" s="99">
        <v>153</v>
      </c>
      <c r="S75" s="99">
        <v>104</v>
      </c>
      <c r="T75" s="99">
        <v>56</v>
      </c>
      <c r="U75" s="99">
        <v>0</v>
      </c>
      <c r="V75" s="99">
        <v>856</v>
      </c>
      <c r="W75" s="127"/>
      <c r="X75" s="121">
        <v>1968</v>
      </c>
      <c r="Y75" s="99">
        <v>1</v>
      </c>
      <c r="Z75" s="99">
        <v>0</v>
      </c>
      <c r="AA75" s="99">
        <v>1</v>
      </c>
      <c r="AB75" s="99">
        <v>1</v>
      </c>
      <c r="AC75" s="99">
        <v>3</v>
      </c>
      <c r="AD75" s="99">
        <v>1</v>
      </c>
      <c r="AE75" s="99">
        <v>1</v>
      </c>
      <c r="AF75" s="99">
        <v>9</v>
      </c>
      <c r="AG75" s="99">
        <v>12</v>
      </c>
      <c r="AH75" s="99">
        <v>12</v>
      </c>
      <c r="AI75" s="99">
        <v>22</v>
      </c>
      <c r="AJ75" s="99">
        <v>38</v>
      </c>
      <c r="AK75" s="99">
        <v>99</v>
      </c>
      <c r="AL75" s="99">
        <v>149</v>
      </c>
      <c r="AM75" s="99">
        <v>208</v>
      </c>
      <c r="AN75" s="99">
        <v>252</v>
      </c>
      <c r="AO75" s="99">
        <v>171</v>
      </c>
      <c r="AP75" s="99">
        <v>119</v>
      </c>
      <c r="AQ75" s="99">
        <v>0</v>
      </c>
      <c r="AR75" s="99">
        <v>1099</v>
      </c>
      <c r="AS75" s="127"/>
      <c r="AT75" s="121">
        <v>1968</v>
      </c>
      <c r="AU75" s="99">
        <v>2</v>
      </c>
      <c r="AV75" s="99">
        <v>3</v>
      </c>
      <c r="AW75" s="99">
        <v>4</v>
      </c>
      <c r="AX75" s="99">
        <v>2</v>
      </c>
      <c r="AY75" s="99">
        <v>5</v>
      </c>
      <c r="AZ75" s="99">
        <v>5</v>
      </c>
      <c r="BA75" s="99">
        <v>9</v>
      </c>
      <c r="BB75" s="99">
        <v>21</v>
      </c>
      <c r="BC75" s="99">
        <v>31</v>
      </c>
      <c r="BD75" s="99">
        <v>35</v>
      </c>
      <c r="BE75" s="99">
        <v>70</v>
      </c>
      <c r="BF75" s="99">
        <v>97</v>
      </c>
      <c r="BG75" s="99">
        <v>178</v>
      </c>
      <c r="BH75" s="99">
        <v>293</v>
      </c>
      <c r="BI75" s="99">
        <v>345</v>
      </c>
      <c r="BJ75" s="99">
        <v>405</v>
      </c>
      <c r="BK75" s="99">
        <v>275</v>
      </c>
      <c r="BL75" s="99">
        <v>175</v>
      </c>
      <c r="BM75" s="99">
        <v>0</v>
      </c>
      <c r="BN75" s="99">
        <v>1955</v>
      </c>
      <c r="BP75" s="121">
        <v>1968</v>
      </c>
    </row>
    <row r="76" spans="2:68">
      <c r="B76" s="121">
        <v>1969</v>
      </c>
      <c r="C76" s="99">
        <v>1</v>
      </c>
      <c r="D76" s="99">
        <v>0</v>
      </c>
      <c r="E76" s="99">
        <v>0</v>
      </c>
      <c r="F76" s="99">
        <v>1</v>
      </c>
      <c r="G76" s="99">
        <v>1</v>
      </c>
      <c r="H76" s="99">
        <v>3</v>
      </c>
      <c r="I76" s="99">
        <v>3</v>
      </c>
      <c r="J76" s="99">
        <v>11</v>
      </c>
      <c r="K76" s="99">
        <v>22</v>
      </c>
      <c r="L76" s="99">
        <v>18</v>
      </c>
      <c r="M76" s="99">
        <v>33</v>
      </c>
      <c r="N76" s="99">
        <v>50</v>
      </c>
      <c r="O76" s="99">
        <v>87</v>
      </c>
      <c r="P76" s="99">
        <v>120</v>
      </c>
      <c r="Q76" s="99">
        <v>136</v>
      </c>
      <c r="R76" s="99">
        <v>135</v>
      </c>
      <c r="S76" s="99">
        <v>82</v>
      </c>
      <c r="T76" s="99">
        <v>58</v>
      </c>
      <c r="U76" s="99">
        <v>0</v>
      </c>
      <c r="V76" s="99">
        <v>761</v>
      </c>
      <c r="W76" s="127"/>
      <c r="X76" s="121">
        <v>1969</v>
      </c>
      <c r="Y76" s="99">
        <v>1</v>
      </c>
      <c r="Z76" s="99">
        <v>1</v>
      </c>
      <c r="AA76" s="99">
        <v>2</v>
      </c>
      <c r="AB76" s="99">
        <v>3</v>
      </c>
      <c r="AC76" s="99">
        <v>3</v>
      </c>
      <c r="AD76" s="99">
        <v>1</v>
      </c>
      <c r="AE76" s="99">
        <v>1</v>
      </c>
      <c r="AF76" s="99">
        <v>5</v>
      </c>
      <c r="AG76" s="99">
        <v>17</v>
      </c>
      <c r="AH76" s="99">
        <v>16</v>
      </c>
      <c r="AI76" s="99">
        <v>27</v>
      </c>
      <c r="AJ76" s="99">
        <v>44</v>
      </c>
      <c r="AK76" s="99">
        <v>71</v>
      </c>
      <c r="AL76" s="99">
        <v>147</v>
      </c>
      <c r="AM76" s="99">
        <v>169</v>
      </c>
      <c r="AN76" s="99">
        <v>227</v>
      </c>
      <c r="AO76" s="99">
        <v>169</v>
      </c>
      <c r="AP76" s="99">
        <v>92</v>
      </c>
      <c r="AQ76" s="99">
        <v>0</v>
      </c>
      <c r="AR76" s="99">
        <v>996</v>
      </c>
      <c r="AS76" s="127"/>
      <c r="AT76" s="121">
        <v>1969</v>
      </c>
      <c r="AU76" s="99">
        <v>2</v>
      </c>
      <c r="AV76" s="99">
        <v>1</v>
      </c>
      <c r="AW76" s="99">
        <v>2</v>
      </c>
      <c r="AX76" s="99">
        <v>4</v>
      </c>
      <c r="AY76" s="99">
        <v>4</v>
      </c>
      <c r="AZ76" s="99">
        <v>4</v>
      </c>
      <c r="BA76" s="99">
        <v>4</v>
      </c>
      <c r="BB76" s="99">
        <v>16</v>
      </c>
      <c r="BC76" s="99">
        <v>39</v>
      </c>
      <c r="BD76" s="99">
        <v>34</v>
      </c>
      <c r="BE76" s="99">
        <v>60</v>
      </c>
      <c r="BF76" s="99">
        <v>94</v>
      </c>
      <c r="BG76" s="99">
        <v>158</v>
      </c>
      <c r="BH76" s="99">
        <v>267</v>
      </c>
      <c r="BI76" s="99">
        <v>305</v>
      </c>
      <c r="BJ76" s="99">
        <v>362</v>
      </c>
      <c r="BK76" s="99">
        <v>251</v>
      </c>
      <c r="BL76" s="99">
        <v>150</v>
      </c>
      <c r="BM76" s="99">
        <v>0</v>
      </c>
      <c r="BN76" s="99">
        <v>1757</v>
      </c>
      <c r="BP76" s="121">
        <v>1969</v>
      </c>
    </row>
    <row r="77" spans="2:68">
      <c r="B77" s="121">
        <v>1970</v>
      </c>
      <c r="C77" s="99">
        <v>0</v>
      </c>
      <c r="D77" s="99">
        <v>1</v>
      </c>
      <c r="E77" s="99">
        <v>1</v>
      </c>
      <c r="F77" s="99">
        <v>1</v>
      </c>
      <c r="G77" s="99">
        <v>4</v>
      </c>
      <c r="H77" s="99">
        <v>1</v>
      </c>
      <c r="I77" s="99">
        <v>4</v>
      </c>
      <c r="J77" s="99">
        <v>12</v>
      </c>
      <c r="K77" s="99">
        <v>16</v>
      </c>
      <c r="L77" s="99">
        <v>22</v>
      </c>
      <c r="M77" s="99">
        <v>38</v>
      </c>
      <c r="N77" s="99">
        <v>54</v>
      </c>
      <c r="O77" s="99">
        <v>92</v>
      </c>
      <c r="P77" s="99">
        <v>116</v>
      </c>
      <c r="Q77" s="99">
        <v>138</v>
      </c>
      <c r="R77" s="99">
        <v>129</v>
      </c>
      <c r="S77" s="99">
        <v>91</v>
      </c>
      <c r="T77" s="99">
        <v>63</v>
      </c>
      <c r="U77" s="99">
        <v>0</v>
      </c>
      <c r="V77" s="99">
        <v>783</v>
      </c>
      <c r="W77" s="127"/>
      <c r="X77" s="121">
        <v>1970</v>
      </c>
      <c r="Y77" s="99">
        <v>1</v>
      </c>
      <c r="Z77" s="99">
        <v>1</v>
      </c>
      <c r="AA77" s="99">
        <v>1</v>
      </c>
      <c r="AB77" s="99">
        <v>6</v>
      </c>
      <c r="AC77" s="99">
        <v>2</v>
      </c>
      <c r="AD77" s="99">
        <v>7</v>
      </c>
      <c r="AE77" s="99">
        <v>5</v>
      </c>
      <c r="AF77" s="99">
        <v>9</v>
      </c>
      <c r="AG77" s="99">
        <v>7</v>
      </c>
      <c r="AH77" s="99">
        <v>22</v>
      </c>
      <c r="AI77" s="99">
        <v>20</v>
      </c>
      <c r="AJ77" s="99">
        <v>56</v>
      </c>
      <c r="AK77" s="99">
        <v>78</v>
      </c>
      <c r="AL77" s="99">
        <v>137</v>
      </c>
      <c r="AM77" s="99">
        <v>201</v>
      </c>
      <c r="AN77" s="99">
        <v>229</v>
      </c>
      <c r="AO77" s="99">
        <v>188</v>
      </c>
      <c r="AP77" s="99">
        <v>124</v>
      </c>
      <c r="AQ77" s="99">
        <v>1</v>
      </c>
      <c r="AR77" s="99">
        <v>1095</v>
      </c>
      <c r="AS77" s="127"/>
      <c r="AT77" s="121">
        <v>1970</v>
      </c>
      <c r="AU77" s="99">
        <v>1</v>
      </c>
      <c r="AV77" s="99">
        <v>2</v>
      </c>
      <c r="AW77" s="99">
        <v>2</v>
      </c>
      <c r="AX77" s="99">
        <v>7</v>
      </c>
      <c r="AY77" s="99">
        <v>6</v>
      </c>
      <c r="AZ77" s="99">
        <v>8</v>
      </c>
      <c r="BA77" s="99">
        <v>9</v>
      </c>
      <c r="BB77" s="99">
        <v>21</v>
      </c>
      <c r="BC77" s="99">
        <v>23</v>
      </c>
      <c r="BD77" s="99">
        <v>44</v>
      </c>
      <c r="BE77" s="99">
        <v>58</v>
      </c>
      <c r="BF77" s="99">
        <v>110</v>
      </c>
      <c r="BG77" s="99">
        <v>170</v>
      </c>
      <c r="BH77" s="99">
        <v>253</v>
      </c>
      <c r="BI77" s="99">
        <v>339</v>
      </c>
      <c r="BJ77" s="99">
        <v>358</v>
      </c>
      <c r="BK77" s="99">
        <v>279</v>
      </c>
      <c r="BL77" s="99">
        <v>187</v>
      </c>
      <c r="BM77" s="99">
        <v>1</v>
      </c>
      <c r="BN77" s="99">
        <v>1878</v>
      </c>
      <c r="BP77" s="121">
        <v>1970</v>
      </c>
    </row>
    <row r="78" spans="2:68">
      <c r="B78" s="121">
        <v>1971</v>
      </c>
      <c r="C78" s="99">
        <v>0</v>
      </c>
      <c r="D78" s="99">
        <v>2</v>
      </c>
      <c r="E78" s="99">
        <v>0</v>
      </c>
      <c r="F78" s="99">
        <v>1</v>
      </c>
      <c r="G78" s="99">
        <v>5</v>
      </c>
      <c r="H78" s="99">
        <v>4</v>
      </c>
      <c r="I78" s="99">
        <v>4</v>
      </c>
      <c r="J78" s="99">
        <v>5</v>
      </c>
      <c r="K78" s="99">
        <v>15</v>
      </c>
      <c r="L78" s="99">
        <v>23</v>
      </c>
      <c r="M78" s="99">
        <v>21</v>
      </c>
      <c r="N78" s="99">
        <v>69</v>
      </c>
      <c r="O78" s="99">
        <v>86</v>
      </c>
      <c r="P78" s="99">
        <v>113</v>
      </c>
      <c r="Q78" s="99">
        <v>152</v>
      </c>
      <c r="R78" s="99">
        <v>125</v>
      </c>
      <c r="S78" s="99">
        <v>109</v>
      </c>
      <c r="T78" s="99">
        <v>46</v>
      </c>
      <c r="U78" s="99">
        <v>0</v>
      </c>
      <c r="V78" s="99">
        <v>780</v>
      </c>
      <c r="W78" s="127"/>
      <c r="X78" s="121">
        <v>1971</v>
      </c>
      <c r="Y78" s="99">
        <v>1</v>
      </c>
      <c r="Z78" s="99">
        <v>1</v>
      </c>
      <c r="AA78" s="99">
        <v>2</v>
      </c>
      <c r="AB78" s="99">
        <v>0</v>
      </c>
      <c r="AC78" s="99">
        <v>3</v>
      </c>
      <c r="AD78" s="99">
        <v>2</v>
      </c>
      <c r="AE78" s="99">
        <v>2</v>
      </c>
      <c r="AF78" s="99">
        <v>5</v>
      </c>
      <c r="AG78" s="99">
        <v>16</v>
      </c>
      <c r="AH78" s="99">
        <v>14</v>
      </c>
      <c r="AI78" s="99">
        <v>19</v>
      </c>
      <c r="AJ78" s="99">
        <v>55</v>
      </c>
      <c r="AK78" s="99">
        <v>82</v>
      </c>
      <c r="AL78" s="99">
        <v>134</v>
      </c>
      <c r="AM78" s="99">
        <v>169</v>
      </c>
      <c r="AN78" s="99">
        <v>222</v>
      </c>
      <c r="AO78" s="99">
        <v>165</v>
      </c>
      <c r="AP78" s="99">
        <v>129</v>
      </c>
      <c r="AQ78" s="99">
        <v>0</v>
      </c>
      <c r="AR78" s="99">
        <v>1021</v>
      </c>
      <c r="AS78" s="127"/>
      <c r="AT78" s="121">
        <v>1971</v>
      </c>
      <c r="AU78" s="99">
        <v>1</v>
      </c>
      <c r="AV78" s="99">
        <v>3</v>
      </c>
      <c r="AW78" s="99">
        <v>2</v>
      </c>
      <c r="AX78" s="99">
        <v>1</v>
      </c>
      <c r="AY78" s="99">
        <v>8</v>
      </c>
      <c r="AZ78" s="99">
        <v>6</v>
      </c>
      <c r="BA78" s="99">
        <v>6</v>
      </c>
      <c r="BB78" s="99">
        <v>10</v>
      </c>
      <c r="BC78" s="99">
        <v>31</v>
      </c>
      <c r="BD78" s="99">
        <v>37</v>
      </c>
      <c r="BE78" s="99">
        <v>40</v>
      </c>
      <c r="BF78" s="99">
        <v>124</v>
      </c>
      <c r="BG78" s="99">
        <v>168</v>
      </c>
      <c r="BH78" s="99">
        <v>247</v>
      </c>
      <c r="BI78" s="99">
        <v>321</v>
      </c>
      <c r="BJ78" s="99">
        <v>347</v>
      </c>
      <c r="BK78" s="99">
        <v>274</v>
      </c>
      <c r="BL78" s="99">
        <v>175</v>
      </c>
      <c r="BM78" s="99">
        <v>0</v>
      </c>
      <c r="BN78" s="99">
        <v>1801</v>
      </c>
      <c r="BP78" s="121">
        <v>1971</v>
      </c>
    </row>
    <row r="79" spans="2:68">
      <c r="B79" s="121">
        <v>1972</v>
      </c>
      <c r="C79" s="99">
        <v>4</v>
      </c>
      <c r="D79" s="99">
        <v>1</v>
      </c>
      <c r="E79" s="99">
        <v>1</v>
      </c>
      <c r="F79" s="99">
        <v>4</v>
      </c>
      <c r="G79" s="99">
        <v>0</v>
      </c>
      <c r="H79" s="99">
        <v>4</v>
      </c>
      <c r="I79" s="99">
        <v>4</v>
      </c>
      <c r="J79" s="99">
        <v>5</v>
      </c>
      <c r="K79" s="99">
        <v>17</v>
      </c>
      <c r="L79" s="99">
        <v>34</v>
      </c>
      <c r="M79" s="99">
        <v>49</v>
      </c>
      <c r="N79" s="99">
        <v>68</v>
      </c>
      <c r="O79" s="99">
        <v>109</v>
      </c>
      <c r="P79" s="99">
        <v>112</v>
      </c>
      <c r="Q79" s="99">
        <v>137</v>
      </c>
      <c r="R79" s="99">
        <v>126</v>
      </c>
      <c r="S79" s="99">
        <v>92</v>
      </c>
      <c r="T79" s="99">
        <v>54</v>
      </c>
      <c r="U79" s="99">
        <v>0</v>
      </c>
      <c r="V79" s="99">
        <v>821</v>
      </c>
      <c r="W79" s="127"/>
      <c r="X79" s="121">
        <v>1972</v>
      </c>
      <c r="Y79" s="99">
        <v>0</v>
      </c>
      <c r="Z79" s="99">
        <v>1</v>
      </c>
      <c r="AA79" s="99">
        <v>0</v>
      </c>
      <c r="AB79" s="99">
        <v>2</v>
      </c>
      <c r="AC79" s="99">
        <v>2</v>
      </c>
      <c r="AD79" s="99">
        <v>5</v>
      </c>
      <c r="AE79" s="99">
        <v>7</v>
      </c>
      <c r="AF79" s="99">
        <v>4</v>
      </c>
      <c r="AG79" s="99">
        <v>10</v>
      </c>
      <c r="AH79" s="99">
        <v>18</v>
      </c>
      <c r="AI79" s="99">
        <v>22</v>
      </c>
      <c r="AJ79" s="99">
        <v>51</v>
      </c>
      <c r="AK79" s="99">
        <v>92</v>
      </c>
      <c r="AL79" s="99">
        <v>119</v>
      </c>
      <c r="AM79" s="99">
        <v>195</v>
      </c>
      <c r="AN79" s="99">
        <v>215</v>
      </c>
      <c r="AO79" s="99">
        <v>174</v>
      </c>
      <c r="AP79" s="99">
        <v>102</v>
      </c>
      <c r="AQ79" s="99">
        <v>0</v>
      </c>
      <c r="AR79" s="99">
        <v>1019</v>
      </c>
      <c r="AS79" s="127"/>
      <c r="AT79" s="121">
        <v>1972</v>
      </c>
      <c r="AU79" s="99">
        <v>4</v>
      </c>
      <c r="AV79" s="99">
        <v>2</v>
      </c>
      <c r="AW79" s="99">
        <v>1</v>
      </c>
      <c r="AX79" s="99">
        <v>6</v>
      </c>
      <c r="AY79" s="99">
        <v>2</v>
      </c>
      <c r="AZ79" s="99">
        <v>9</v>
      </c>
      <c r="BA79" s="99">
        <v>11</v>
      </c>
      <c r="BB79" s="99">
        <v>9</v>
      </c>
      <c r="BC79" s="99">
        <v>27</v>
      </c>
      <c r="BD79" s="99">
        <v>52</v>
      </c>
      <c r="BE79" s="99">
        <v>71</v>
      </c>
      <c r="BF79" s="99">
        <v>119</v>
      </c>
      <c r="BG79" s="99">
        <v>201</v>
      </c>
      <c r="BH79" s="99">
        <v>231</v>
      </c>
      <c r="BI79" s="99">
        <v>332</v>
      </c>
      <c r="BJ79" s="99">
        <v>341</v>
      </c>
      <c r="BK79" s="99">
        <v>266</v>
      </c>
      <c r="BL79" s="99">
        <v>156</v>
      </c>
      <c r="BM79" s="99">
        <v>0</v>
      </c>
      <c r="BN79" s="99">
        <v>1840</v>
      </c>
      <c r="BP79" s="121">
        <v>1972</v>
      </c>
    </row>
    <row r="80" spans="2:68">
      <c r="B80" s="121">
        <v>1973</v>
      </c>
      <c r="C80" s="99">
        <v>1</v>
      </c>
      <c r="D80" s="99">
        <v>0</v>
      </c>
      <c r="E80" s="99">
        <v>0</v>
      </c>
      <c r="F80" s="99">
        <v>1</v>
      </c>
      <c r="G80" s="99">
        <v>0</v>
      </c>
      <c r="H80" s="99">
        <v>1</v>
      </c>
      <c r="I80" s="99">
        <v>5</v>
      </c>
      <c r="J80" s="99">
        <v>3</v>
      </c>
      <c r="K80" s="99">
        <v>17</v>
      </c>
      <c r="L80" s="99">
        <v>17</v>
      </c>
      <c r="M80" s="99">
        <v>30</v>
      </c>
      <c r="N80" s="99">
        <v>62</v>
      </c>
      <c r="O80" s="99">
        <v>97</v>
      </c>
      <c r="P80" s="99">
        <v>131</v>
      </c>
      <c r="Q80" s="99">
        <v>158</v>
      </c>
      <c r="R80" s="99">
        <v>145</v>
      </c>
      <c r="S80" s="99">
        <v>100</v>
      </c>
      <c r="T80" s="99">
        <v>60</v>
      </c>
      <c r="U80" s="99">
        <v>0</v>
      </c>
      <c r="V80" s="99">
        <v>828</v>
      </c>
      <c r="W80" s="127"/>
      <c r="X80" s="121">
        <v>1973</v>
      </c>
      <c r="Y80" s="99">
        <v>1</v>
      </c>
      <c r="Z80" s="99">
        <v>2</v>
      </c>
      <c r="AA80" s="99">
        <v>1</v>
      </c>
      <c r="AB80" s="99">
        <v>3</v>
      </c>
      <c r="AC80" s="99">
        <v>2</v>
      </c>
      <c r="AD80" s="99">
        <v>6</v>
      </c>
      <c r="AE80" s="99">
        <v>7</v>
      </c>
      <c r="AF80" s="99">
        <v>9</v>
      </c>
      <c r="AG80" s="99">
        <v>9</v>
      </c>
      <c r="AH80" s="99">
        <v>14</v>
      </c>
      <c r="AI80" s="99">
        <v>25</v>
      </c>
      <c r="AJ80" s="99">
        <v>51</v>
      </c>
      <c r="AK80" s="99">
        <v>71</v>
      </c>
      <c r="AL80" s="99">
        <v>118</v>
      </c>
      <c r="AM80" s="99">
        <v>171</v>
      </c>
      <c r="AN80" s="99">
        <v>192</v>
      </c>
      <c r="AO80" s="99">
        <v>152</v>
      </c>
      <c r="AP80" s="99">
        <v>129</v>
      </c>
      <c r="AQ80" s="99">
        <v>0</v>
      </c>
      <c r="AR80" s="99">
        <v>963</v>
      </c>
      <c r="AS80" s="127"/>
      <c r="AT80" s="121">
        <v>1973</v>
      </c>
      <c r="AU80" s="99">
        <v>2</v>
      </c>
      <c r="AV80" s="99">
        <v>2</v>
      </c>
      <c r="AW80" s="99">
        <v>1</v>
      </c>
      <c r="AX80" s="99">
        <v>4</v>
      </c>
      <c r="AY80" s="99">
        <v>2</v>
      </c>
      <c r="AZ80" s="99">
        <v>7</v>
      </c>
      <c r="BA80" s="99">
        <v>12</v>
      </c>
      <c r="BB80" s="99">
        <v>12</v>
      </c>
      <c r="BC80" s="99">
        <v>26</v>
      </c>
      <c r="BD80" s="99">
        <v>31</v>
      </c>
      <c r="BE80" s="99">
        <v>55</v>
      </c>
      <c r="BF80" s="99">
        <v>113</v>
      </c>
      <c r="BG80" s="99">
        <v>168</v>
      </c>
      <c r="BH80" s="99">
        <v>249</v>
      </c>
      <c r="BI80" s="99">
        <v>329</v>
      </c>
      <c r="BJ80" s="99">
        <v>337</v>
      </c>
      <c r="BK80" s="99">
        <v>252</v>
      </c>
      <c r="BL80" s="99">
        <v>189</v>
      </c>
      <c r="BM80" s="99">
        <v>0</v>
      </c>
      <c r="BN80" s="99">
        <v>1791</v>
      </c>
      <c r="BP80" s="121">
        <v>1973</v>
      </c>
    </row>
    <row r="81" spans="2:68">
      <c r="B81" s="121">
        <v>1974</v>
      </c>
      <c r="C81" s="99">
        <v>3</v>
      </c>
      <c r="D81" s="99">
        <v>1</v>
      </c>
      <c r="E81" s="99">
        <v>0</v>
      </c>
      <c r="F81" s="99">
        <v>0</v>
      </c>
      <c r="G81" s="99">
        <v>1</v>
      </c>
      <c r="H81" s="99">
        <v>5</v>
      </c>
      <c r="I81" s="99">
        <v>4</v>
      </c>
      <c r="J81" s="99">
        <v>17</v>
      </c>
      <c r="K81" s="99">
        <v>11</v>
      </c>
      <c r="L81" s="99">
        <v>28</v>
      </c>
      <c r="M81" s="99">
        <v>49</v>
      </c>
      <c r="N81" s="99">
        <v>56</v>
      </c>
      <c r="O81" s="99">
        <v>108</v>
      </c>
      <c r="P81" s="99">
        <v>122</v>
      </c>
      <c r="Q81" s="99">
        <v>147</v>
      </c>
      <c r="R81" s="99">
        <v>143</v>
      </c>
      <c r="S81" s="99">
        <v>109</v>
      </c>
      <c r="T81" s="99">
        <v>59</v>
      </c>
      <c r="U81" s="99">
        <v>0</v>
      </c>
      <c r="V81" s="99">
        <v>863</v>
      </c>
      <c r="W81" s="127"/>
      <c r="X81" s="121">
        <v>1974</v>
      </c>
      <c r="Y81" s="99">
        <v>0</v>
      </c>
      <c r="Z81" s="99">
        <v>1</v>
      </c>
      <c r="AA81" s="99">
        <v>0</v>
      </c>
      <c r="AB81" s="99">
        <v>2</v>
      </c>
      <c r="AC81" s="99">
        <v>2</v>
      </c>
      <c r="AD81" s="99">
        <v>7</v>
      </c>
      <c r="AE81" s="99">
        <v>0</v>
      </c>
      <c r="AF81" s="99">
        <v>3</v>
      </c>
      <c r="AG81" s="99">
        <v>10</v>
      </c>
      <c r="AH81" s="99">
        <v>19</v>
      </c>
      <c r="AI81" s="99">
        <v>31</v>
      </c>
      <c r="AJ81" s="99">
        <v>49</v>
      </c>
      <c r="AK81" s="99">
        <v>80</v>
      </c>
      <c r="AL81" s="99">
        <v>138</v>
      </c>
      <c r="AM81" s="99">
        <v>197</v>
      </c>
      <c r="AN81" s="99">
        <v>225</v>
      </c>
      <c r="AO81" s="99">
        <v>201</v>
      </c>
      <c r="AP81" s="99">
        <v>132</v>
      </c>
      <c r="AQ81" s="99">
        <v>0</v>
      </c>
      <c r="AR81" s="99">
        <v>1097</v>
      </c>
      <c r="AS81" s="127"/>
      <c r="AT81" s="121">
        <v>1974</v>
      </c>
      <c r="AU81" s="99">
        <v>3</v>
      </c>
      <c r="AV81" s="99">
        <v>2</v>
      </c>
      <c r="AW81" s="99">
        <v>0</v>
      </c>
      <c r="AX81" s="99">
        <v>2</v>
      </c>
      <c r="AY81" s="99">
        <v>3</v>
      </c>
      <c r="AZ81" s="99">
        <v>12</v>
      </c>
      <c r="BA81" s="99">
        <v>4</v>
      </c>
      <c r="BB81" s="99">
        <v>20</v>
      </c>
      <c r="BC81" s="99">
        <v>21</v>
      </c>
      <c r="BD81" s="99">
        <v>47</v>
      </c>
      <c r="BE81" s="99">
        <v>80</v>
      </c>
      <c r="BF81" s="99">
        <v>105</v>
      </c>
      <c r="BG81" s="99">
        <v>188</v>
      </c>
      <c r="BH81" s="99">
        <v>260</v>
      </c>
      <c r="BI81" s="99">
        <v>344</v>
      </c>
      <c r="BJ81" s="99">
        <v>368</v>
      </c>
      <c r="BK81" s="99">
        <v>310</v>
      </c>
      <c r="BL81" s="99">
        <v>191</v>
      </c>
      <c r="BM81" s="99">
        <v>0</v>
      </c>
      <c r="BN81" s="99">
        <v>1960</v>
      </c>
      <c r="BP81" s="121">
        <v>1974</v>
      </c>
    </row>
    <row r="82" spans="2:68">
      <c r="B82" s="121">
        <v>1975</v>
      </c>
      <c r="C82" s="99">
        <v>0</v>
      </c>
      <c r="D82" s="99">
        <v>1</v>
      </c>
      <c r="E82" s="99">
        <v>3</v>
      </c>
      <c r="F82" s="99">
        <v>0</v>
      </c>
      <c r="G82" s="99">
        <v>4</v>
      </c>
      <c r="H82" s="99">
        <v>3</v>
      </c>
      <c r="I82" s="99">
        <v>10</v>
      </c>
      <c r="J82" s="99">
        <v>10</v>
      </c>
      <c r="K82" s="99">
        <v>19</v>
      </c>
      <c r="L82" s="99">
        <v>10</v>
      </c>
      <c r="M82" s="99">
        <v>36</v>
      </c>
      <c r="N82" s="99">
        <v>61</v>
      </c>
      <c r="O82" s="99">
        <v>104</v>
      </c>
      <c r="P82" s="99">
        <v>136</v>
      </c>
      <c r="Q82" s="99">
        <v>137</v>
      </c>
      <c r="R82" s="99">
        <v>116</v>
      </c>
      <c r="S82" s="99">
        <v>90</v>
      </c>
      <c r="T82" s="99">
        <v>73</v>
      </c>
      <c r="U82" s="99">
        <v>0</v>
      </c>
      <c r="V82" s="99">
        <v>813</v>
      </c>
      <c r="W82" s="127"/>
      <c r="X82" s="121">
        <v>1975</v>
      </c>
      <c r="Y82" s="99">
        <v>1</v>
      </c>
      <c r="Z82" s="99">
        <v>1</v>
      </c>
      <c r="AA82" s="99">
        <v>1</v>
      </c>
      <c r="AB82" s="99">
        <v>1</v>
      </c>
      <c r="AC82" s="99">
        <v>2</v>
      </c>
      <c r="AD82" s="99">
        <v>1</v>
      </c>
      <c r="AE82" s="99">
        <v>4</v>
      </c>
      <c r="AF82" s="99">
        <v>7</v>
      </c>
      <c r="AG82" s="99">
        <v>5</v>
      </c>
      <c r="AH82" s="99">
        <v>23</v>
      </c>
      <c r="AI82" s="99">
        <v>21</v>
      </c>
      <c r="AJ82" s="99">
        <v>50</v>
      </c>
      <c r="AK82" s="99">
        <v>71</v>
      </c>
      <c r="AL82" s="99">
        <v>102</v>
      </c>
      <c r="AM82" s="99">
        <v>168</v>
      </c>
      <c r="AN82" s="99">
        <v>171</v>
      </c>
      <c r="AO82" s="99">
        <v>150</v>
      </c>
      <c r="AP82" s="99">
        <v>154</v>
      </c>
      <c r="AQ82" s="99">
        <v>0</v>
      </c>
      <c r="AR82" s="99">
        <v>933</v>
      </c>
      <c r="AS82" s="127"/>
      <c r="AT82" s="121">
        <v>1975</v>
      </c>
      <c r="AU82" s="99">
        <v>1</v>
      </c>
      <c r="AV82" s="99">
        <v>2</v>
      </c>
      <c r="AW82" s="99">
        <v>4</v>
      </c>
      <c r="AX82" s="99">
        <v>1</v>
      </c>
      <c r="AY82" s="99">
        <v>6</v>
      </c>
      <c r="AZ82" s="99">
        <v>4</v>
      </c>
      <c r="BA82" s="99">
        <v>14</v>
      </c>
      <c r="BB82" s="99">
        <v>17</v>
      </c>
      <c r="BC82" s="99">
        <v>24</v>
      </c>
      <c r="BD82" s="99">
        <v>33</v>
      </c>
      <c r="BE82" s="99">
        <v>57</v>
      </c>
      <c r="BF82" s="99">
        <v>111</v>
      </c>
      <c r="BG82" s="99">
        <v>175</v>
      </c>
      <c r="BH82" s="99">
        <v>238</v>
      </c>
      <c r="BI82" s="99">
        <v>305</v>
      </c>
      <c r="BJ82" s="99">
        <v>287</v>
      </c>
      <c r="BK82" s="99">
        <v>240</v>
      </c>
      <c r="BL82" s="99">
        <v>227</v>
      </c>
      <c r="BM82" s="99">
        <v>0</v>
      </c>
      <c r="BN82" s="99">
        <v>1746</v>
      </c>
      <c r="BP82" s="121">
        <v>1975</v>
      </c>
    </row>
    <row r="83" spans="2:68">
      <c r="B83" s="121">
        <v>1976</v>
      </c>
      <c r="C83" s="99">
        <v>0</v>
      </c>
      <c r="D83" s="99">
        <v>2</v>
      </c>
      <c r="E83" s="99">
        <v>0</v>
      </c>
      <c r="F83" s="99">
        <v>0</v>
      </c>
      <c r="G83" s="99">
        <v>0</v>
      </c>
      <c r="H83" s="99">
        <v>4</v>
      </c>
      <c r="I83" s="99">
        <v>5</v>
      </c>
      <c r="J83" s="99">
        <v>9</v>
      </c>
      <c r="K83" s="99">
        <v>12</v>
      </c>
      <c r="L83" s="99">
        <v>12</v>
      </c>
      <c r="M83" s="99">
        <v>33</v>
      </c>
      <c r="N83" s="99">
        <v>55</v>
      </c>
      <c r="O83" s="99">
        <v>93</v>
      </c>
      <c r="P83" s="99">
        <v>111</v>
      </c>
      <c r="Q83" s="99">
        <v>144</v>
      </c>
      <c r="R83" s="99">
        <v>127</v>
      </c>
      <c r="S83" s="99">
        <v>88</v>
      </c>
      <c r="T83" s="99">
        <v>76</v>
      </c>
      <c r="U83" s="99">
        <v>0</v>
      </c>
      <c r="V83" s="99">
        <v>771</v>
      </c>
      <c r="W83" s="127"/>
      <c r="X83" s="121">
        <v>1976</v>
      </c>
      <c r="Y83" s="99">
        <v>2</v>
      </c>
      <c r="Z83" s="99">
        <v>0</v>
      </c>
      <c r="AA83" s="99">
        <v>0</v>
      </c>
      <c r="AB83" s="99">
        <v>3</v>
      </c>
      <c r="AC83" s="99">
        <v>0</v>
      </c>
      <c r="AD83" s="99">
        <v>2</v>
      </c>
      <c r="AE83" s="99">
        <v>4</v>
      </c>
      <c r="AF83" s="99">
        <v>7</v>
      </c>
      <c r="AG83" s="99">
        <v>9</v>
      </c>
      <c r="AH83" s="99">
        <v>11</v>
      </c>
      <c r="AI83" s="99">
        <v>30</v>
      </c>
      <c r="AJ83" s="99">
        <v>42</v>
      </c>
      <c r="AK83" s="99">
        <v>65</v>
      </c>
      <c r="AL83" s="99">
        <v>133</v>
      </c>
      <c r="AM83" s="99">
        <v>178</v>
      </c>
      <c r="AN83" s="99">
        <v>195</v>
      </c>
      <c r="AO83" s="99">
        <v>164</v>
      </c>
      <c r="AP83" s="99">
        <v>104</v>
      </c>
      <c r="AQ83" s="99">
        <v>0</v>
      </c>
      <c r="AR83" s="99">
        <v>949</v>
      </c>
      <c r="AS83" s="127"/>
      <c r="AT83" s="121">
        <v>1976</v>
      </c>
      <c r="AU83" s="99">
        <v>2</v>
      </c>
      <c r="AV83" s="99">
        <v>2</v>
      </c>
      <c r="AW83" s="99">
        <v>0</v>
      </c>
      <c r="AX83" s="99">
        <v>3</v>
      </c>
      <c r="AY83" s="99">
        <v>0</v>
      </c>
      <c r="AZ83" s="99">
        <v>6</v>
      </c>
      <c r="BA83" s="99">
        <v>9</v>
      </c>
      <c r="BB83" s="99">
        <v>16</v>
      </c>
      <c r="BC83" s="99">
        <v>21</v>
      </c>
      <c r="BD83" s="99">
        <v>23</v>
      </c>
      <c r="BE83" s="99">
        <v>63</v>
      </c>
      <c r="BF83" s="99">
        <v>97</v>
      </c>
      <c r="BG83" s="99">
        <v>158</v>
      </c>
      <c r="BH83" s="99">
        <v>244</v>
      </c>
      <c r="BI83" s="99">
        <v>322</v>
      </c>
      <c r="BJ83" s="99">
        <v>322</v>
      </c>
      <c r="BK83" s="99">
        <v>252</v>
      </c>
      <c r="BL83" s="99">
        <v>180</v>
      </c>
      <c r="BM83" s="99">
        <v>0</v>
      </c>
      <c r="BN83" s="99">
        <v>1720</v>
      </c>
      <c r="BP83" s="121">
        <v>1976</v>
      </c>
    </row>
    <row r="84" spans="2:68">
      <c r="B84" s="121">
        <v>1977</v>
      </c>
      <c r="C84" s="99">
        <v>0</v>
      </c>
      <c r="D84" s="99">
        <v>0</v>
      </c>
      <c r="E84" s="99">
        <v>2</v>
      </c>
      <c r="F84" s="99">
        <v>1</v>
      </c>
      <c r="G84" s="99">
        <v>2</v>
      </c>
      <c r="H84" s="99">
        <v>3</v>
      </c>
      <c r="I84" s="99">
        <v>4</v>
      </c>
      <c r="J84" s="99">
        <v>9</v>
      </c>
      <c r="K84" s="99">
        <v>12</v>
      </c>
      <c r="L84" s="99">
        <v>18</v>
      </c>
      <c r="M84" s="99">
        <v>34</v>
      </c>
      <c r="N84" s="99">
        <v>51</v>
      </c>
      <c r="O84" s="99">
        <v>81</v>
      </c>
      <c r="P84" s="99">
        <v>99</v>
      </c>
      <c r="Q84" s="99">
        <v>135</v>
      </c>
      <c r="R84" s="99">
        <v>106</v>
      </c>
      <c r="S84" s="99">
        <v>98</v>
      </c>
      <c r="T84" s="99">
        <v>65</v>
      </c>
      <c r="U84" s="99">
        <v>0</v>
      </c>
      <c r="V84" s="99">
        <v>720</v>
      </c>
      <c r="W84" s="127"/>
      <c r="X84" s="121">
        <v>1977</v>
      </c>
      <c r="Y84" s="99">
        <v>3</v>
      </c>
      <c r="Z84" s="99">
        <v>0</v>
      </c>
      <c r="AA84" s="99">
        <v>1</v>
      </c>
      <c r="AB84" s="99">
        <v>2</v>
      </c>
      <c r="AC84" s="99">
        <v>2</v>
      </c>
      <c r="AD84" s="99">
        <v>1</v>
      </c>
      <c r="AE84" s="99">
        <v>5</v>
      </c>
      <c r="AF84" s="99">
        <v>8</v>
      </c>
      <c r="AG84" s="99">
        <v>11</v>
      </c>
      <c r="AH84" s="99">
        <v>9</v>
      </c>
      <c r="AI84" s="99">
        <v>19</v>
      </c>
      <c r="AJ84" s="99">
        <v>35</v>
      </c>
      <c r="AK84" s="99">
        <v>49</v>
      </c>
      <c r="AL84" s="99">
        <v>107</v>
      </c>
      <c r="AM84" s="99">
        <v>131</v>
      </c>
      <c r="AN84" s="99">
        <v>191</v>
      </c>
      <c r="AO84" s="99">
        <v>157</v>
      </c>
      <c r="AP84" s="99">
        <v>145</v>
      </c>
      <c r="AQ84" s="99">
        <v>0</v>
      </c>
      <c r="AR84" s="99">
        <v>876</v>
      </c>
      <c r="AS84" s="127"/>
      <c r="AT84" s="121">
        <v>1977</v>
      </c>
      <c r="AU84" s="99">
        <v>3</v>
      </c>
      <c r="AV84" s="99">
        <v>0</v>
      </c>
      <c r="AW84" s="99">
        <v>3</v>
      </c>
      <c r="AX84" s="99">
        <v>3</v>
      </c>
      <c r="AY84" s="99">
        <v>4</v>
      </c>
      <c r="AZ84" s="99">
        <v>4</v>
      </c>
      <c r="BA84" s="99">
        <v>9</v>
      </c>
      <c r="BB84" s="99">
        <v>17</v>
      </c>
      <c r="BC84" s="99">
        <v>23</v>
      </c>
      <c r="BD84" s="99">
        <v>27</v>
      </c>
      <c r="BE84" s="99">
        <v>53</v>
      </c>
      <c r="BF84" s="99">
        <v>86</v>
      </c>
      <c r="BG84" s="99">
        <v>130</v>
      </c>
      <c r="BH84" s="99">
        <v>206</v>
      </c>
      <c r="BI84" s="99">
        <v>266</v>
      </c>
      <c r="BJ84" s="99">
        <v>297</v>
      </c>
      <c r="BK84" s="99">
        <v>255</v>
      </c>
      <c r="BL84" s="99">
        <v>210</v>
      </c>
      <c r="BM84" s="99">
        <v>0</v>
      </c>
      <c r="BN84" s="99">
        <v>1596</v>
      </c>
      <c r="BP84" s="121">
        <v>1977</v>
      </c>
    </row>
    <row r="85" spans="2:68">
      <c r="B85" s="121">
        <v>1978</v>
      </c>
      <c r="C85" s="99">
        <v>0</v>
      </c>
      <c r="D85" s="99">
        <v>0</v>
      </c>
      <c r="E85" s="99">
        <v>0</v>
      </c>
      <c r="F85" s="99">
        <v>3</v>
      </c>
      <c r="G85" s="99">
        <v>2</v>
      </c>
      <c r="H85" s="99">
        <v>1</v>
      </c>
      <c r="I85" s="99">
        <v>2</v>
      </c>
      <c r="J85" s="99">
        <v>12</v>
      </c>
      <c r="K85" s="99">
        <v>12</v>
      </c>
      <c r="L85" s="99">
        <v>22</v>
      </c>
      <c r="M85" s="99">
        <v>32</v>
      </c>
      <c r="N85" s="99">
        <v>68</v>
      </c>
      <c r="O85" s="99">
        <v>77</v>
      </c>
      <c r="P85" s="99">
        <v>103</v>
      </c>
      <c r="Q85" s="99">
        <v>176</v>
      </c>
      <c r="R85" s="99">
        <v>136</v>
      </c>
      <c r="S85" s="99">
        <v>93</v>
      </c>
      <c r="T85" s="99">
        <v>73</v>
      </c>
      <c r="U85" s="99">
        <v>0</v>
      </c>
      <c r="V85" s="99">
        <v>812</v>
      </c>
      <c r="W85" s="127"/>
      <c r="X85" s="121">
        <v>1978</v>
      </c>
      <c r="Y85" s="99">
        <v>0</v>
      </c>
      <c r="Z85" s="99">
        <v>0</v>
      </c>
      <c r="AA85" s="99">
        <v>0</v>
      </c>
      <c r="AB85" s="99">
        <v>1</v>
      </c>
      <c r="AC85" s="99">
        <v>3</v>
      </c>
      <c r="AD85" s="99">
        <v>4</v>
      </c>
      <c r="AE85" s="99">
        <v>9</v>
      </c>
      <c r="AF85" s="99">
        <v>8</v>
      </c>
      <c r="AG85" s="99">
        <v>4</v>
      </c>
      <c r="AH85" s="99">
        <v>10</v>
      </c>
      <c r="AI85" s="99">
        <v>22</v>
      </c>
      <c r="AJ85" s="99">
        <v>38</v>
      </c>
      <c r="AK85" s="99">
        <v>73</v>
      </c>
      <c r="AL85" s="99">
        <v>105</v>
      </c>
      <c r="AM85" s="99">
        <v>167</v>
      </c>
      <c r="AN85" s="99">
        <v>181</v>
      </c>
      <c r="AO85" s="99">
        <v>156</v>
      </c>
      <c r="AP85" s="99">
        <v>147</v>
      </c>
      <c r="AQ85" s="99">
        <v>0</v>
      </c>
      <c r="AR85" s="99">
        <v>928</v>
      </c>
      <c r="AS85" s="127"/>
      <c r="AT85" s="121">
        <v>1978</v>
      </c>
      <c r="AU85" s="99">
        <v>0</v>
      </c>
      <c r="AV85" s="99">
        <v>0</v>
      </c>
      <c r="AW85" s="99">
        <v>0</v>
      </c>
      <c r="AX85" s="99">
        <v>4</v>
      </c>
      <c r="AY85" s="99">
        <v>5</v>
      </c>
      <c r="AZ85" s="99">
        <v>5</v>
      </c>
      <c r="BA85" s="99">
        <v>11</v>
      </c>
      <c r="BB85" s="99">
        <v>20</v>
      </c>
      <c r="BC85" s="99">
        <v>16</v>
      </c>
      <c r="BD85" s="99">
        <v>32</v>
      </c>
      <c r="BE85" s="99">
        <v>54</v>
      </c>
      <c r="BF85" s="99">
        <v>106</v>
      </c>
      <c r="BG85" s="99">
        <v>150</v>
      </c>
      <c r="BH85" s="99">
        <v>208</v>
      </c>
      <c r="BI85" s="99">
        <v>343</v>
      </c>
      <c r="BJ85" s="99">
        <v>317</v>
      </c>
      <c r="BK85" s="99">
        <v>249</v>
      </c>
      <c r="BL85" s="99">
        <v>220</v>
      </c>
      <c r="BM85" s="99">
        <v>0</v>
      </c>
      <c r="BN85" s="99">
        <v>1740</v>
      </c>
      <c r="BP85" s="121">
        <v>1978</v>
      </c>
    </row>
    <row r="86" spans="2:68">
      <c r="B86" s="122">
        <v>1979</v>
      </c>
      <c r="C86" s="99">
        <v>1</v>
      </c>
      <c r="D86" s="99">
        <v>0</v>
      </c>
      <c r="E86" s="99">
        <v>0</v>
      </c>
      <c r="F86" s="99">
        <v>0</v>
      </c>
      <c r="G86" s="99">
        <v>0</v>
      </c>
      <c r="H86" s="99">
        <v>2</v>
      </c>
      <c r="I86" s="99">
        <v>8</v>
      </c>
      <c r="J86" s="99">
        <v>8</v>
      </c>
      <c r="K86" s="99">
        <v>13</v>
      </c>
      <c r="L86" s="99">
        <v>14</v>
      </c>
      <c r="M86" s="99">
        <v>31</v>
      </c>
      <c r="N86" s="99">
        <v>48</v>
      </c>
      <c r="O86" s="99">
        <v>63</v>
      </c>
      <c r="P86" s="99">
        <v>116</v>
      </c>
      <c r="Q86" s="99">
        <v>122</v>
      </c>
      <c r="R86" s="99">
        <v>120</v>
      </c>
      <c r="S86" s="99">
        <v>77</v>
      </c>
      <c r="T86" s="99">
        <v>64</v>
      </c>
      <c r="U86" s="99">
        <v>0</v>
      </c>
      <c r="V86" s="99">
        <v>687</v>
      </c>
      <c r="W86" s="127"/>
      <c r="X86" s="122">
        <v>1979</v>
      </c>
      <c r="Y86" s="99">
        <v>1</v>
      </c>
      <c r="Z86" s="99">
        <v>1</v>
      </c>
      <c r="AA86" s="99">
        <v>2</v>
      </c>
      <c r="AB86" s="99">
        <v>0</v>
      </c>
      <c r="AC86" s="99">
        <v>1</v>
      </c>
      <c r="AD86" s="99">
        <v>1</v>
      </c>
      <c r="AE86" s="99">
        <v>5</v>
      </c>
      <c r="AF86" s="99">
        <v>6</v>
      </c>
      <c r="AG86" s="99">
        <v>5</v>
      </c>
      <c r="AH86" s="99">
        <v>12</v>
      </c>
      <c r="AI86" s="99">
        <v>20</v>
      </c>
      <c r="AJ86" s="99">
        <v>34</v>
      </c>
      <c r="AK86" s="99">
        <v>51</v>
      </c>
      <c r="AL86" s="99">
        <v>99</v>
      </c>
      <c r="AM86" s="99">
        <v>138</v>
      </c>
      <c r="AN86" s="99">
        <v>133</v>
      </c>
      <c r="AO86" s="99">
        <v>152</v>
      </c>
      <c r="AP86" s="99">
        <v>143</v>
      </c>
      <c r="AQ86" s="99">
        <v>0</v>
      </c>
      <c r="AR86" s="99">
        <v>804</v>
      </c>
      <c r="AS86" s="127"/>
      <c r="AT86" s="122">
        <v>1979</v>
      </c>
      <c r="AU86" s="99">
        <v>2</v>
      </c>
      <c r="AV86" s="99">
        <v>1</v>
      </c>
      <c r="AW86" s="99">
        <v>2</v>
      </c>
      <c r="AX86" s="99">
        <v>0</v>
      </c>
      <c r="AY86" s="99">
        <v>1</v>
      </c>
      <c r="AZ86" s="99">
        <v>3</v>
      </c>
      <c r="BA86" s="99">
        <v>13</v>
      </c>
      <c r="BB86" s="99">
        <v>14</v>
      </c>
      <c r="BC86" s="99">
        <v>18</v>
      </c>
      <c r="BD86" s="99">
        <v>26</v>
      </c>
      <c r="BE86" s="99">
        <v>51</v>
      </c>
      <c r="BF86" s="99">
        <v>82</v>
      </c>
      <c r="BG86" s="99">
        <v>114</v>
      </c>
      <c r="BH86" s="99">
        <v>215</v>
      </c>
      <c r="BI86" s="99">
        <v>260</v>
      </c>
      <c r="BJ86" s="99">
        <v>253</v>
      </c>
      <c r="BK86" s="99">
        <v>229</v>
      </c>
      <c r="BL86" s="99">
        <v>207</v>
      </c>
      <c r="BM86" s="99">
        <v>0</v>
      </c>
      <c r="BN86" s="99">
        <v>1491</v>
      </c>
      <c r="BP86" s="122">
        <v>1979</v>
      </c>
    </row>
    <row r="87" spans="2:68">
      <c r="B87" s="122">
        <v>1980</v>
      </c>
      <c r="C87" s="99">
        <v>0</v>
      </c>
      <c r="D87" s="99">
        <v>0</v>
      </c>
      <c r="E87" s="99">
        <v>1</v>
      </c>
      <c r="F87" s="99">
        <v>1</v>
      </c>
      <c r="G87" s="99">
        <v>1</v>
      </c>
      <c r="H87" s="99">
        <v>3</v>
      </c>
      <c r="I87" s="99">
        <v>7</v>
      </c>
      <c r="J87" s="99">
        <v>11</v>
      </c>
      <c r="K87" s="99">
        <v>13</v>
      </c>
      <c r="L87" s="99">
        <v>19</v>
      </c>
      <c r="M87" s="99">
        <v>37</v>
      </c>
      <c r="N87" s="99">
        <v>55</v>
      </c>
      <c r="O87" s="99">
        <v>77</v>
      </c>
      <c r="P87" s="99">
        <v>106</v>
      </c>
      <c r="Q87" s="99">
        <v>138</v>
      </c>
      <c r="R87" s="99">
        <v>116</v>
      </c>
      <c r="S87" s="99">
        <v>72</v>
      </c>
      <c r="T87" s="99">
        <v>63</v>
      </c>
      <c r="U87" s="99">
        <v>0</v>
      </c>
      <c r="V87" s="99">
        <v>720</v>
      </c>
      <c r="W87" s="127"/>
      <c r="X87" s="122">
        <v>1980</v>
      </c>
      <c r="Y87" s="99">
        <v>0</v>
      </c>
      <c r="Z87" s="99">
        <v>0</v>
      </c>
      <c r="AA87" s="99">
        <v>1</v>
      </c>
      <c r="AB87" s="99">
        <v>0</v>
      </c>
      <c r="AC87" s="99">
        <v>1</v>
      </c>
      <c r="AD87" s="99">
        <v>1</v>
      </c>
      <c r="AE87" s="99">
        <v>7</v>
      </c>
      <c r="AF87" s="99">
        <v>3</v>
      </c>
      <c r="AG87" s="99">
        <v>5</v>
      </c>
      <c r="AH87" s="99">
        <v>4</v>
      </c>
      <c r="AI87" s="99">
        <v>20</v>
      </c>
      <c r="AJ87" s="99">
        <v>42</v>
      </c>
      <c r="AK87" s="99">
        <v>50</v>
      </c>
      <c r="AL87" s="99">
        <v>99</v>
      </c>
      <c r="AM87" s="99">
        <v>156</v>
      </c>
      <c r="AN87" s="99">
        <v>172</v>
      </c>
      <c r="AO87" s="99">
        <v>171</v>
      </c>
      <c r="AP87" s="99">
        <v>182</v>
      </c>
      <c r="AQ87" s="99">
        <v>0</v>
      </c>
      <c r="AR87" s="99">
        <v>914</v>
      </c>
      <c r="AS87" s="127"/>
      <c r="AT87" s="122">
        <v>1980</v>
      </c>
      <c r="AU87" s="99">
        <v>0</v>
      </c>
      <c r="AV87" s="99">
        <v>0</v>
      </c>
      <c r="AW87" s="99">
        <v>2</v>
      </c>
      <c r="AX87" s="99">
        <v>1</v>
      </c>
      <c r="AY87" s="99">
        <v>2</v>
      </c>
      <c r="AZ87" s="99">
        <v>4</v>
      </c>
      <c r="BA87" s="99">
        <v>14</v>
      </c>
      <c r="BB87" s="99">
        <v>14</v>
      </c>
      <c r="BC87" s="99">
        <v>18</v>
      </c>
      <c r="BD87" s="99">
        <v>23</v>
      </c>
      <c r="BE87" s="99">
        <v>57</v>
      </c>
      <c r="BF87" s="99">
        <v>97</v>
      </c>
      <c r="BG87" s="99">
        <v>127</v>
      </c>
      <c r="BH87" s="99">
        <v>205</v>
      </c>
      <c r="BI87" s="99">
        <v>294</v>
      </c>
      <c r="BJ87" s="99">
        <v>288</v>
      </c>
      <c r="BK87" s="99">
        <v>243</v>
      </c>
      <c r="BL87" s="99">
        <v>245</v>
      </c>
      <c r="BM87" s="99">
        <v>0</v>
      </c>
      <c r="BN87" s="99">
        <v>1634</v>
      </c>
      <c r="BP87" s="122">
        <v>1980</v>
      </c>
    </row>
    <row r="88" spans="2:68">
      <c r="B88" s="122">
        <v>1981</v>
      </c>
      <c r="C88" s="99">
        <v>1</v>
      </c>
      <c r="D88" s="99">
        <v>0</v>
      </c>
      <c r="E88" s="99">
        <v>0</v>
      </c>
      <c r="F88" s="99">
        <v>0</v>
      </c>
      <c r="G88" s="99">
        <v>3</v>
      </c>
      <c r="H88" s="99">
        <v>5</v>
      </c>
      <c r="I88" s="99">
        <v>7</v>
      </c>
      <c r="J88" s="99">
        <v>7</v>
      </c>
      <c r="K88" s="99">
        <v>5</v>
      </c>
      <c r="L88" s="99">
        <v>13</v>
      </c>
      <c r="M88" s="99">
        <v>32</v>
      </c>
      <c r="N88" s="99">
        <v>56</v>
      </c>
      <c r="O88" s="99">
        <v>93</v>
      </c>
      <c r="P88" s="99">
        <v>117</v>
      </c>
      <c r="Q88" s="99">
        <v>140</v>
      </c>
      <c r="R88" s="99">
        <v>138</v>
      </c>
      <c r="S88" s="99">
        <v>105</v>
      </c>
      <c r="T88" s="99">
        <v>61</v>
      </c>
      <c r="U88" s="99">
        <v>0</v>
      </c>
      <c r="V88" s="99">
        <v>783</v>
      </c>
      <c r="W88" s="127"/>
      <c r="X88" s="122">
        <v>1981</v>
      </c>
      <c r="Y88" s="99">
        <v>1</v>
      </c>
      <c r="Z88" s="99">
        <v>0</v>
      </c>
      <c r="AA88" s="99">
        <v>1</v>
      </c>
      <c r="AB88" s="99">
        <v>3</v>
      </c>
      <c r="AC88" s="99">
        <v>1</v>
      </c>
      <c r="AD88" s="99">
        <v>1</v>
      </c>
      <c r="AE88" s="99">
        <v>7</v>
      </c>
      <c r="AF88" s="99">
        <v>5</v>
      </c>
      <c r="AG88" s="99">
        <v>6</v>
      </c>
      <c r="AH88" s="99">
        <v>8</v>
      </c>
      <c r="AI88" s="99">
        <v>19</v>
      </c>
      <c r="AJ88" s="99">
        <v>25</v>
      </c>
      <c r="AK88" s="99">
        <v>69</v>
      </c>
      <c r="AL88" s="99">
        <v>127</v>
      </c>
      <c r="AM88" s="99">
        <v>142</v>
      </c>
      <c r="AN88" s="99">
        <v>143</v>
      </c>
      <c r="AO88" s="99">
        <v>177</v>
      </c>
      <c r="AP88" s="99">
        <v>199</v>
      </c>
      <c r="AQ88" s="99">
        <v>0</v>
      </c>
      <c r="AR88" s="99">
        <v>934</v>
      </c>
      <c r="AS88" s="127"/>
      <c r="AT88" s="122">
        <v>1981</v>
      </c>
      <c r="AU88" s="99">
        <v>2</v>
      </c>
      <c r="AV88" s="99">
        <v>0</v>
      </c>
      <c r="AW88" s="99">
        <v>1</v>
      </c>
      <c r="AX88" s="99">
        <v>3</v>
      </c>
      <c r="AY88" s="99">
        <v>4</v>
      </c>
      <c r="AZ88" s="99">
        <v>6</v>
      </c>
      <c r="BA88" s="99">
        <v>14</v>
      </c>
      <c r="BB88" s="99">
        <v>12</v>
      </c>
      <c r="BC88" s="99">
        <v>11</v>
      </c>
      <c r="BD88" s="99">
        <v>21</v>
      </c>
      <c r="BE88" s="99">
        <v>51</v>
      </c>
      <c r="BF88" s="99">
        <v>81</v>
      </c>
      <c r="BG88" s="99">
        <v>162</v>
      </c>
      <c r="BH88" s="99">
        <v>244</v>
      </c>
      <c r="BI88" s="99">
        <v>282</v>
      </c>
      <c r="BJ88" s="99">
        <v>281</v>
      </c>
      <c r="BK88" s="99">
        <v>282</v>
      </c>
      <c r="BL88" s="99">
        <v>260</v>
      </c>
      <c r="BM88" s="99">
        <v>0</v>
      </c>
      <c r="BN88" s="99">
        <v>1717</v>
      </c>
      <c r="BP88" s="122">
        <v>1981</v>
      </c>
    </row>
    <row r="89" spans="2:68">
      <c r="B89" s="122">
        <v>1982</v>
      </c>
      <c r="C89" s="99">
        <v>1</v>
      </c>
      <c r="D89" s="99">
        <v>0</v>
      </c>
      <c r="E89" s="99">
        <v>2</v>
      </c>
      <c r="F89" s="99">
        <v>1</v>
      </c>
      <c r="G89" s="99">
        <v>4</v>
      </c>
      <c r="H89" s="99">
        <v>4</v>
      </c>
      <c r="I89" s="99">
        <v>6</v>
      </c>
      <c r="J89" s="99">
        <v>6</v>
      </c>
      <c r="K89" s="99">
        <v>14</v>
      </c>
      <c r="L89" s="99">
        <v>16</v>
      </c>
      <c r="M89" s="99">
        <v>26</v>
      </c>
      <c r="N89" s="99">
        <v>44</v>
      </c>
      <c r="O89" s="99">
        <v>88</v>
      </c>
      <c r="P89" s="99">
        <v>92</v>
      </c>
      <c r="Q89" s="99">
        <v>131</v>
      </c>
      <c r="R89" s="99">
        <v>138</v>
      </c>
      <c r="S89" s="99">
        <v>85</v>
      </c>
      <c r="T89" s="99">
        <v>90</v>
      </c>
      <c r="U89" s="99">
        <v>0</v>
      </c>
      <c r="V89" s="99">
        <v>748</v>
      </c>
      <c r="W89" s="127"/>
      <c r="X89" s="122">
        <v>1982</v>
      </c>
      <c r="Y89" s="99">
        <v>0</v>
      </c>
      <c r="Z89" s="99">
        <v>0</v>
      </c>
      <c r="AA89" s="99">
        <v>0</v>
      </c>
      <c r="AB89" s="99">
        <v>2</v>
      </c>
      <c r="AC89" s="99">
        <v>2</v>
      </c>
      <c r="AD89" s="99">
        <v>4</v>
      </c>
      <c r="AE89" s="99">
        <v>2</v>
      </c>
      <c r="AF89" s="99">
        <v>5</v>
      </c>
      <c r="AG89" s="99">
        <v>7</v>
      </c>
      <c r="AH89" s="99">
        <v>13</v>
      </c>
      <c r="AI89" s="99">
        <v>18</v>
      </c>
      <c r="AJ89" s="99">
        <v>36</v>
      </c>
      <c r="AK89" s="99">
        <v>47</v>
      </c>
      <c r="AL89" s="99">
        <v>98</v>
      </c>
      <c r="AM89" s="99">
        <v>118</v>
      </c>
      <c r="AN89" s="99">
        <v>173</v>
      </c>
      <c r="AO89" s="99">
        <v>165</v>
      </c>
      <c r="AP89" s="99">
        <v>171</v>
      </c>
      <c r="AQ89" s="99">
        <v>0</v>
      </c>
      <c r="AR89" s="99">
        <v>861</v>
      </c>
      <c r="AS89" s="127"/>
      <c r="AT89" s="122">
        <v>1982</v>
      </c>
      <c r="AU89" s="99">
        <v>1</v>
      </c>
      <c r="AV89" s="99">
        <v>0</v>
      </c>
      <c r="AW89" s="99">
        <v>2</v>
      </c>
      <c r="AX89" s="99">
        <v>3</v>
      </c>
      <c r="AY89" s="99">
        <v>6</v>
      </c>
      <c r="AZ89" s="99">
        <v>8</v>
      </c>
      <c r="BA89" s="99">
        <v>8</v>
      </c>
      <c r="BB89" s="99">
        <v>11</v>
      </c>
      <c r="BC89" s="99">
        <v>21</v>
      </c>
      <c r="BD89" s="99">
        <v>29</v>
      </c>
      <c r="BE89" s="99">
        <v>44</v>
      </c>
      <c r="BF89" s="99">
        <v>80</v>
      </c>
      <c r="BG89" s="99">
        <v>135</v>
      </c>
      <c r="BH89" s="99">
        <v>190</v>
      </c>
      <c r="BI89" s="99">
        <v>249</v>
      </c>
      <c r="BJ89" s="99">
        <v>311</v>
      </c>
      <c r="BK89" s="99">
        <v>250</v>
      </c>
      <c r="BL89" s="99">
        <v>261</v>
      </c>
      <c r="BM89" s="99">
        <v>0</v>
      </c>
      <c r="BN89" s="99">
        <v>1609</v>
      </c>
      <c r="BP89" s="122">
        <v>1982</v>
      </c>
    </row>
    <row r="90" spans="2:68">
      <c r="B90" s="122">
        <v>1983</v>
      </c>
      <c r="C90" s="99">
        <v>1</v>
      </c>
      <c r="D90" s="99">
        <v>0</v>
      </c>
      <c r="E90" s="99">
        <v>0</v>
      </c>
      <c r="F90" s="99">
        <v>0</v>
      </c>
      <c r="G90" s="99">
        <v>3</v>
      </c>
      <c r="H90" s="99">
        <v>8</v>
      </c>
      <c r="I90" s="99">
        <v>3</v>
      </c>
      <c r="J90" s="99">
        <v>6</v>
      </c>
      <c r="K90" s="99">
        <v>10</v>
      </c>
      <c r="L90" s="99">
        <v>18</v>
      </c>
      <c r="M90" s="99">
        <v>42</v>
      </c>
      <c r="N90" s="99">
        <v>60</v>
      </c>
      <c r="O90" s="99">
        <v>82</v>
      </c>
      <c r="P90" s="99">
        <v>109</v>
      </c>
      <c r="Q90" s="99">
        <v>150</v>
      </c>
      <c r="R90" s="99">
        <v>144</v>
      </c>
      <c r="S90" s="99">
        <v>101</v>
      </c>
      <c r="T90" s="99">
        <v>80</v>
      </c>
      <c r="U90" s="99">
        <v>0</v>
      </c>
      <c r="V90" s="99">
        <v>817</v>
      </c>
      <c r="W90" s="127"/>
      <c r="X90" s="122">
        <v>1983</v>
      </c>
      <c r="Y90" s="99">
        <v>0</v>
      </c>
      <c r="Z90" s="99">
        <v>0</v>
      </c>
      <c r="AA90" s="99">
        <v>0</v>
      </c>
      <c r="AB90" s="99">
        <v>0</v>
      </c>
      <c r="AC90" s="99">
        <v>1</v>
      </c>
      <c r="AD90" s="99">
        <v>0</v>
      </c>
      <c r="AE90" s="99">
        <v>4</v>
      </c>
      <c r="AF90" s="99">
        <v>0</v>
      </c>
      <c r="AG90" s="99">
        <v>8</v>
      </c>
      <c r="AH90" s="99">
        <v>12</v>
      </c>
      <c r="AI90" s="99">
        <v>21</v>
      </c>
      <c r="AJ90" s="99">
        <v>39</v>
      </c>
      <c r="AK90" s="99">
        <v>49</v>
      </c>
      <c r="AL90" s="99">
        <v>92</v>
      </c>
      <c r="AM90" s="99">
        <v>139</v>
      </c>
      <c r="AN90" s="99">
        <v>162</v>
      </c>
      <c r="AO90" s="99">
        <v>178</v>
      </c>
      <c r="AP90" s="99">
        <v>170</v>
      </c>
      <c r="AQ90" s="99">
        <v>0</v>
      </c>
      <c r="AR90" s="99">
        <v>875</v>
      </c>
      <c r="AS90" s="127"/>
      <c r="AT90" s="122">
        <v>1983</v>
      </c>
      <c r="AU90" s="99">
        <v>1</v>
      </c>
      <c r="AV90" s="99">
        <v>0</v>
      </c>
      <c r="AW90" s="99">
        <v>0</v>
      </c>
      <c r="AX90" s="99">
        <v>0</v>
      </c>
      <c r="AY90" s="99">
        <v>4</v>
      </c>
      <c r="AZ90" s="99">
        <v>8</v>
      </c>
      <c r="BA90" s="99">
        <v>7</v>
      </c>
      <c r="BB90" s="99">
        <v>6</v>
      </c>
      <c r="BC90" s="99">
        <v>18</v>
      </c>
      <c r="BD90" s="99">
        <v>30</v>
      </c>
      <c r="BE90" s="99">
        <v>63</v>
      </c>
      <c r="BF90" s="99">
        <v>99</v>
      </c>
      <c r="BG90" s="99">
        <v>131</v>
      </c>
      <c r="BH90" s="99">
        <v>201</v>
      </c>
      <c r="BI90" s="99">
        <v>289</v>
      </c>
      <c r="BJ90" s="99">
        <v>306</v>
      </c>
      <c r="BK90" s="99">
        <v>279</v>
      </c>
      <c r="BL90" s="99">
        <v>250</v>
      </c>
      <c r="BM90" s="99">
        <v>0</v>
      </c>
      <c r="BN90" s="99">
        <v>1692</v>
      </c>
      <c r="BP90" s="122">
        <v>1983</v>
      </c>
    </row>
    <row r="91" spans="2:68">
      <c r="B91" s="122">
        <v>1984</v>
      </c>
      <c r="C91" s="99">
        <v>0</v>
      </c>
      <c r="D91" s="99">
        <v>1</v>
      </c>
      <c r="E91" s="99">
        <v>0</v>
      </c>
      <c r="F91" s="99">
        <v>0</v>
      </c>
      <c r="G91" s="99">
        <v>0</v>
      </c>
      <c r="H91" s="99">
        <v>4</v>
      </c>
      <c r="I91" s="99">
        <v>7</v>
      </c>
      <c r="J91" s="99">
        <v>8</v>
      </c>
      <c r="K91" s="99">
        <v>6</v>
      </c>
      <c r="L91" s="99">
        <v>13</v>
      </c>
      <c r="M91" s="99">
        <v>20</v>
      </c>
      <c r="N91" s="99">
        <v>65</v>
      </c>
      <c r="O91" s="99">
        <v>98</v>
      </c>
      <c r="P91" s="99">
        <v>110</v>
      </c>
      <c r="Q91" s="99">
        <v>175</v>
      </c>
      <c r="R91" s="99">
        <v>149</v>
      </c>
      <c r="S91" s="99">
        <v>126</v>
      </c>
      <c r="T91" s="99">
        <v>96</v>
      </c>
      <c r="U91" s="99">
        <v>0</v>
      </c>
      <c r="V91" s="99">
        <v>878</v>
      </c>
      <c r="W91" s="127"/>
      <c r="X91" s="122">
        <v>1984</v>
      </c>
      <c r="Y91" s="99">
        <v>0</v>
      </c>
      <c r="Z91" s="99">
        <v>0</v>
      </c>
      <c r="AA91" s="99">
        <v>0</v>
      </c>
      <c r="AB91" s="99">
        <v>1</v>
      </c>
      <c r="AC91" s="99">
        <v>0</v>
      </c>
      <c r="AD91" s="99">
        <v>2</v>
      </c>
      <c r="AE91" s="99">
        <v>4</v>
      </c>
      <c r="AF91" s="99">
        <v>4</v>
      </c>
      <c r="AG91" s="99">
        <v>8</v>
      </c>
      <c r="AH91" s="99">
        <v>10</v>
      </c>
      <c r="AI91" s="99">
        <v>16</v>
      </c>
      <c r="AJ91" s="99">
        <v>43</v>
      </c>
      <c r="AK91" s="99">
        <v>65</v>
      </c>
      <c r="AL91" s="99">
        <v>104</v>
      </c>
      <c r="AM91" s="99">
        <v>154</v>
      </c>
      <c r="AN91" s="99">
        <v>184</v>
      </c>
      <c r="AO91" s="99">
        <v>160</v>
      </c>
      <c r="AP91" s="99">
        <v>205</v>
      </c>
      <c r="AQ91" s="99">
        <v>0</v>
      </c>
      <c r="AR91" s="99">
        <v>960</v>
      </c>
      <c r="AS91" s="127"/>
      <c r="AT91" s="122">
        <v>1984</v>
      </c>
      <c r="AU91" s="99">
        <v>0</v>
      </c>
      <c r="AV91" s="99">
        <v>1</v>
      </c>
      <c r="AW91" s="99">
        <v>0</v>
      </c>
      <c r="AX91" s="99">
        <v>1</v>
      </c>
      <c r="AY91" s="99">
        <v>0</v>
      </c>
      <c r="AZ91" s="99">
        <v>6</v>
      </c>
      <c r="BA91" s="99">
        <v>11</v>
      </c>
      <c r="BB91" s="99">
        <v>12</v>
      </c>
      <c r="BC91" s="99">
        <v>14</v>
      </c>
      <c r="BD91" s="99">
        <v>23</v>
      </c>
      <c r="BE91" s="99">
        <v>36</v>
      </c>
      <c r="BF91" s="99">
        <v>108</v>
      </c>
      <c r="BG91" s="99">
        <v>163</v>
      </c>
      <c r="BH91" s="99">
        <v>214</v>
      </c>
      <c r="BI91" s="99">
        <v>329</v>
      </c>
      <c r="BJ91" s="99">
        <v>333</v>
      </c>
      <c r="BK91" s="99">
        <v>286</v>
      </c>
      <c r="BL91" s="99">
        <v>301</v>
      </c>
      <c r="BM91" s="99">
        <v>0</v>
      </c>
      <c r="BN91" s="99">
        <v>1838</v>
      </c>
      <c r="BP91" s="122">
        <v>1984</v>
      </c>
    </row>
    <row r="92" spans="2:68">
      <c r="B92" s="122">
        <v>1985</v>
      </c>
      <c r="C92" s="99">
        <v>0</v>
      </c>
      <c r="D92" s="99">
        <v>2</v>
      </c>
      <c r="E92" s="99">
        <v>0</v>
      </c>
      <c r="F92" s="99">
        <v>1</v>
      </c>
      <c r="G92" s="99">
        <v>2</v>
      </c>
      <c r="H92" s="99">
        <v>1</v>
      </c>
      <c r="I92" s="99">
        <v>3</v>
      </c>
      <c r="J92" s="99">
        <v>7</v>
      </c>
      <c r="K92" s="99">
        <v>15</v>
      </c>
      <c r="L92" s="99">
        <v>20</v>
      </c>
      <c r="M92" s="99">
        <v>17</v>
      </c>
      <c r="N92" s="99">
        <v>60</v>
      </c>
      <c r="O92" s="99">
        <v>93</v>
      </c>
      <c r="P92" s="99">
        <v>114</v>
      </c>
      <c r="Q92" s="99">
        <v>146</v>
      </c>
      <c r="R92" s="99">
        <v>160</v>
      </c>
      <c r="S92" s="99">
        <v>118</v>
      </c>
      <c r="T92" s="99">
        <v>99</v>
      </c>
      <c r="U92" s="99">
        <v>0</v>
      </c>
      <c r="V92" s="99">
        <v>858</v>
      </c>
      <c r="W92" s="127"/>
      <c r="X92" s="122">
        <v>1985</v>
      </c>
      <c r="Y92" s="99">
        <v>1</v>
      </c>
      <c r="Z92" s="99">
        <v>0</v>
      </c>
      <c r="AA92" s="99">
        <v>1</v>
      </c>
      <c r="AB92" s="99">
        <v>0</v>
      </c>
      <c r="AC92" s="99">
        <v>2</v>
      </c>
      <c r="AD92" s="99">
        <v>5</v>
      </c>
      <c r="AE92" s="99">
        <v>1</v>
      </c>
      <c r="AF92" s="99">
        <v>1</v>
      </c>
      <c r="AG92" s="99">
        <v>4</v>
      </c>
      <c r="AH92" s="99">
        <v>5</v>
      </c>
      <c r="AI92" s="99">
        <v>15</v>
      </c>
      <c r="AJ92" s="99">
        <v>45</v>
      </c>
      <c r="AK92" s="99">
        <v>70</v>
      </c>
      <c r="AL92" s="99">
        <v>102</v>
      </c>
      <c r="AM92" s="99">
        <v>162</v>
      </c>
      <c r="AN92" s="99">
        <v>204</v>
      </c>
      <c r="AO92" s="99">
        <v>190</v>
      </c>
      <c r="AP92" s="99">
        <v>249</v>
      </c>
      <c r="AQ92" s="99">
        <v>1</v>
      </c>
      <c r="AR92" s="99">
        <v>1058</v>
      </c>
      <c r="AS92" s="127"/>
      <c r="AT92" s="122">
        <v>1985</v>
      </c>
      <c r="AU92" s="99">
        <v>1</v>
      </c>
      <c r="AV92" s="99">
        <v>2</v>
      </c>
      <c r="AW92" s="99">
        <v>1</v>
      </c>
      <c r="AX92" s="99">
        <v>1</v>
      </c>
      <c r="AY92" s="99">
        <v>4</v>
      </c>
      <c r="AZ92" s="99">
        <v>6</v>
      </c>
      <c r="BA92" s="99">
        <v>4</v>
      </c>
      <c r="BB92" s="99">
        <v>8</v>
      </c>
      <c r="BC92" s="99">
        <v>19</v>
      </c>
      <c r="BD92" s="99">
        <v>25</v>
      </c>
      <c r="BE92" s="99">
        <v>32</v>
      </c>
      <c r="BF92" s="99">
        <v>105</v>
      </c>
      <c r="BG92" s="99">
        <v>163</v>
      </c>
      <c r="BH92" s="99">
        <v>216</v>
      </c>
      <c r="BI92" s="99">
        <v>308</v>
      </c>
      <c r="BJ92" s="99">
        <v>364</v>
      </c>
      <c r="BK92" s="99">
        <v>308</v>
      </c>
      <c r="BL92" s="99">
        <v>348</v>
      </c>
      <c r="BM92" s="99">
        <v>1</v>
      </c>
      <c r="BN92" s="99">
        <v>1916</v>
      </c>
      <c r="BP92" s="122">
        <v>1985</v>
      </c>
    </row>
    <row r="93" spans="2:68">
      <c r="B93" s="122">
        <v>1986</v>
      </c>
      <c r="C93" s="99">
        <v>0</v>
      </c>
      <c r="D93" s="99">
        <v>0</v>
      </c>
      <c r="E93" s="99">
        <v>2</v>
      </c>
      <c r="F93" s="99">
        <v>1</v>
      </c>
      <c r="G93" s="99">
        <v>2</v>
      </c>
      <c r="H93" s="99">
        <v>2</v>
      </c>
      <c r="I93" s="99">
        <v>1</v>
      </c>
      <c r="J93" s="99">
        <v>8</v>
      </c>
      <c r="K93" s="99">
        <v>13</v>
      </c>
      <c r="L93" s="99">
        <v>13</v>
      </c>
      <c r="M93" s="99">
        <v>37</v>
      </c>
      <c r="N93" s="99">
        <v>59</v>
      </c>
      <c r="O93" s="99">
        <v>98</v>
      </c>
      <c r="P93" s="99">
        <v>120</v>
      </c>
      <c r="Q93" s="99">
        <v>165</v>
      </c>
      <c r="R93" s="99">
        <v>165</v>
      </c>
      <c r="S93" s="99">
        <v>110</v>
      </c>
      <c r="T93" s="99">
        <v>110</v>
      </c>
      <c r="U93" s="99">
        <v>0</v>
      </c>
      <c r="V93" s="99">
        <v>906</v>
      </c>
      <c r="W93" s="127"/>
      <c r="X93" s="122">
        <v>1986</v>
      </c>
      <c r="Y93" s="99">
        <v>0</v>
      </c>
      <c r="Z93" s="99">
        <v>1</v>
      </c>
      <c r="AA93" s="99">
        <v>0</v>
      </c>
      <c r="AB93" s="99">
        <v>0</v>
      </c>
      <c r="AC93" s="99">
        <v>1</v>
      </c>
      <c r="AD93" s="99">
        <v>1</v>
      </c>
      <c r="AE93" s="99">
        <v>2</v>
      </c>
      <c r="AF93" s="99">
        <v>6</v>
      </c>
      <c r="AG93" s="99">
        <v>6</v>
      </c>
      <c r="AH93" s="99">
        <v>6</v>
      </c>
      <c r="AI93" s="99">
        <v>19</v>
      </c>
      <c r="AJ93" s="99">
        <v>45</v>
      </c>
      <c r="AK93" s="99">
        <v>63</v>
      </c>
      <c r="AL93" s="99">
        <v>112</v>
      </c>
      <c r="AM93" s="99">
        <v>160</v>
      </c>
      <c r="AN93" s="99">
        <v>193</v>
      </c>
      <c r="AO93" s="99">
        <v>216</v>
      </c>
      <c r="AP93" s="99">
        <v>221</v>
      </c>
      <c r="AQ93" s="99">
        <v>0</v>
      </c>
      <c r="AR93" s="99">
        <v>1052</v>
      </c>
      <c r="AS93" s="127"/>
      <c r="AT93" s="122">
        <v>1986</v>
      </c>
      <c r="AU93" s="99">
        <v>0</v>
      </c>
      <c r="AV93" s="99">
        <v>1</v>
      </c>
      <c r="AW93" s="99">
        <v>2</v>
      </c>
      <c r="AX93" s="99">
        <v>1</v>
      </c>
      <c r="AY93" s="99">
        <v>3</v>
      </c>
      <c r="AZ93" s="99">
        <v>3</v>
      </c>
      <c r="BA93" s="99">
        <v>3</v>
      </c>
      <c r="BB93" s="99">
        <v>14</v>
      </c>
      <c r="BC93" s="99">
        <v>19</v>
      </c>
      <c r="BD93" s="99">
        <v>19</v>
      </c>
      <c r="BE93" s="99">
        <v>56</v>
      </c>
      <c r="BF93" s="99">
        <v>104</v>
      </c>
      <c r="BG93" s="99">
        <v>161</v>
      </c>
      <c r="BH93" s="99">
        <v>232</v>
      </c>
      <c r="BI93" s="99">
        <v>325</v>
      </c>
      <c r="BJ93" s="99">
        <v>358</v>
      </c>
      <c r="BK93" s="99">
        <v>326</v>
      </c>
      <c r="BL93" s="99">
        <v>331</v>
      </c>
      <c r="BM93" s="99">
        <v>0</v>
      </c>
      <c r="BN93" s="99">
        <v>1958</v>
      </c>
      <c r="BP93" s="122">
        <v>1986</v>
      </c>
    </row>
    <row r="94" spans="2:68">
      <c r="B94" s="122">
        <v>1987</v>
      </c>
      <c r="C94" s="99">
        <v>0</v>
      </c>
      <c r="D94" s="99">
        <v>0</v>
      </c>
      <c r="E94" s="99">
        <v>0</v>
      </c>
      <c r="F94" s="99">
        <v>0</v>
      </c>
      <c r="G94" s="99">
        <v>2</v>
      </c>
      <c r="H94" s="99">
        <v>2</v>
      </c>
      <c r="I94" s="99">
        <v>9</v>
      </c>
      <c r="J94" s="99">
        <v>11</v>
      </c>
      <c r="K94" s="99">
        <v>18</v>
      </c>
      <c r="L94" s="99">
        <v>14</v>
      </c>
      <c r="M94" s="99">
        <v>33</v>
      </c>
      <c r="N94" s="99">
        <v>49</v>
      </c>
      <c r="O94" s="99">
        <v>95</v>
      </c>
      <c r="P94" s="99">
        <v>140</v>
      </c>
      <c r="Q94" s="99">
        <v>168</v>
      </c>
      <c r="R94" s="99">
        <v>185</v>
      </c>
      <c r="S94" s="99">
        <v>156</v>
      </c>
      <c r="T94" s="99">
        <v>117</v>
      </c>
      <c r="U94" s="99">
        <v>0</v>
      </c>
      <c r="V94" s="99">
        <v>999</v>
      </c>
      <c r="W94" s="127"/>
      <c r="X94" s="122">
        <v>1987</v>
      </c>
      <c r="Y94" s="99">
        <v>0</v>
      </c>
      <c r="Z94" s="99">
        <v>0</v>
      </c>
      <c r="AA94" s="99">
        <v>0</v>
      </c>
      <c r="AB94" s="99">
        <v>0</v>
      </c>
      <c r="AC94" s="99">
        <v>0</v>
      </c>
      <c r="AD94" s="99">
        <v>3</v>
      </c>
      <c r="AE94" s="99">
        <v>2</v>
      </c>
      <c r="AF94" s="99">
        <v>7</v>
      </c>
      <c r="AG94" s="99">
        <v>15</v>
      </c>
      <c r="AH94" s="99">
        <v>12</v>
      </c>
      <c r="AI94" s="99">
        <v>24</v>
      </c>
      <c r="AJ94" s="99">
        <v>35</v>
      </c>
      <c r="AK94" s="99">
        <v>87</v>
      </c>
      <c r="AL94" s="99">
        <v>84</v>
      </c>
      <c r="AM94" s="99">
        <v>156</v>
      </c>
      <c r="AN94" s="99">
        <v>214</v>
      </c>
      <c r="AO94" s="99">
        <v>193</v>
      </c>
      <c r="AP94" s="99">
        <v>236</v>
      </c>
      <c r="AQ94" s="99">
        <v>0</v>
      </c>
      <c r="AR94" s="99">
        <v>1068</v>
      </c>
      <c r="AS94" s="127"/>
      <c r="AT94" s="122">
        <v>1987</v>
      </c>
      <c r="AU94" s="99">
        <v>0</v>
      </c>
      <c r="AV94" s="99">
        <v>0</v>
      </c>
      <c r="AW94" s="99">
        <v>0</v>
      </c>
      <c r="AX94" s="99">
        <v>0</v>
      </c>
      <c r="AY94" s="99">
        <v>2</v>
      </c>
      <c r="AZ94" s="99">
        <v>5</v>
      </c>
      <c r="BA94" s="99">
        <v>11</v>
      </c>
      <c r="BB94" s="99">
        <v>18</v>
      </c>
      <c r="BC94" s="99">
        <v>33</v>
      </c>
      <c r="BD94" s="99">
        <v>26</v>
      </c>
      <c r="BE94" s="99">
        <v>57</v>
      </c>
      <c r="BF94" s="99">
        <v>84</v>
      </c>
      <c r="BG94" s="99">
        <v>182</v>
      </c>
      <c r="BH94" s="99">
        <v>224</v>
      </c>
      <c r="BI94" s="99">
        <v>324</v>
      </c>
      <c r="BJ94" s="99">
        <v>399</v>
      </c>
      <c r="BK94" s="99">
        <v>349</v>
      </c>
      <c r="BL94" s="99">
        <v>353</v>
      </c>
      <c r="BM94" s="99">
        <v>0</v>
      </c>
      <c r="BN94" s="99">
        <v>2067</v>
      </c>
      <c r="BP94" s="122">
        <v>1987</v>
      </c>
    </row>
    <row r="95" spans="2:68">
      <c r="B95" s="122">
        <v>1988</v>
      </c>
      <c r="C95" s="99">
        <v>0</v>
      </c>
      <c r="D95" s="99">
        <v>0</v>
      </c>
      <c r="E95" s="99">
        <v>0</v>
      </c>
      <c r="F95" s="99">
        <v>0</v>
      </c>
      <c r="G95" s="99">
        <v>0</v>
      </c>
      <c r="H95" s="99">
        <v>3</v>
      </c>
      <c r="I95" s="99">
        <v>13</v>
      </c>
      <c r="J95" s="99">
        <v>9</v>
      </c>
      <c r="K95" s="99">
        <v>9</v>
      </c>
      <c r="L95" s="99">
        <v>17</v>
      </c>
      <c r="M95" s="99">
        <v>36</v>
      </c>
      <c r="N95" s="99">
        <v>57</v>
      </c>
      <c r="O95" s="99">
        <v>100</v>
      </c>
      <c r="P95" s="99">
        <v>113</v>
      </c>
      <c r="Q95" s="99">
        <v>146</v>
      </c>
      <c r="R95" s="99">
        <v>173</v>
      </c>
      <c r="S95" s="99">
        <v>141</v>
      </c>
      <c r="T95" s="99">
        <v>105</v>
      </c>
      <c r="U95" s="99">
        <v>0</v>
      </c>
      <c r="V95" s="99">
        <v>922</v>
      </c>
      <c r="W95" s="127"/>
      <c r="X95" s="122">
        <v>1988</v>
      </c>
      <c r="Y95" s="99">
        <v>2</v>
      </c>
      <c r="Z95" s="99">
        <v>0</v>
      </c>
      <c r="AA95" s="99">
        <v>0</v>
      </c>
      <c r="AB95" s="99">
        <v>1</v>
      </c>
      <c r="AC95" s="99">
        <v>1</v>
      </c>
      <c r="AD95" s="99">
        <v>2</v>
      </c>
      <c r="AE95" s="99">
        <v>5</v>
      </c>
      <c r="AF95" s="99">
        <v>5</v>
      </c>
      <c r="AG95" s="99">
        <v>10</v>
      </c>
      <c r="AH95" s="99">
        <v>6</v>
      </c>
      <c r="AI95" s="99">
        <v>19</v>
      </c>
      <c r="AJ95" s="99">
        <v>48</v>
      </c>
      <c r="AK95" s="99">
        <v>74</v>
      </c>
      <c r="AL95" s="99">
        <v>100</v>
      </c>
      <c r="AM95" s="99">
        <v>153</v>
      </c>
      <c r="AN95" s="99">
        <v>202</v>
      </c>
      <c r="AO95" s="99">
        <v>210</v>
      </c>
      <c r="AP95" s="99">
        <v>243</v>
      </c>
      <c r="AQ95" s="99">
        <v>0</v>
      </c>
      <c r="AR95" s="99">
        <v>1081</v>
      </c>
      <c r="AS95" s="127"/>
      <c r="AT95" s="122">
        <v>1988</v>
      </c>
      <c r="AU95" s="99">
        <v>2</v>
      </c>
      <c r="AV95" s="99">
        <v>0</v>
      </c>
      <c r="AW95" s="99">
        <v>0</v>
      </c>
      <c r="AX95" s="99">
        <v>1</v>
      </c>
      <c r="AY95" s="99">
        <v>1</v>
      </c>
      <c r="AZ95" s="99">
        <v>5</v>
      </c>
      <c r="BA95" s="99">
        <v>18</v>
      </c>
      <c r="BB95" s="99">
        <v>14</v>
      </c>
      <c r="BC95" s="99">
        <v>19</v>
      </c>
      <c r="BD95" s="99">
        <v>23</v>
      </c>
      <c r="BE95" s="99">
        <v>55</v>
      </c>
      <c r="BF95" s="99">
        <v>105</v>
      </c>
      <c r="BG95" s="99">
        <v>174</v>
      </c>
      <c r="BH95" s="99">
        <v>213</v>
      </c>
      <c r="BI95" s="99">
        <v>299</v>
      </c>
      <c r="BJ95" s="99">
        <v>375</v>
      </c>
      <c r="BK95" s="99">
        <v>351</v>
      </c>
      <c r="BL95" s="99">
        <v>348</v>
      </c>
      <c r="BM95" s="99">
        <v>0</v>
      </c>
      <c r="BN95" s="99">
        <v>2003</v>
      </c>
      <c r="BP95" s="122">
        <v>1988</v>
      </c>
    </row>
    <row r="96" spans="2:68">
      <c r="B96" s="122">
        <v>1989</v>
      </c>
      <c r="C96" s="99">
        <v>1</v>
      </c>
      <c r="D96" s="99">
        <v>0</v>
      </c>
      <c r="E96" s="99">
        <v>2</v>
      </c>
      <c r="F96" s="99">
        <v>1</v>
      </c>
      <c r="G96" s="99">
        <v>1</v>
      </c>
      <c r="H96" s="99">
        <v>3</v>
      </c>
      <c r="I96" s="99">
        <v>8</v>
      </c>
      <c r="J96" s="99">
        <v>9</v>
      </c>
      <c r="K96" s="99">
        <v>17</v>
      </c>
      <c r="L96" s="99">
        <v>11</v>
      </c>
      <c r="M96" s="99">
        <v>32</v>
      </c>
      <c r="N96" s="99">
        <v>55</v>
      </c>
      <c r="O96" s="99">
        <v>97</v>
      </c>
      <c r="P96" s="99">
        <v>141</v>
      </c>
      <c r="Q96" s="99">
        <v>171</v>
      </c>
      <c r="R96" s="99">
        <v>186</v>
      </c>
      <c r="S96" s="99">
        <v>154</v>
      </c>
      <c r="T96" s="99">
        <v>115</v>
      </c>
      <c r="U96" s="99">
        <v>0</v>
      </c>
      <c r="V96" s="99">
        <v>1004</v>
      </c>
      <c r="W96" s="127"/>
      <c r="X96" s="122">
        <v>1989</v>
      </c>
      <c r="Y96" s="99">
        <v>1</v>
      </c>
      <c r="Z96" s="99">
        <v>0</v>
      </c>
      <c r="AA96" s="99">
        <v>0</v>
      </c>
      <c r="AB96" s="99">
        <v>0</v>
      </c>
      <c r="AC96" s="99">
        <v>1</v>
      </c>
      <c r="AD96" s="99">
        <v>2</v>
      </c>
      <c r="AE96" s="99">
        <v>4</v>
      </c>
      <c r="AF96" s="99">
        <v>3</v>
      </c>
      <c r="AG96" s="99">
        <v>4</v>
      </c>
      <c r="AH96" s="99">
        <v>8</v>
      </c>
      <c r="AI96" s="99">
        <v>16</v>
      </c>
      <c r="AJ96" s="99">
        <v>30</v>
      </c>
      <c r="AK96" s="99">
        <v>76</v>
      </c>
      <c r="AL96" s="99">
        <v>108</v>
      </c>
      <c r="AM96" s="99">
        <v>147</v>
      </c>
      <c r="AN96" s="99">
        <v>197</v>
      </c>
      <c r="AO96" s="99">
        <v>249</v>
      </c>
      <c r="AP96" s="99">
        <v>265</v>
      </c>
      <c r="AQ96" s="99">
        <v>0</v>
      </c>
      <c r="AR96" s="99">
        <v>1111</v>
      </c>
      <c r="AS96" s="127"/>
      <c r="AT96" s="122">
        <v>1989</v>
      </c>
      <c r="AU96" s="99">
        <v>2</v>
      </c>
      <c r="AV96" s="99">
        <v>0</v>
      </c>
      <c r="AW96" s="99">
        <v>2</v>
      </c>
      <c r="AX96" s="99">
        <v>1</v>
      </c>
      <c r="AY96" s="99">
        <v>2</v>
      </c>
      <c r="AZ96" s="99">
        <v>5</v>
      </c>
      <c r="BA96" s="99">
        <v>12</v>
      </c>
      <c r="BB96" s="99">
        <v>12</v>
      </c>
      <c r="BC96" s="99">
        <v>21</v>
      </c>
      <c r="BD96" s="99">
        <v>19</v>
      </c>
      <c r="BE96" s="99">
        <v>48</v>
      </c>
      <c r="BF96" s="99">
        <v>85</v>
      </c>
      <c r="BG96" s="99">
        <v>173</v>
      </c>
      <c r="BH96" s="99">
        <v>249</v>
      </c>
      <c r="BI96" s="99">
        <v>318</v>
      </c>
      <c r="BJ96" s="99">
        <v>383</v>
      </c>
      <c r="BK96" s="99">
        <v>403</v>
      </c>
      <c r="BL96" s="99">
        <v>380</v>
      </c>
      <c r="BM96" s="99">
        <v>0</v>
      </c>
      <c r="BN96" s="99">
        <v>2115</v>
      </c>
      <c r="BP96" s="122">
        <v>1989</v>
      </c>
    </row>
    <row r="97" spans="2:68">
      <c r="B97" s="122">
        <v>1990</v>
      </c>
      <c r="C97" s="99">
        <v>0</v>
      </c>
      <c r="D97" s="99">
        <v>0</v>
      </c>
      <c r="E97" s="99">
        <v>0</v>
      </c>
      <c r="F97" s="99">
        <v>2</v>
      </c>
      <c r="G97" s="99">
        <v>2</v>
      </c>
      <c r="H97" s="99">
        <v>5</v>
      </c>
      <c r="I97" s="99">
        <v>8</v>
      </c>
      <c r="J97" s="99">
        <v>6</v>
      </c>
      <c r="K97" s="99">
        <v>18</v>
      </c>
      <c r="L97" s="99">
        <v>14</v>
      </c>
      <c r="M97" s="99">
        <v>25</v>
      </c>
      <c r="N97" s="99">
        <v>49</v>
      </c>
      <c r="O97" s="99">
        <v>121</v>
      </c>
      <c r="P97" s="99">
        <v>163</v>
      </c>
      <c r="Q97" s="99">
        <v>186</v>
      </c>
      <c r="R97" s="99">
        <v>201</v>
      </c>
      <c r="S97" s="99">
        <v>148</v>
      </c>
      <c r="T97" s="99">
        <v>129</v>
      </c>
      <c r="U97" s="99">
        <v>0</v>
      </c>
      <c r="V97" s="99">
        <v>1077</v>
      </c>
      <c r="W97" s="127"/>
      <c r="X97" s="122">
        <v>1990</v>
      </c>
      <c r="Y97" s="99">
        <v>0</v>
      </c>
      <c r="Z97" s="99">
        <v>0</v>
      </c>
      <c r="AA97" s="99">
        <v>1</v>
      </c>
      <c r="AB97" s="99">
        <v>0</v>
      </c>
      <c r="AC97" s="99">
        <v>4</v>
      </c>
      <c r="AD97" s="99">
        <v>3</v>
      </c>
      <c r="AE97" s="99">
        <v>3</v>
      </c>
      <c r="AF97" s="99">
        <v>4</v>
      </c>
      <c r="AG97" s="99">
        <v>5</v>
      </c>
      <c r="AH97" s="99">
        <v>8</v>
      </c>
      <c r="AI97" s="99">
        <v>21</v>
      </c>
      <c r="AJ97" s="99">
        <v>44</v>
      </c>
      <c r="AK97" s="99">
        <v>55</v>
      </c>
      <c r="AL97" s="99">
        <v>115</v>
      </c>
      <c r="AM97" s="99">
        <v>139</v>
      </c>
      <c r="AN97" s="99">
        <v>212</v>
      </c>
      <c r="AO97" s="99">
        <v>219</v>
      </c>
      <c r="AP97" s="99">
        <v>274</v>
      </c>
      <c r="AQ97" s="99">
        <v>0</v>
      </c>
      <c r="AR97" s="99">
        <v>1107</v>
      </c>
      <c r="AS97" s="127"/>
      <c r="AT97" s="122">
        <v>1990</v>
      </c>
      <c r="AU97" s="99">
        <v>0</v>
      </c>
      <c r="AV97" s="99">
        <v>0</v>
      </c>
      <c r="AW97" s="99">
        <v>1</v>
      </c>
      <c r="AX97" s="99">
        <v>2</v>
      </c>
      <c r="AY97" s="99">
        <v>6</v>
      </c>
      <c r="AZ97" s="99">
        <v>8</v>
      </c>
      <c r="BA97" s="99">
        <v>11</v>
      </c>
      <c r="BB97" s="99">
        <v>10</v>
      </c>
      <c r="BC97" s="99">
        <v>23</v>
      </c>
      <c r="BD97" s="99">
        <v>22</v>
      </c>
      <c r="BE97" s="99">
        <v>46</v>
      </c>
      <c r="BF97" s="99">
        <v>93</v>
      </c>
      <c r="BG97" s="99">
        <v>176</v>
      </c>
      <c r="BH97" s="99">
        <v>278</v>
      </c>
      <c r="BI97" s="99">
        <v>325</v>
      </c>
      <c r="BJ97" s="99">
        <v>413</v>
      </c>
      <c r="BK97" s="99">
        <v>367</v>
      </c>
      <c r="BL97" s="99">
        <v>403</v>
      </c>
      <c r="BM97" s="99">
        <v>0</v>
      </c>
      <c r="BN97" s="99">
        <v>2184</v>
      </c>
      <c r="BP97" s="122">
        <v>1990</v>
      </c>
    </row>
    <row r="98" spans="2:68">
      <c r="B98" s="122">
        <v>1991</v>
      </c>
      <c r="C98" s="99">
        <v>0</v>
      </c>
      <c r="D98" s="99">
        <v>1</v>
      </c>
      <c r="E98" s="99">
        <v>1</v>
      </c>
      <c r="F98" s="99">
        <v>0</v>
      </c>
      <c r="G98" s="99">
        <v>0</v>
      </c>
      <c r="H98" s="99">
        <v>5</v>
      </c>
      <c r="I98" s="99">
        <v>4</v>
      </c>
      <c r="J98" s="99">
        <v>8</v>
      </c>
      <c r="K98" s="99">
        <v>16</v>
      </c>
      <c r="L98" s="99">
        <v>28</v>
      </c>
      <c r="M98" s="99">
        <v>32</v>
      </c>
      <c r="N98" s="99">
        <v>59</v>
      </c>
      <c r="O98" s="99">
        <v>103</v>
      </c>
      <c r="P98" s="99">
        <v>146</v>
      </c>
      <c r="Q98" s="99">
        <v>167</v>
      </c>
      <c r="R98" s="99">
        <v>210</v>
      </c>
      <c r="S98" s="99">
        <v>169</v>
      </c>
      <c r="T98" s="99">
        <v>164</v>
      </c>
      <c r="U98" s="99">
        <v>0</v>
      </c>
      <c r="V98" s="99">
        <v>1113</v>
      </c>
      <c r="W98" s="127"/>
      <c r="X98" s="122">
        <v>1991</v>
      </c>
      <c r="Y98" s="99">
        <v>0</v>
      </c>
      <c r="Z98" s="99">
        <v>0</v>
      </c>
      <c r="AA98" s="99">
        <v>0</v>
      </c>
      <c r="AB98" s="99">
        <v>1</v>
      </c>
      <c r="AC98" s="99">
        <v>1</v>
      </c>
      <c r="AD98" s="99">
        <v>4</v>
      </c>
      <c r="AE98" s="99">
        <v>4</v>
      </c>
      <c r="AF98" s="99">
        <v>7</v>
      </c>
      <c r="AG98" s="99">
        <v>7</v>
      </c>
      <c r="AH98" s="99">
        <v>8</v>
      </c>
      <c r="AI98" s="99">
        <v>20</v>
      </c>
      <c r="AJ98" s="99">
        <v>36</v>
      </c>
      <c r="AK98" s="99">
        <v>72</v>
      </c>
      <c r="AL98" s="99">
        <v>131</v>
      </c>
      <c r="AM98" s="99">
        <v>163</v>
      </c>
      <c r="AN98" s="99">
        <v>239</v>
      </c>
      <c r="AO98" s="99">
        <v>221</v>
      </c>
      <c r="AP98" s="99">
        <v>261</v>
      </c>
      <c r="AQ98" s="99">
        <v>0</v>
      </c>
      <c r="AR98" s="99">
        <v>1175</v>
      </c>
      <c r="AS98" s="127"/>
      <c r="AT98" s="122">
        <v>1991</v>
      </c>
      <c r="AU98" s="99">
        <v>0</v>
      </c>
      <c r="AV98" s="99">
        <v>1</v>
      </c>
      <c r="AW98" s="99">
        <v>1</v>
      </c>
      <c r="AX98" s="99">
        <v>1</v>
      </c>
      <c r="AY98" s="99">
        <v>1</v>
      </c>
      <c r="AZ98" s="99">
        <v>9</v>
      </c>
      <c r="BA98" s="99">
        <v>8</v>
      </c>
      <c r="BB98" s="99">
        <v>15</v>
      </c>
      <c r="BC98" s="99">
        <v>23</v>
      </c>
      <c r="BD98" s="99">
        <v>36</v>
      </c>
      <c r="BE98" s="99">
        <v>52</v>
      </c>
      <c r="BF98" s="99">
        <v>95</v>
      </c>
      <c r="BG98" s="99">
        <v>175</v>
      </c>
      <c r="BH98" s="99">
        <v>277</v>
      </c>
      <c r="BI98" s="99">
        <v>330</v>
      </c>
      <c r="BJ98" s="99">
        <v>449</v>
      </c>
      <c r="BK98" s="99">
        <v>390</v>
      </c>
      <c r="BL98" s="99">
        <v>425</v>
      </c>
      <c r="BM98" s="99">
        <v>0</v>
      </c>
      <c r="BN98" s="99">
        <v>2288</v>
      </c>
      <c r="BP98" s="122">
        <v>1991</v>
      </c>
    </row>
    <row r="99" spans="2:68">
      <c r="B99" s="122">
        <v>1992</v>
      </c>
      <c r="C99" s="99">
        <v>0</v>
      </c>
      <c r="D99" s="99">
        <v>0</v>
      </c>
      <c r="E99" s="99">
        <v>1</v>
      </c>
      <c r="F99" s="99">
        <v>0</v>
      </c>
      <c r="G99" s="99">
        <v>4</v>
      </c>
      <c r="H99" s="99">
        <v>3</v>
      </c>
      <c r="I99" s="99">
        <v>10</v>
      </c>
      <c r="J99" s="99">
        <v>7</v>
      </c>
      <c r="K99" s="99">
        <v>18</v>
      </c>
      <c r="L99" s="99">
        <v>19</v>
      </c>
      <c r="M99" s="99">
        <v>23</v>
      </c>
      <c r="N99" s="99">
        <v>56</v>
      </c>
      <c r="O99" s="99">
        <v>94</v>
      </c>
      <c r="P99" s="99">
        <v>162</v>
      </c>
      <c r="Q99" s="99">
        <v>187</v>
      </c>
      <c r="R99" s="99">
        <v>231</v>
      </c>
      <c r="S99" s="99">
        <v>162</v>
      </c>
      <c r="T99" s="99">
        <v>159</v>
      </c>
      <c r="U99" s="99">
        <v>0</v>
      </c>
      <c r="V99" s="99">
        <v>1136</v>
      </c>
      <c r="W99" s="127"/>
      <c r="X99" s="122">
        <v>1992</v>
      </c>
      <c r="Y99" s="99">
        <v>2</v>
      </c>
      <c r="Z99" s="99">
        <v>0</v>
      </c>
      <c r="AA99" s="99">
        <v>0</v>
      </c>
      <c r="AB99" s="99">
        <v>0</v>
      </c>
      <c r="AC99" s="99">
        <v>1</v>
      </c>
      <c r="AD99" s="99">
        <v>2</v>
      </c>
      <c r="AE99" s="99">
        <v>2</v>
      </c>
      <c r="AF99" s="99">
        <v>7</v>
      </c>
      <c r="AG99" s="99">
        <v>9</v>
      </c>
      <c r="AH99" s="99">
        <v>9</v>
      </c>
      <c r="AI99" s="99">
        <v>17</v>
      </c>
      <c r="AJ99" s="99">
        <v>43</v>
      </c>
      <c r="AK99" s="99">
        <v>78</v>
      </c>
      <c r="AL99" s="99">
        <v>131</v>
      </c>
      <c r="AM99" s="99">
        <v>172</v>
      </c>
      <c r="AN99" s="99">
        <v>245</v>
      </c>
      <c r="AO99" s="99">
        <v>246</v>
      </c>
      <c r="AP99" s="99">
        <v>305</v>
      </c>
      <c r="AQ99" s="99">
        <v>0</v>
      </c>
      <c r="AR99" s="99">
        <v>1269</v>
      </c>
      <c r="AS99" s="127"/>
      <c r="AT99" s="122">
        <v>1992</v>
      </c>
      <c r="AU99" s="99">
        <v>2</v>
      </c>
      <c r="AV99" s="99">
        <v>0</v>
      </c>
      <c r="AW99" s="99">
        <v>1</v>
      </c>
      <c r="AX99" s="99">
        <v>0</v>
      </c>
      <c r="AY99" s="99">
        <v>5</v>
      </c>
      <c r="AZ99" s="99">
        <v>5</v>
      </c>
      <c r="BA99" s="99">
        <v>12</v>
      </c>
      <c r="BB99" s="99">
        <v>14</v>
      </c>
      <c r="BC99" s="99">
        <v>27</v>
      </c>
      <c r="BD99" s="99">
        <v>28</v>
      </c>
      <c r="BE99" s="99">
        <v>40</v>
      </c>
      <c r="BF99" s="99">
        <v>99</v>
      </c>
      <c r="BG99" s="99">
        <v>172</v>
      </c>
      <c r="BH99" s="99">
        <v>293</v>
      </c>
      <c r="BI99" s="99">
        <v>359</v>
      </c>
      <c r="BJ99" s="99">
        <v>476</v>
      </c>
      <c r="BK99" s="99">
        <v>408</v>
      </c>
      <c r="BL99" s="99">
        <v>464</v>
      </c>
      <c r="BM99" s="99">
        <v>0</v>
      </c>
      <c r="BN99" s="99">
        <v>2405</v>
      </c>
      <c r="BP99" s="122">
        <v>1992</v>
      </c>
    </row>
    <row r="100" spans="2:68">
      <c r="B100" s="122">
        <v>1993</v>
      </c>
      <c r="C100" s="99">
        <v>0</v>
      </c>
      <c r="D100" s="99">
        <v>0</v>
      </c>
      <c r="E100" s="99">
        <v>0</v>
      </c>
      <c r="F100" s="99">
        <v>3</v>
      </c>
      <c r="G100" s="99">
        <v>4</v>
      </c>
      <c r="H100" s="99">
        <v>3</v>
      </c>
      <c r="I100" s="99">
        <v>15</v>
      </c>
      <c r="J100" s="99">
        <v>10</v>
      </c>
      <c r="K100" s="99">
        <v>23</v>
      </c>
      <c r="L100" s="99">
        <v>27</v>
      </c>
      <c r="M100" s="99">
        <v>36</v>
      </c>
      <c r="N100" s="99">
        <v>77</v>
      </c>
      <c r="O100" s="99">
        <v>109</v>
      </c>
      <c r="P100" s="99">
        <v>167</v>
      </c>
      <c r="Q100" s="99">
        <v>220</v>
      </c>
      <c r="R100" s="99">
        <v>214</v>
      </c>
      <c r="S100" s="99">
        <v>192</v>
      </c>
      <c r="T100" s="99">
        <v>178</v>
      </c>
      <c r="U100" s="99">
        <v>0</v>
      </c>
      <c r="V100" s="99">
        <v>1278</v>
      </c>
      <c r="W100" s="127"/>
      <c r="X100" s="122">
        <v>1993</v>
      </c>
      <c r="Y100" s="99">
        <v>0</v>
      </c>
      <c r="Z100" s="99">
        <v>0</v>
      </c>
      <c r="AA100" s="99">
        <v>0</v>
      </c>
      <c r="AB100" s="99">
        <v>0</v>
      </c>
      <c r="AC100" s="99">
        <v>2</v>
      </c>
      <c r="AD100" s="99">
        <v>5</v>
      </c>
      <c r="AE100" s="99">
        <v>5</v>
      </c>
      <c r="AF100" s="99">
        <v>6</v>
      </c>
      <c r="AG100" s="99">
        <v>7</v>
      </c>
      <c r="AH100" s="99">
        <v>21</v>
      </c>
      <c r="AI100" s="99">
        <v>28</v>
      </c>
      <c r="AJ100" s="99">
        <v>52</v>
      </c>
      <c r="AK100" s="99">
        <v>71</v>
      </c>
      <c r="AL100" s="99">
        <v>140</v>
      </c>
      <c r="AM100" s="99">
        <v>172</v>
      </c>
      <c r="AN100" s="99">
        <v>176</v>
      </c>
      <c r="AO100" s="99">
        <v>285</v>
      </c>
      <c r="AP100" s="99">
        <v>320</v>
      </c>
      <c r="AQ100" s="99">
        <v>0</v>
      </c>
      <c r="AR100" s="99">
        <v>1290</v>
      </c>
      <c r="AS100" s="127"/>
      <c r="AT100" s="122">
        <v>1993</v>
      </c>
      <c r="AU100" s="99">
        <v>0</v>
      </c>
      <c r="AV100" s="99">
        <v>0</v>
      </c>
      <c r="AW100" s="99">
        <v>0</v>
      </c>
      <c r="AX100" s="99">
        <v>3</v>
      </c>
      <c r="AY100" s="99">
        <v>6</v>
      </c>
      <c r="AZ100" s="99">
        <v>8</v>
      </c>
      <c r="BA100" s="99">
        <v>20</v>
      </c>
      <c r="BB100" s="99">
        <v>16</v>
      </c>
      <c r="BC100" s="99">
        <v>30</v>
      </c>
      <c r="BD100" s="99">
        <v>48</v>
      </c>
      <c r="BE100" s="99">
        <v>64</v>
      </c>
      <c r="BF100" s="99">
        <v>129</v>
      </c>
      <c r="BG100" s="99">
        <v>180</v>
      </c>
      <c r="BH100" s="99">
        <v>307</v>
      </c>
      <c r="BI100" s="99">
        <v>392</v>
      </c>
      <c r="BJ100" s="99">
        <v>390</v>
      </c>
      <c r="BK100" s="99">
        <v>477</v>
      </c>
      <c r="BL100" s="99">
        <v>498</v>
      </c>
      <c r="BM100" s="99">
        <v>0</v>
      </c>
      <c r="BN100" s="99">
        <v>2568</v>
      </c>
      <c r="BP100" s="122">
        <v>1993</v>
      </c>
    </row>
    <row r="101" spans="2:68">
      <c r="B101" s="122">
        <v>1994</v>
      </c>
      <c r="C101" s="99">
        <v>0</v>
      </c>
      <c r="D101" s="99">
        <v>0</v>
      </c>
      <c r="E101" s="99">
        <v>1</v>
      </c>
      <c r="F101" s="99">
        <v>1</v>
      </c>
      <c r="G101" s="99">
        <v>1</v>
      </c>
      <c r="H101" s="99">
        <v>1</v>
      </c>
      <c r="I101" s="99">
        <v>3</v>
      </c>
      <c r="J101" s="99">
        <v>13</v>
      </c>
      <c r="K101" s="99">
        <v>13</v>
      </c>
      <c r="L101" s="99">
        <v>37</v>
      </c>
      <c r="M101" s="99">
        <v>29</v>
      </c>
      <c r="N101" s="99">
        <v>64</v>
      </c>
      <c r="O101" s="99">
        <v>117</v>
      </c>
      <c r="P101" s="99">
        <v>173</v>
      </c>
      <c r="Q101" s="99">
        <v>231</v>
      </c>
      <c r="R101" s="99">
        <v>247</v>
      </c>
      <c r="S101" s="99">
        <v>244</v>
      </c>
      <c r="T101" s="99">
        <v>202</v>
      </c>
      <c r="U101" s="99">
        <v>0</v>
      </c>
      <c r="V101" s="99">
        <v>1377</v>
      </c>
      <c r="W101" s="127"/>
      <c r="X101" s="122">
        <v>1994</v>
      </c>
      <c r="Y101" s="99">
        <v>1</v>
      </c>
      <c r="Z101" s="99">
        <v>0</v>
      </c>
      <c r="AA101" s="99">
        <v>1</v>
      </c>
      <c r="AB101" s="99">
        <v>1</v>
      </c>
      <c r="AC101" s="99">
        <v>1</v>
      </c>
      <c r="AD101" s="99">
        <v>1</v>
      </c>
      <c r="AE101" s="99">
        <v>5</v>
      </c>
      <c r="AF101" s="99">
        <v>6</v>
      </c>
      <c r="AG101" s="99">
        <v>15</v>
      </c>
      <c r="AH101" s="99">
        <v>18</v>
      </c>
      <c r="AI101" s="99">
        <v>25</v>
      </c>
      <c r="AJ101" s="99">
        <v>29</v>
      </c>
      <c r="AK101" s="99">
        <v>77</v>
      </c>
      <c r="AL101" s="99">
        <v>143</v>
      </c>
      <c r="AM101" s="99">
        <v>196</v>
      </c>
      <c r="AN101" s="99">
        <v>216</v>
      </c>
      <c r="AO101" s="99">
        <v>263</v>
      </c>
      <c r="AP101" s="99">
        <v>368</v>
      </c>
      <c r="AQ101" s="99">
        <v>0</v>
      </c>
      <c r="AR101" s="99">
        <v>1366</v>
      </c>
      <c r="AS101" s="127"/>
      <c r="AT101" s="122">
        <v>1994</v>
      </c>
      <c r="AU101" s="99">
        <v>1</v>
      </c>
      <c r="AV101" s="99">
        <v>0</v>
      </c>
      <c r="AW101" s="99">
        <v>2</v>
      </c>
      <c r="AX101" s="99">
        <v>2</v>
      </c>
      <c r="AY101" s="99">
        <v>2</v>
      </c>
      <c r="AZ101" s="99">
        <v>2</v>
      </c>
      <c r="BA101" s="99">
        <v>8</v>
      </c>
      <c r="BB101" s="99">
        <v>19</v>
      </c>
      <c r="BC101" s="99">
        <v>28</v>
      </c>
      <c r="BD101" s="99">
        <v>55</v>
      </c>
      <c r="BE101" s="99">
        <v>54</v>
      </c>
      <c r="BF101" s="99">
        <v>93</v>
      </c>
      <c r="BG101" s="99">
        <v>194</v>
      </c>
      <c r="BH101" s="99">
        <v>316</v>
      </c>
      <c r="BI101" s="99">
        <v>427</v>
      </c>
      <c r="BJ101" s="99">
        <v>463</v>
      </c>
      <c r="BK101" s="99">
        <v>507</v>
      </c>
      <c r="BL101" s="99">
        <v>570</v>
      </c>
      <c r="BM101" s="99">
        <v>0</v>
      </c>
      <c r="BN101" s="99">
        <v>2743</v>
      </c>
      <c r="BP101" s="122">
        <v>1994</v>
      </c>
    </row>
    <row r="102" spans="2:68">
      <c r="B102" s="122">
        <v>1995</v>
      </c>
      <c r="C102" s="99">
        <v>0</v>
      </c>
      <c r="D102" s="99">
        <v>0</v>
      </c>
      <c r="E102" s="99">
        <v>0</v>
      </c>
      <c r="F102" s="99">
        <v>0</v>
      </c>
      <c r="G102" s="99">
        <v>0</v>
      </c>
      <c r="H102" s="99">
        <v>3</v>
      </c>
      <c r="I102" s="99">
        <v>6</v>
      </c>
      <c r="J102" s="99">
        <v>10</v>
      </c>
      <c r="K102" s="99">
        <v>13</v>
      </c>
      <c r="L102" s="99">
        <v>34</v>
      </c>
      <c r="M102" s="99">
        <v>34</v>
      </c>
      <c r="N102" s="99">
        <v>72</v>
      </c>
      <c r="O102" s="99">
        <v>118</v>
      </c>
      <c r="P102" s="99">
        <v>182</v>
      </c>
      <c r="Q102" s="99">
        <v>240</v>
      </c>
      <c r="R102" s="99">
        <v>209</v>
      </c>
      <c r="S102" s="99">
        <v>233</v>
      </c>
      <c r="T102" s="99">
        <v>182</v>
      </c>
      <c r="U102" s="99">
        <v>0</v>
      </c>
      <c r="V102" s="99">
        <v>1336</v>
      </c>
      <c r="W102" s="127"/>
      <c r="X102" s="122">
        <v>1995</v>
      </c>
      <c r="Y102" s="99">
        <v>0</v>
      </c>
      <c r="Z102" s="99">
        <v>0</v>
      </c>
      <c r="AA102" s="99">
        <v>1</v>
      </c>
      <c r="AB102" s="99">
        <v>0</v>
      </c>
      <c r="AC102" s="99">
        <v>1</v>
      </c>
      <c r="AD102" s="99">
        <v>3</v>
      </c>
      <c r="AE102" s="99">
        <v>3</v>
      </c>
      <c r="AF102" s="99">
        <v>3</v>
      </c>
      <c r="AG102" s="99">
        <v>13</v>
      </c>
      <c r="AH102" s="99">
        <v>17</v>
      </c>
      <c r="AI102" s="99">
        <v>18</v>
      </c>
      <c r="AJ102" s="99">
        <v>47</v>
      </c>
      <c r="AK102" s="99">
        <v>69</v>
      </c>
      <c r="AL102" s="99">
        <v>123</v>
      </c>
      <c r="AM102" s="99">
        <v>193</v>
      </c>
      <c r="AN102" s="99">
        <v>222</v>
      </c>
      <c r="AO102" s="99">
        <v>301</v>
      </c>
      <c r="AP102" s="99">
        <v>358</v>
      </c>
      <c r="AQ102" s="99">
        <v>0</v>
      </c>
      <c r="AR102" s="99">
        <v>1372</v>
      </c>
      <c r="AS102" s="127"/>
      <c r="AT102" s="122">
        <v>1995</v>
      </c>
      <c r="AU102" s="99">
        <v>0</v>
      </c>
      <c r="AV102" s="99">
        <v>0</v>
      </c>
      <c r="AW102" s="99">
        <v>1</v>
      </c>
      <c r="AX102" s="99">
        <v>0</v>
      </c>
      <c r="AY102" s="99">
        <v>1</v>
      </c>
      <c r="AZ102" s="99">
        <v>6</v>
      </c>
      <c r="BA102" s="99">
        <v>9</v>
      </c>
      <c r="BB102" s="99">
        <v>13</v>
      </c>
      <c r="BC102" s="99">
        <v>26</v>
      </c>
      <c r="BD102" s="99">
        <v>51</v>
      </c>
      <c r="BE102" s="99">
        <v>52</v>
      </c>
      <c r="BF102" s="99">
        <v>119</v>
      </c>
      <c r="BG102" s="99">
        <v>187</v>
      </c>
      <c r="BH102" s="99">
        <v>305</v>
      </c>
      <c r="BI102" s="99">
        <v>433</v>
      </c>
      <c r="BJ102" s="99">
        <v>431</v>
      </c>
      <c r="BK102" s="99">
        <v>534</v>
      </c>
      <c r="BL102" s="99">
        <v>540</v>
      </c>
      <c r="BM102" s="99">
        <v>0</v>
      </c>
      <c r="BN102" s="99">
        <v>2708</v>
      </c>
      <c r="BP102" s="122">
        <v>1995</v>
      </c>
    </row>
    <row r="103" spans="2:68">
      <c r="B103" s="122">
        <v>1996</v>
      </c>
      <c r="C103" s="99">
        <v>0</v>
      </c>
      <c r="D103" s="99">
        <v>0</v>
      </c>
      <c r="E103" s="99">
        <v>0</v>
      </c>
      <c r="F103" s="99">
        <v>2</v>
      </c>
      <c r="G103" s="99">
        <v>2</v>
      </c>
      <c r="H103" s="99">
        <v>2</v>
      </c>
      <c r="I103" s="99">
        <v>3</v>
      </c>
      <c r="J103" s="99">
        <v>9</v>
      </c>
      <c r="K103" s="99">
        <v>16</v>
      </c>
      <c r="L103" s="99">
        <v>27</v>
      </c>
      <c r="M103" s="99">
        <v>51</v>
      </c>
      <c r="N103" s="99">
        <v>73</v>
      </c>
      <c r="O103" s="99">
        <v>121</v>
      </c>
      <c r="P103" s="99">
        <v>202</v>
      </c>
      <c r="Q103" s="99">
        <v>252</v>
      </c>
      <c r="R103" s="99">
        <v>285</v>
      </c>
      <c r="S103" s="99">
        <v>244</v>
      </c>
      <c r="T103" s="99">
        <v>232</v>
      </c>
      <c r="U103" s="99">
        <v>0</v>
      </c>
      <c r="V103" s="99">
        <v>1521</v>
      </c>
      <c r="W103" s="127"/>
      <c r="X103" s="122">
        <v>1996</v>
      </c>
      <c r="Y103" s="99">
        <v>0</v>
      </c>
      <c r="Z103" s="99">
        <v>1</v>
      </c>
      <c r="AA103" s="99">
        <v>1</v>
      </c>
      <c r="AB103" s="99">
        <v>0</v>
      </c>
      <c r="AC103" s="99">
        <v>1</v>
      </c>
      <c r="AD103" s="99">
        <v>1</v>
      </c>
      <c r="AE103" s="99">
        <v>4</v>
      </c>
      <c r="AF103" s="99">
        <v>6</v>
      </c>
      <c r="AG103" s="99">
        <v>12</v>
      </c>
      <c r="AH103" s="99">
        <v>22</v>
      </c>
      <c r="AI103" s="99">
        <v>29</v>
      </c>
      <c r="AJ103" s="99">
        <v>56</v>
      </c>
      <c r="AK103" s="99">
        <v>63</v>
      </c>
      <c r="AL103" s="99">
        <v>115</v>
      </c>
      <c r="AM103" s="99">
        <v>197</v>
      </c>
      <c r="AN103" s="99">
        <v>237</v>
      </c>
      <c r="AO103" s="99">
        <v>324</v>
      </c>
      <c r="AP103" s="99">
        <v>401</v>
      </c>
      <c r="AQ103" s="99">
        <v>0</v>
      </c>
      <c r="AR103" s="99">
        <v>1470</v>
      </c>
      <c r="AS103" s="127"/>
      <c r="AT103" s="122">
        <v>1996</v>
      </c>
      <c r="AU103" s="99">
        <v>0</v>
      </c>
      <c r="AV103" s="99">
        <v>1</v>
      </c>
      <c r="AW103" s="99">
        <v>1</v>
      </c>
      <c r="AX103" s="99">
        <v>2</v>
      </c>
      <c r="AY103" s="99">
        <v>3</v>
      </c>
      <c r="AZ103" s="99">
        <v>3</v>
      </c>
      <c r="BA103" s="99">
        <v>7</v>
      </c>
      <c r="BB103" s="99">
        <v>15</v>
      </c>
      <c r="BC103" s="99">
        <v>28</v>
      </c>
      <c r="BD103" s="99">
        <v>49</v>
      </c>
      <c r="BE103" s="99">
        <v>80</v>
      </c>
      <c r="BF103" s="99">
        <v>129</v>
      </c>
      <c r="BG103" s="99">
        <v>184</v>
      </c>
      <c r="BH103" s="99">
        <v>317</v>
      </c>
      <c r="BI103" s="99">
        <v>449</v>
      </c>
      <c r="BJ103" s="99">
        <v>522</v>
      </c>
      <c r="BK103" s="99">
        <v>568</v>
      </c>
      <c r="BL103" s="99">
        <v>633</v>
      </c>
      <c r="BM103" s="99">
        <v>0</v>
      </c>
      <c r="BN103" s="99">
        <v>2991</v>
      </c>
      <c r="BP103" s="122">
        <v>1996</v>
      </c>
    </row>
    <row r="104" spans="2:68">
      <c r="B104" s="123">
        <v>1997</v>
      </c>
      <c r="C104" s="99">
        <v>0</v>
      </c>
      <c r="D104" s="99">
        <v>0</v>
      </c>
      <c r="E104" s="99">
        <v>0</v>
      </c>
      <c r="F104" s="99">
        <v>2</v>
      </c>
      <c r="G104" s="99">
        <v>2</v>
      </c>
      <c r="H104" s="99">
        <v>6</v>
      </c>
      <c r="I104" s="99">
        <v>7</v>
      </c>
      <c r="J104" s="99">
        <v>18</v>
      </c>
      <c r="K104" s="99">
        <v>22</v>
      </c>
      <c r="L104" s="99">
        <v>31</v>
      </c>
      <c r="M104" s="99">
        <v>47</v>
      </c>
      <c r="N104" s="99">
        <v>75</v>
      </c>
      <c r="O104" s="99">
        <v>99</v>
      </c>
      <c r="P104" s="99">
        <v>191</v>
      </c>
      <c r="Q104" s="99">
        <v>246</v>
      </c>
      <c r="R104" s="99">
        <v>268</v>
      </c>
      <c r="S104" s="99">
        <v>262</v>
      </c>
      <c r="T104" s="99">
        <v>239</v>
      </c>
      <c r="U104" s="99">
        <v>0</v>
      </c>
      <c r="V104" s="99">
        <v>1515</v>
      </c>
      <c r="W104" s="127"/>
      <c r="X104" s="123">
        <v>1997</v>
      </c>
      <c r="Y104" s="99">
        <v>1</v>
      </c>
      <c r="Z104" s="99">
        <v>0</v>
      </c>
      <c r="AA104" s="99">
        <v>1</v>
      </c>
      <c r="AB104" s="99">
        <v>2</v>
      </c>
      <c r="AC104" s="99">
        <v>1</v>
      </c>
      <c r="AD104" s="99">
        <v>0</v>
      </c>
      <c r="AE104" s="99">
        <v>6</v>
      </c>
      <c r="AF104" s="99">
        <v>9</v>
      </c>
      <c r="AG104" s="99">
        <v>9</v>
      </c>
      <c r="AH104" s="99">
        <v>17</v>
      </c>
      <c r="AI104" s="99">
        <v>31</v>
      </c>
      <c r="AJ104" s="99">
        <v>42</v>
      </c>
      <c r="AK104" s="99">
        <v>77</v>
      </c>
      <c r="AL104" s="99">
        <v>121</v>
      </c>
      <c r="AM104" s="99">
        <v>202</v>
      </c>
      <c r="AN104" s="99">
        <v>267</v>
      </c>
      <c r="AO104" s="99">
        <v>304</v>
      </c>
      <c r="AP104" s="99">
        <v>426</v>
      </c>
      <c r="AQ104" s="99">
        <v>0</v>
      </c>
      <c r="AR104" s="99">
        <v>1516</v>
      </c>
      <c r="AS104" s="127"/>
      <c r="AT104" s="123">
        <v>1997</v>
      </c>
      <c r="AU104" s="99">
        <v>1</v>
      </c>
      <c r="AV104" s="99">
        <v>0</v>
      </c>
      <c r="AW104" s="99">
        <v>1</v>
      </c>
      <c r="AX104" s="99">
        <v>4</v>
      </c>
      <c r="AY104" s="99">
        <v>3</v>
      </c>
      <c r="AZ104" s="99">
        <v>6</v>
      </c>
      <c r="BA104" s="99">
        <v>13</v>
      </c>
      <c r="BB104" s="99">
        <v>27</v>
      </c>
      <c r="BC104" s="99">
        <v>31</v>
      </c>
      <c r="BD104" s="99">
        <v>48</v>
      </c>
      <c r="BE104" s="99">
        <v>78</v>
      </c>
      <c r="BF104" s="99">
        <v>117</v>
      </c>
      <c r="BG104" s="99">
        <v>176</v>
      </c>
      <c r="BH104" s="99">
        <v>312</v>
      </c>
      <c r="BI104" s="99">
        <v>448</v>
      </c>
      <c r="BJ104" s="99">
        <v>535</v>
      </c>
      <c r="BK104" s="99">
        <v>566</v>
      </c>
      <c r="BL104" s="99">
        <v>665</v>
      </c>
      <c r="BM104" s="99">
        <v>0</v>
      </c>
      <c r="BN104" s="99">
        <v>3031</v>
      </c>
      <c r="BP104" s="123">
        <v>1997</v>
      </c>
    </row>
    <row r="105" spans="2:68">
      <c r="B105" s="123">
        <v>1998</v>
      </c>
      <c r="C105" s="99">
        <v>0</v>
      </c>
      <c r="D105" s="99">
        <v>0</v>
      </c>
      <c r="E105" s="99">
        <v>0</v>
      </c>
      <c r="F105" s="99">
        <v>1</v>
      </c>
      <c r="G105" s="99">
        <v>3</v>
      </c>
      <c r="H105" s="99">
        <v>5</v>
      </c>
      <c r="I105" s="99">
        <v>8</v>
      </c>
      <c r="J105" s="99">
        <v>13</v>
      </c>
      <c r="K105" s="99">
        <v>20</v>
      </c>
      <c r="L105" s="99">
        <v>24</v>
      </c>
      <c r="M105" s="99">
        <v>48</v>
      </c>
      <c r="N105" s="99">
        <v>84</v>
      </c>
      <c r="O105" s="99">
        <v>102</v>
      </c>
      <c r="P105" s="99">
        <v>187</v>
      </c>
      <c r="Q105" s="99">
        <v>233</v>
      </c>
      <c r="R105" s="99">
        <v>271</v>
      </c>
      <c r="S105" s="99">
        <v>254</v>
      </c>
      <c r="T105" s="99">
        <v>228</v>
      </c>
      <c r="U105" s="99">
        <v>0</v>
      </c>
      <c r="V105" s="99">
        <v>1481</v>
      </c>
      <c r="W105" s="127"/>
      <c r="X105" s="123">
        <v>1998</v>
      </c>
      <c r="Y105" s="99">
        <v>0</v>
      </c>
      <c r="Z105" s="99">
        <v>0</v>
      </c>
      <c r="AA105" s="99">
        <v>1</v>
      </c>
      <c r="AB105" s="99">
        <v>2</v>
      </c>
      <c r="AC105" s="99">
        <v>1</v>
      </c>
      <c r="AD105" s="99">
        <v>2</v>
      </c>
      <c r="AE105" s="99">
        <v>4</v>
      </c>
      <c r="AF105" s="99">
        <v>7</v>
      </c>
      <c r="AG105" s="99">
        <v>17</v>
      </c>
      <c r="AH105" s="99">
        <v>15</v>
      </c>
      <c r="AI105" s="99">
        <v>41</v>
      </c>
      <c r="AJ105" s="99">
        <v>41</v>
      </c>
      <c r="AK105" s="99">
        <v>66</v>
      </c>
      <c r="AL105" s="99">
        <v>95</v>
      </c>
      <c r="AM105" s="99">
        <v>195</v>
      </c>
      <c r="AN105" s="99">
        <v>255</v>
      </c>
      <c r="AO105" s="99">
        <v>248</v>
      </c>
      <c r="AP105" s="99">
        <v>406</v>
      </c>
      <c r="AQ105" s="99">
        <v>0</v>
      </c>
      <c r="AR105" s="99">
        <v>1396</v>
      </c>
      <c r="AS105" s="127"/>
      <c r="AT105" s="123">
        <v>1998</v>
      </c>
      <c r="AU105" s="99">
        <v>0</v>
      </c>
      <c r="AV105" s="99">
        <v>0</v>
      </c>
      <c r="AW105" s="99">
        <v>1</v>
      </c>
      <c r="AX105" s="99">
        <v>3</v>
      </c>
      <c r="AY105" s="99">
        <v>4</v>
      </c>
      <c r="AZ105" s="99">
        <v>7</v>
      </c>
      <c r="BA105" s="99">
        <v>12</v>
      </c>
      <c r="BB105" s="99">
        <v>20</v>
      </c>
      <c r="BC105" s="99">
        <v>37</v>
      </c>
      <c r="BD105" s="99">
        <v>39</v>
      </c>
      <c r="BE105" s="99">
        <v>89</v>
      </c>
      <c r="BF105" s="99">
        <v>125</v>
      </c>
      <c r="BG105" s="99">
        <v>168</v>
      </c>
      <c r="BH105" s="99">
        <v>282</v>
      </c>
      <c r="BI105" s="99">
        <v>428</v>
      </c>
      <c r="BJ105" s="99">
        <v>526</v>
      </c>
      <c r="BK105" s="99">
        <v>502</v>
      </c>
      <c r="BL105" s="99">
        <v>634</v>
      </c>
      <c r="BM105" s="99">
        <v>0</v>
      </c>
      <c r="BN105" s="99">
        <v>2877</v>
      </c>
      <c r="BP105" s="123">
        <v>1998</v>
      </c>
    </row>
    <row r="106" spans="2:68">
      <c r="B106" s="123">
        <v>1999</v>
      </c>
      <c r="C106" s="99">
        <v>0</v>
      </c>
      <c r="D106" s="99">
        <v>0</v>
      </c>
      <c r="E106" s="99">
        <v>1</v>
      </c>
      <c r="F106" s="99">
        <v>3</v>
      </c>
      <c r="G106" s="99">
        <v>1</v>
      </c>
      <c r="H106" s="99">
        <v>3</v>
      </c>
      <c r="I106" s="99">
        <v>6</v>
      </c>
      <c r="J106" s="99">
        <v>4</v>
      </c>
      <c r="K106" s="99">
        <v>13</v>
      </c>
      <c r="L106" s="99">
        <v>41</v>
      </c>
      <c r="M106" s="99">
        <v>45</v>
      </c>
      <c r="N106" s="99">
        <v>89</v>
      </c>
      <c r="O106" s="99">
        <v>119</v>
      </c>
      <c r="P106" s="99">
        <v>160</v>
      </c>
      <c r="Q106" s="99">
        <v>255</v>
      </c>
      <c r="R106" s="99">
        <v>284</v>
      </c>
      <c r="S106" s="99">
        <v>234</v>
      </c>
      <c r="T106" s="99">
        <v>227</v>
      </c>
      <c r="U106" s="99">
        <v>0</v>
      </c>
      <c r="V106" s="99">
        <v>1485</v>
      </c>
      <c r="W106" s="127"/>
      <c r="X106" s="123">
        <v>1999</v>
      </c>
      <c r="Y106" s="99">
        <v>0</v>
      </c>
      <c r="Z106" s="99">
        <v>0</v>
      </c>
      <c r="AA106" s="99">
        <v>0</v>
      </c>
      <c r="AB106" s="99">
        <v>0</v>
      </c>
      <c r="AC106" s="99">
        <v>1</v>
      </c>
      <c r="AD106" s="99">
        <v>0</v>
      </c>
      <c r="AE106" s="99">
        <v>5</v>
      </c>
      <c r="AF106" s="99">
        <v>10</v>
      </c>
      <c r="AG106" s="99">
        <v>12</v>
      </c>
      <c r="AH106" s="99">
        <v>16</v>
      </c>
      <c r="AI106" s="99">
        <v>25</v>
      </c>
      <c r="AJ106" s="99">
        <v>37</v>
      </c>
      <c r="AK106" s="99">
        <v>84</v>
      </c>
      <c r="AL106" s="99">
        <v>114</v>
      </c>
      <c r="AM106" s="99">
        <v>170</v>
      </c>
      <c r="AN106" s="99">
        <v>252</v>
      </c>
      <c r="AO106" s="99">
        <v>282</v>
      </c>
      <c r="AP106" s="99">
        <v>454</v>
      </c>
      <c r="AQ106" s="99">
        <v>0</v>
      </c>
      <c r="AR106" s="99">
        <v>1462</v>
      </c>
      <c r="AS106" s="127"/>
      <c r="AT106" s="123">
        <v>1999</v>
      </c>
      <c r="AU106" s="99">
        <v>0</v>
      </c>
      <c r="AV106" s="99">
        <v>0</v>
      </c>
      <c r="AW106" s="99">
        <v>1</v>
      </c>
      <c r="AX106" s="99">
        <v>3</v>
      </c>
      <c r="AY106" s="99">
        <v>2</v>
      </c>
      <c r="AZ106" s="99">
        <v>3</v>
      </c>
      <c r="BA106" s="99">
        <v>11</v>
      </c>
      <c r="BB106" s="99">
        <v>14</v>
      </c>
      <c r="BC106" s="99">
        <v>25</v>
      </c>
      <c r="BD106" s="99">
        <v>57</v>
      </c>
      <c r="BE106" s="99">
        <v>70</v>
      </c>
      <c r="BF106" s="99">
        <v>126</v>
      </c>
      <c r="BG106" s="99">
        <v>203</v>
      </c>
      <c r="BH106" s="99">
        <v>274</v>
      </c>
      <c r="BI106" s="99">
        <v>425</v>
      </c>
      <c r="BJ106" s="99">
        <v>536</v>
      </c>
      <c r="BK106" s="99">
        <v>516</v>
      </c>
      <c r="BL106" s="99">
        <v>681</v>
      </c>
      <c r="BM106" s="99">
        <v>0</v>
      </c>
      <c r="BN106" s="99">
        <v>2947</v>
      </c>
      <c r="BP106" s="123">
        <v>1999</v>
      </c>
    </row>
    <row r="107" spans="2:68" s="91" customFormat="1">
      <c r="B107" s="124">
        <v>2000</v>
      </c>
      <c r="C107" s="99">
        <v>0</v>
      </c>
      <c r="D107" s="99">
        <v>0</v>
      </c>
      <c r="E107" s="99">
        <v>0</v>
      </c>
      <c r="F107" s="99">
        <v>1</v>
      </c>
      <c r="G107" s="99">
        <v>2</v>
      </c>
      <c r="H107" s="99">
        <v>1</v>
      </c>
      <c r="I107" s="99">
        <v>6</v>
      </c>
      <c r="J107" s="99">
        <v>12</v>
      </c>
      <c r="K107" s="99">
        <v>11</v>
      </c>
      <c r="L107" s="99">
        <v>30</v>
      </c>
      <c r="M107" s="99">
        <v>75</v>
      </c>
      <c r="N107" s="99">
        <v>75</v>
      </c>
      <c r="O107" s="99">
        <v>114</v>
      </c>
      <c r="P107" s="99">
        <v>183</v>
      </c>
      <c r="Q107" s="99">
        <v>279</v>
      </c>
      <c r="R107" s="99">
        <v>278</v>
      </c>
      <c r="S107" s="99">
        <v>238</v>
      </c>
      <c r="T107" s="99">
        <v>289</v>
      </c>
      <c r="U107" s="99">
        <v>0</v>
      </c>
      <c r="V107" s="99">
        <v>1594</v>
      </c>
      <c r="W107" s="125"/>
      <c r="X107" s="124">
        <v>2000</v>
      </c>
      <c r="Y107" s="99">
        <v>0</v>
      </c>
      <c r="Z107" s="99">
        <v>0</v>
      </c>
      <c r="AA107" s="99">
        <v>1</v>
      </c>
      <c r="AB107" s="99">
        <v>1</v>
      </c>
      <c r="AC107" s="99">
        <v>3</v>
      </c>
      <c r="AD107" s="99">
        <v>1</v>
      </c>
      <c r="AE107" s="99">
        <v>6</v>
      </c>
      <c r="AF107" s="99">
        <v>5</v>
      </c>
      <c r="AG107" s="99">
        <v>4</v>
      </c>
      <c r="AH107" s="99">
        <v>20</v>
      </c>
      <c r="AI107" s="99">
        <v>33</v>
      </c>
      <c r="AJ107" s="99">
        <v>37</v>
      </c>
      <c r="AK107" s="99">
        <v>69</v>
      </c>
      <c r="AL107" s="99">
        <v>131</v>
      </c>
      <c r="AM107" s="99">
        <v>189</v>
      </c>
      <c r="AN107" s="99">
        <v>242</v>
      </c>
      <c r="AO107" s="99">
        <v>238</v>
      </c>
      <c r="AP107" s="99">
        <v>432</v>
      </c>
      <c r="AQ107" s="99">
        <v>0</v>
      </c>
      <c r="AR107" s="99">
        <v>1412</v>
      </c>
      <c r="AS107" s="125"/>
      <c r="AT107" s="124">
        <v>2000</v>
      </c>
      <c r="AU107" s="99">
        <v>0</v>
      </c>
      <c r="AV107" s="99">
        <v>0</v>
      </c>
      <c r="AW107" s="99">
        <v>1</v>
      </c>
      <c r="AX107" s="99">
        <v>2</v>
      </c>
      <c r="AY107" s="99">
        <v>5</v>
      </c>
      <c r="AZ107" s="99">
        <v>2</v>
      </c>
      <c r="BA107" s="99">
        <v>12</v>
      </c>
      <c r="BB107" s="99">
        <v>17</v>
      </c>
      <c r="BC107" s="99">
        <v>15</v>
      </c>
      <c r="BD107" s="99">
        <v>50</v>
      </c>
      <c r="BE107" s="99">
        <v>108</v>
      </c>
      <c r="BF107" s="99">
        <v>112</v>
      </c>
      <c r="BG107" s="99">
        <v>183</v>
      </c>
      <c r="BH107" s="99">
        <v>314</v>
      </c>
      <c r="BI107" s="99">
        <v>468</v>
      </c>
      <c r="BJ107" s="99">
        <v>520</v>
      </c>
      <c r="BK107" s="99">
        <v>476</v>
      </c>
      <c r="BL107" s="99">
        <v>721</v>
      </c>
      <c r="BM107" s="99">
        <v>0</v>
      </c>
      <c r="BN107" s="99">
        <v>3006</v>
      </c>
      <c r="BP107" s="124">
        <v>2000</v>
      </c>
    </row>
    <row r="108" spans="2:68">
      <c r="B108" s="123">
        <v>2001</v>
      </c>
      <c r="C108" s="99">
        <v>0</v>
      </c>
      <c r="D108" s="99">
        <v>0</v>
      </c>
      <c r="E108" s="99">
        <v>0</v>
      </c>
      <c r="F108" s="99">
        <v>0</v>
      </c>
      <c r="G108" s="99">
        <v>1</v>
      </c>
      <c r="H108" s="99">
        <v>2</v>
      </c>
      <c r="I108" s="99">
        <v>10</v>
      </c>
      <c r="J108" s="99">
        <v>11</v>
      </c>
      <c r="K108" s="99">
        <v>24</v>
      </c>
      <c r="L108" s="99">
        <v>34</v>
      </c>
      <c r="M108" s="99">
        <v>71</v>
      </c>
      <c r="N108" s="99">
        <v>77</v>
      </c>
      <c r="O108" s="99">
        <v>117</v>
      </c>
      <c r="P108" s="99">
        <v>155</v>
      </c>
      <c r="Q108" s="99">
        <v>265</v>
      </c>
      <c r="R108" s="99">
        <v>299</v>
      </c>
      <c r="S108" s="99">
        <v>273</v>
      </c>
      <c r="T108" s="99">
        <v>300</v>
      </c>
      <c r="U108" s="99">
        <v>0</v>
      </c>
      <c r="V108" s="99">
        <v>1639</v>
      </c>
      <c r="W108" s="127"/>
      <c r="X108" s="123">
        <v>2001</v>
      </c>
      <c r="Y108" s="99">
        <v>0</v>
      </c>
      <c r="Z108" s="99">
        <v>0</v>
      </c>
      <c r="AA108" s="99">
        <v>0</v>
      </c>
      <c r="AB108" s="99">
        <v>2</v>
      </c>
      <c r="AC108" s="99">
        <v>2</v>
      </c>
      <c r="AD108" s="99">
        <v>2</v>
      </c>
      <c r="AE108" s="99">
        <v>2</v>
      </c>
      <c r="AF108" s="99">
        <v>11</v>
      </c>
      <c r="AG108" s="99">
        <v>9</v>
      </c>
      <c r="AH108" s="99">
        <v>14</v>
      </c>
      <c r="AI108" s="99">
        <v>37</v>
      </c>
      <c r="AJ108" s="99">
        <v>50</v>
      </c>
      <c r="AK108" s="99">
        <v>57</v>
      </c>
      <c r="AL108" s="99">
        <v>96</v>
      </c>
      <c r="AM108" s="99">
        <v>165</v>
      </c>
      <c r="AN108" s="99">
        <v>243</v>
      </c>
      <c r="AO108" s="99">
        <v>286</v>
      </c>
      <c r="AP108" s="99">
        <v>463</v>
      </c>
      <c r="AQ108" s="99">
        <v>0</v>
      </c>
      <c r="AR108" s="99">
        <v>1439</v>
      </c>
      <c r="AS108" s="127"/>
      <c r="AT108" s="123">
        <v>2001</v>
      </c>
      <c r="AU108" s="99">
        <v>0</v>
      </c>
      <c r="AV108" s="99">
        <v>0</v>
      </c>
      <c r="AW108" s="99">
        <v>0</v>
      </c>
      <c r="AX108" s="99">
        <v>2</v>
      </c>
      <c r="AY108" s="99">
        <v>3</v>
      </c>
      <c r="AZ108" s="99">
        <v>4</v>
      </c>
      <c r="BA108" s="99">
        <v>12</v>
      </c>
      <c r="BB108" s="99">
        <v>22</v>
      </c>
      <c r="BC108" s="99">
        <v>33</v>
      </c>
      <c r="BD108" s="99">
        <v>48</v>
      </c>
      <c r="BE108" s="99">
        <v>108</v>
      </c>
      <c r="BF108" s="99">
        <v>127</v>
      </c>
      <c r="BG108" s="99">
        <v>174</v>
      </c>
      <c r="BH108" s="99">
        <v>251</v>
      </c>
      <c r="BI108" s="99">
        <v>430</v>
      </c>
      <c r="BJ108" s="99">
        <v>542</v>
      </c>
      <c r="BK108" s="99">
        <v>559</v>
      </c>
      <c r="BL108" s="99">
        <v>763</v>
      </c>
      <c r="BM108" s="99">
        <v>0</v>
      </c>
      <c r="BN108" s="99">
        <v>3078</v>
      </c>
      <c r="BP108" s="123">
        <v>2001</v>
      </c>
    </row>
    <row r="109" spans="2:68">
      <c r="B109" s="124">
        <v>2002</v>
      </c>
      <c r="C109" s="99">
        <v>1</v>
      </c>
      <c r="D109" s="99">
        <v>0</v>
      </c>
      <c r="E109" s="99">
        <v>0</v>
      </c>
      <c r="F109" s="99">
        <v>1</v>
      </c>
      <c r="G109" s="99">
        <v>2</v>
      </c>
      <c r="H109" s="99">
        <v>2</v>
      </c>
      <c r="I109" s="99">
        <v>4</v>
      </c>
      <c r="J109" s="99">
        <v>14</v>
      </c>
      <c r="K109" s="99">
        <v>21</v>
      </c>
      <c r="L109" s="99">
        <v>30</v>
      </c>
      <c r="M109" s="99">
        <v>61</v>
      </c>
      <c r="N109" s="99">
        <v>67</v>
      </c>
      <c r="O109" s="99">
        <v>151</v>
      </c>
      <c r="P109" s="99">
        <v>158</v>
      </c>
      <c r="Q109" s="99">
        <v>267</v>
      </c>
      <c r="R109" s="99">
        <v>331</v>
      </c>
      <c r="S109" s="99">
        <v>310</v>
      </c>
      <c r="T109" s="99">
        <v>348</v>
      </c>
      <c r="U109" s="99">
        <v>3</v>
      </c>
      <c r="V109" s="99">
        <v>1771</v>
      </c>
      <c r="W109" s="127"/>
      <c r="X109" s="124">
        <v>2002</v>
      </c>
      <c r="Y109" s="99">
        <v>0</v>
      </c>
      <c r="Z109" s="99">
        <v>0</v>
      </c>
      <c r="AA109" s="99">
        <v>0</v>
      </c>
      <c r="AB109" s="99">
        <v>2</v>
      </c>
      <c r="AC109" s="99">
        <v>2</v>
      </c>
      <c r="AD109" s="99">
        <v>4</v>
      </c>
      <c r="AE109" s="99">
        <v>3</v>
      </c>
      <c r="AF109" s="99">
        <v>4</v>
      </c>
      <c r="AG109" s="99">
        <v>11</v>
      </c>
      <c r="AH109" s="99">
        <v>14</v>
      </c>
      <c r="AI109" s="99">
        <v>33</v>
      </c>
      <c r="AJ109" s="99">
        <v>27</v>
      </c>
      <c r="AK109" s="99">
        <v>74</v>
      </c>
      <c r="AL109" s="99">
        <v>104</v>
      </c>
      <c r="AM109" s="99">
        <v>174</v>
      </c>
      <c r="AN109" s="99">
        <v>225</v>
      </c>
      <c r="AO109" s="99">
        <v>351</v>
      </c>
      <c r="AP109" s="99">
        <v>529</v>
      </c>
      <c r="AQ109" s="99">
        <v>1</v>
      </c>
      <c r="AR109" s="99">
        <v>1558</v>
      </c>
      <c r="AS109" s="127"/>
      <c r="AT109" s="124">
        <v>2002</v>
      </c>
      <c r="AU109" s="99">
        <v>1</v>
      </c>
      <c r="AV109" s="99">
        <v>0</v>
      </c>
      <c r="AW109" s="99">
        <v>0</v>
      </c>
      <c r="AX109" s="99">
        <v>3</v>
      </c>
      <c r="AY109" s="99">
        <v>4</v>
      </c>
      <c r="AZ109" s="99">
        <v>6</v>
      </c>
      <c r="BA109" s="99">
        <v>7</v>
      </c>
      <c r="BB109" s="99">
        <v>18</v>
      </c>
      <c r="BC109" s="99">
        <v>32</v>
      </c>
      <c r="BD109" s="99">
        <v>44</v>
      </c>
      <c r="BE109" s="99">
        <v>94</v>
      </c>
      <c r="BF109" s="99">
        <v>94</v>
      </c>
      <c r="BG109" s="99">
        <v>225</v>
      </c>
      <c r="BH109" s="99">
        <v>262</v>
      </c>
      <c r="BI109" s="99">
        <v>441</v>
      </c>
      <c r="BJ109" s="99">
        <v>556</v>
      </c>
      <c r="BK109" s="99">
        <v>661</v>
      </c>
      <c r="BL109" s="99">
        <v>877</v>
      </c>
      <c r="BM109" s="99">
        <v>4</v>
      </c>
      <c r="BN109" s="99">
        <v>3329</v>
      </c>
      <c r="BP109" s="124">
        <v>2002</v>
      </c>
    </row>
    <row r="110" spans="2:68">
      <c r="B110" s="123">
        <v>2003</v>
      </c>
      <c r="C110" s="99">
        <v>0</v>
      </c>
      <c r="D110" s="99">
        <v>0</v>
      </c>
      <c r="E110" s="99">
        <v>0</v>
      </c>
      <c r="F110" s="99">
        <v>1</v>
      </c>
      <c r="G110" s="99">
        <v>1</v>
      </c>
      <c r="H110" s="99">
        <v>2</v>
      </c>
      <c r="I110" s="99">
        <v>9</v>
      </c>
      <c r="J110" s="99">
        <v>11</v>
      </c>
      <c r="K110" s="99">
        <v>21</v>
      </c>
      <c r="L110" s="99">
        <v>16</v>
      </c>
      <c r="M110" s="99">
        <v>59</v>
      </c>
      <c r="N110" s="99">
        <v>90</v>
      </c>
      <c r="O110" s="99">
        <v>122</v>
      </c>
      <c r="P110" s="99">
        <v>202</v>
      </c>
      <c r="Q110" s="99">
        <v>303</v>
      </c>
      <c r="R110" s="99">
        <v>298</v>
      </c>
      <c r="S110" s="99">
        <v>302</v>
      </c>
      <c r="T110" s="99">
        <v>370</v>
      </c>
      <c r="U110" s="99">
        <v>0</v>
      </c>
      <c r="V110" s="99">
        <v>1807</v>
      </c>
      <c r="W110" s="127"/>
      <c r="X110" s="123">
        <v>2003</v>
      </c>
      <c r="Y110" s="99">
        <v>1</v>
      </c>
      <c r="Z110" s="99">
        <v>0</v>
      </c>
      <c r="AA110" s="99">
        <v>1</v>
      </c>
      <c r="AB110" s="99">
        <v>2</v>
      </c>
      <c r="AC110" s="99">
        <v>1</v>
      </c>
      <c r="AD110" s="99">
        <v>1</v>
      </c>
      <c r="AE110" s="99">
        <v>5</v>
      </c>
      <c r="AF110" s="99">
        <v>2</v>
      </c>
      <c r="AG110" s="99">
        <v>12</v>
      </c>
      <c r="AH110" s="99">
        <v>18</v>
      </c>
      <c r="AI110" s="99">
        <v>21</v>
      </c>
      <c r="AJ110" s="99">
        <v>29</v>
      </c>
      <c r="AK110" s="99">
        <v>55</v>
      </c>
      <c r="AL110" s="99">
        <v>104</v>
      </c>
      <c r="AM110" s="99">
        <v>158</v>
      </c>
      <c r="AN110" s="99">
        <v>275</v>
      </c>
      <c r="AO110" s="99">
        <v>296</v>
      </c>
      <c r="AP110" s="99">
        <v>601</v>
      </c>
      <c r="AQ110" s="99">
        <v>0</v>
      </c>
      <c r="AR110" s="99">
        <v>1582</v>
      </c>
      <c r="AS110" s="127"/>
      <c r="AT110" s="123">
        <v>2003</v>
      </c>
      <c r="AU110" s="99">
        <v>1</v>
      </c>
      <c r="AV110" s="99">
        <v>0</v>
      </c>
      <c r="AW110" s="99">
        <v>1</v>
      </c>
      <c r="AX110" s="99">
        <v>3</v>
      </c>
      <c r="AY110" s="99">
        <v>2</v>
      </c>
      <c r="AZ110" s="99">
        <v>3</v>
      </c>
      <c r="BA110" s="99">
        <v>14</v>
      </c>
      <c r="BB110" s="99">
        <v>13</v>
      </c>
      <c r="BC110" s="99">
        <v>33</v>
      </c>
      <c r="BD110" s="99">
        <v>34</v>
      </c>
      <c r="BE110" s="99">
        <v>80</v>
      </c>
      <c r="BF110" s="99">
        <v>119</v>
      </c>
      <c r="BG110" s="99">
        <v>177</v>
      </c>
      <c r="BH110" s="99">
        <v>306</v>
      </c>
      <c r="BI110" s="99">
        <v>461</v>
      </c>
      <c r="BJ110" s="99">
        <v>573</v>
      </c>
      <c r="BK110" s="99">
        <v>598</v>
      </c>
      <c r="BL110" s="99">
        <v>971</v>
      </c>
      <c r="BM110" s="99">
        <v>0</v>
      </c>
      <c r="BN110" s="99">
        <v>3389</v>
      </c>
      <c r="BP110" s="123">
        <v>2003</v>
      </c>
    </row>
    <row r="111" spans="2:68">
      <c r="B111" s="124">
        <v>2004</v>
      </c>
      <c r="C111" s="99">
        <v>0</v>
      </c>
      <c r="D111" s="99">
        <v>0</v>
      </c>
      <c r="E111" s="99">
        <v>0</v>
      </c>
      <c r="F111" s="99">
        <v>2</v>
      </c>
      <c r="G111" s="99">
        <v>2</v>
      </c>
      <c r="H111" s="99">
        <v>4</v>
      </c>
      <c r="I111" s="99">
        <v>8</v>
      </c>
      <c r="J111" s="99">
        <v>8</v>
      </c>
      <c r="K111" s="99">
        <v>21</v>
      </c>
      <c r="L111" s="99">
        <v>35</v>
      </c>
      <c r="M111" s="99">
        <v>47</v>
      </c>
      <c r="N111" s="99">
        <v>76</v>
      </c>
      <c r="O111" s="99">
        <v>111</v>
      </c>
      <c r="P111" s="99">
        <v>193</v>
      </c>
      <c r="Q111" s="99">
        <v>305</v>
      </c>
      <c r="R111" s="99">
        <v>332</v>
      </c>
      <c r="S111" s="99">
        <v>352</v>
      </c>
      <c r="T111" s="99">
        <v>373</v>
      </c>
      <c r="U111" s="99">
        <v>0</v>
      </c>
      <c r="V111" s="99">
        <v>1869</v>
      </c>
      <c r="W111" s="127"/>
      <c r="X111" s="124">
        <v>2004</v>
      </c>
      <c r="Y111" s="99">
        <v>0</v>
      </c>
      <c r="Z111" s="99">
        <v>0</v>
      </c>
      <c r="AA111" s="99">
        <v>0</v>
      </c>
      <c r="AB111" s="99">
        <v>0</v>
      </c>
      <c r="AC111" s="99">
        <v>2</v>
      </c>
      <c r="AD111" s="99">
        <v>2</v>
      </c>
      <c r="AE111" s="99">
        <v>5</v>
      </c>
      <c r="AF111" s="99">
        <v>8</v>
      </c>
      <c r="AG111" s="99">
        <v>11</v>
      </c>
      <c r="AH111" s="99">
        <v>19</v>
      </c>
      <c r="AI111" s="99">
        <v>22</v>
      </c>
      <c r="AJ111" s="99">
        <v>48</v>
      </c>
      <c r="AK111" s="99">
        <v>72</v>
      </c>
      <c r="AL111" s="99">
        <v>126</v>
      </c>
      <c r="AM111" s="99">
        <v>141</v>
      </c>
      <c r="AN111" s="99">
        <v>285</v>
      </c>
      <c r="AO111" s="99">
        <v>394</v>
      </c>
      <c r="AP111" s="99">
        <v>595</v>
      </c>
      <c r="AQ111" s="99">
        <v>0</v>
      </c>
      <c r="AR111" s="99">
        <v>1730</v>
      </c>
      <c r="AS111" s="127"/>
      <c r="AT111" s="124">
        <v>2004</v>
      </c>
      <c r="AU111" s="99">
        <v>0</v>
      </c>
      <c r="AV111" s="99">
        <v>0</v>
      </c>
      <c r="AW111" s="99">
        <v>0</v>
      </c>
      <c r="AX111" s="99">
        <v>2</v>
      </c>
      <c r="AY111" s="99">
        <v>4</v>
      </c>
      <c r="AZ111" s="99">
        <v>6</v>
      </c>
      <c r="BA111" s="99">
        <v>13</v>
      </c>
      <c r="BB111" s="99">
        <v>16</v>
      </c>
      <c r="BC111" s="99">
        <v>32</v>
      </c>
      <c r="BD111" s="99">
        <v>54</v>
      </c>
      <c r="BE111" s="99">
        <v>69</v>
      </c>
      <c r="BF111" s="99">
        <v>124</v>
      </c>
      <c r="BG111" s="99">
        <v>183</v>
      </c>
      <c r="BH111" s="99">
        <v>319</v>
      </c>
      <c r="BI111" s="99">
        <v>446</v>
      </c>
      <c r="BJ111" s="99">
        <v>617</v>
      </c>
      <c r="BK111" s="99">
        <v>746</v>
      </c>
      <c r="BL111" s="99">
        <v>968</v>
      </c>
      <c r="BM111" s="99">
        <v>0</v>
      </c>
      <c r="BN111" s="99">
        <v>3599</v>
      </c>
      <c r="BP111" s="124">
        <v>2004</v>
      </c>
    </row>
    <row r="112" spans="2:68">
      <c r="B112" s="123">
        <v>2005</v>
      </c>
      <c r="C112" s="99">
        <v>0</v>
      </c>
      <c r="D112" s="99">
        <v>0</v>
      </c>
      <c r="E112" s="99">
        <v>2</v>
      </c>
      <c r="F112" s="99">
        <v>0</v>
      </c>
      <c r="G112" s="99">
        <v>1</v>
      </c>
      <c r="H112" s="99">
        <v>3</v>
      </c>
      <c r="I112" s="99">
        <v>4</v>
      </c>
      <c r="J112" s="99">
        <v>13</v>
      </c>
      <c r="K112" s="99">
        <v>21</v>
      </c>
      <c r="L112" s="99">
        <v>30</v>
      </c>
      <c r="M112" s="99">
        <v>45</v>
      </c>
      <c r="N112" s="99">
        <v>85</v>
      </c>
      <c r="O112" s="99">
        <v>109</v>
      </c>
      <c r="P112" s="99">
        <v>183</v>
      </c>
      <c r="Q112" s="99">
        <v>229</v>
      </c>
      <c r="R112" s="99">
        <v>316</v>
      </c>
      <c r="S112" s="99">
        <v>354</v>
      </c>
      <c r="T112" s="99">
        <v>380</v>
      </c>
      <c r="U112" s="99">
        <v>0</v>
      </c>
      <c r="V112" s="99">
        <v>1775</v>
      </c>
      <c r="W112" s="127"/>
      <c r="X112" s="123">
        <v>2005</v>
      </c>
      <c r="Y112" s="99">
        <v>0</v>
      </c>
      <c r="Z112" s="99">
        <v>1</v>
      </c>
      <c r="AA112" s="99">
        <v>0</v>
      </c>
      <c r="AB112" s="99">
        <v>1</v>
      </c>
      <c r="AC112" s="99">
        <v>2</v>
      </c>
      <c r="AD112" s="99">
        <v>3</v>
      </c>
      <c r="AE112" s="99">
        <v>5</v>
      </c>
      <c r="AF112" s="99">
        <v>4</v>
      </c>
      <c r="AG112" s="99">
        <v>15</v>
      </c>
      <c r="AH112" s="99">
        <v>11</v>
      </c>
      <c r="AI112" s="99">
        <v>19</v>
      </c>
      <c r="AJ112" s="99">
        <v>48</v>
      </c>
      <c r="AK112" s="99">
        <v>51</v>
      </c>
      <c r="AL112" s="99">
        <v>102</v>
      </c>
      <c r="AM112" s="99">
        <v>138</v>
      </c>
      <c r="AN112" s="99">
        <v>263</v>
      </c>
      <c r="AO112" s="99">
        <v>418</v>
      </c>
      <c r="AP112" s="99">
        <v>673</v>
      </c>
      <c r="AQ112" s="99">
        <v>0</v>
      </c>
      <c r="AR112" s="99">
        <v>1754</v>
      </c>
      <c r="AS112" s="127"/>
      <c r="AT112" s="123">
        <v>2005</v>
      </c>
      <c r="AU112" s="99">
        <v>0</v>
      </c>
      <c r="AV112" s="99">
        <v>1</v>
      </c>
      <c r="AW112" s="99">
        <v>2</v>
      </c>
      <c r="AX112" s="99">
        <v>1</v>
      </c>
      <c r="AY112" s="99">
        <v>3</v>
      </c>
      <c r="AZ112" s="99">
        <v>6</v>
      </c>
      <c r="BA112" s="99">
        <v>9</v>
      </c>
      <c r="BB112" s="99">
        <v>17</v>
      </c>
      <c r="BC112" s="99">
        <v>36</v>
      </c>
      <c r="BD112" s="99">
        <v>41</v>
      </c>
      <c r="BE112" s="99">
        <v>64</v>
      </c>
      <c r="BF112" s="99">
        <v>133</v>
      </c>
      <c r="BG112" s="99">
        <v>160</v>
      </c>
      <c r="BH112" s="99">
        <v>285</v>
      </c>
      <c r="BI112" s="99">
        <v>367</v>
      </c>
      <c r="BJ112" s="99">
        <v>579</v>
      </c>
      <c r="BK112" s="99">
        <v>772</v>
      </c>
      <c r="BL112" s="99">
        <v>1053</v>
      </c>
      <c r="BM112" s="99">
        <v>0</v>
      </c>
      <c r="BN112" s="99">
        <v>3529</v>
      </c>
      <c r="BP112" s="123">
        <v>2005</v>
      </c>
    </row>
    <row r="113" spans="2:68">
      <c r="B113" s="123">
        <v>2006</v>
      </c>
      <c r="C113" s="99">
        <v>0</v>
      </c>
      <c r="D113" s="99">
        <v>0</v>
      </c>
      <c r="E113" s="99">
        <v>0</v>
      </c>
      <c r="F113" s="99">
        <v>1</v>
      </c>
      <c r="G113" s="99">
        <v>2</v>
      </c>
      <c r="H113" s="99">
        <v>4</v>
      </c>
      <c r="I113" s="99">
        <v>2</v>
      </c>
      <c r="J113" s="99">
        <v>7</v>
      </c>
      <c r="K113" s="99">
        <v>18</v>
      </c>
      <c r="L113" s="99">
        <v>31</v>
      </c>
      <c r="M113" s="99">
        <v>46</v>
      </c>
      <c r="N113" s="99">
        <v>85</v>
      </c>
      <c r="O113" s="99">
        <v>116</v>
      </c>
      <c r="P113" s="99">
        <v>164</v>
      </c>
      <c r="Q113" s="99">
        <v>237</v>
      </c>
      <c r="R113" s="99">
        <v>333</v>
      </c>
      <c r="S113" s="99">
        <v>376</v>
      </c>
      <c r="T113" s="99">
        <v>408</v>
      </c>
      <c r="U113" s="99">
        <v>0</v>
      </c>
      <c r="V113" s="99">
        <v>1830</v>
      </c>
      <c r="X113" s="123">
        <v>2006</v>
      </c>
      <c r="Y113" s="99">
        <v>0</v>
      </c>
      <c r="Z113" s="99">
        <v>0</v>
      </c>
      <c r="AA113" s="99">
        <v>1</v>
      </c>
      <c r="AB113" s="99">
        <v>0</v>
      </c>
      <c r="AC113" s="99">
        <v>2</v>
      </c>
      <c r="AD113" s="99">
        <v>2</v>
      </c>
      <c r="AE113" s="99">
        <v>6</v>
      </c>
      <c r="AF113" s="99">
        <v>9</v>
      </c>
      <c r="AG113" s="99">
        <v>13</v>
      </c>
      <c r="AH113" s="99">
        <v>23</v>
      </c>
      <c r="AI113" s="99">
        <v>20</v>
      </c>
      <c r="AJ113" s="99">
        <v>37</v>
      </c>
      <c r="AK113" s="99">
        <v>70</v>
      </c>
      <c r="AL113" s="99">
        <v>99</v>
      </c>
      <c r="AM113" s="99">
        <v>172</v>
      </c>
      <c r="AN113" s="99">
        <v>266</v>
      </c>
      <c r="AO113" s="99">
        <v>407</v>
      </c>
      <c r="AP113" s="99">
        <v>712</v>
      </c>
      <c r="AQ113" s="99">
        <v>0</v>
      </c>
      <c r="AR113" s="99">
        <v>1839</v>
      </c>
      <c r="AT113" s="123">
        <v>2006</v>
      </c>
      <c r="AU113" s="99">
        <v>0</v>
      </c>
      <c r="AV113" s="99">
        <v>0</v>
      </c>
      <c r="AW113" s="99">
        <v>1</v>
      </c>
      <c r="AX113" s="99">
        <v>1</v>
      </c>
      <c r="AY113" s="99">
        <v>4</v>
      </c>
      <c r="AZ113" s="99">
        <v>6</v>
      </c>
      <c r="BA113" s="99">
        <v>8</v>
      </c>
      <c r="BB113" s="99">
        <v>16</v>
      </c>
      <c r="BC113" s="99">
        <v>31</v>
      </c>
      <c r="BD113" s="99">
        <v>54</v>
      </c>
      <c r="BE113" s="99">
        <v>66</v>
      </c>
      <c r="BF113" s="99">
        <v>122</v>
      </c>
      <c r="BG113" s="99">
        <v>186</v>
      </c>
      <c r="BH113" s="99">
        <v>263</v>
      </c>
      <c r="BI113" s="99">
        <v>409</v>
      </c>
      <c r="BJ113" s="99">
        <v>599</v>
      </c>
      <c r="BK113" s="99">
        <v>783</v>
      </c>
      <c r="BL113" s="99">
        <v>1120</v>
      </c>
      <c r="BM113" s="99">
        <v>0</v>
      </c>
      <c r="BN113" s="99">
        <v>3669</v>
      </c>
      <c r="BP113" s="123">
        <v>2006</v>
      </c>
    </row>
    <row r="114" spans="2:68">
      <c r="B114" s="123">
        <v>2007</v>
      </c>
      <c r="C114" s="99">
        <v>1</v>
      </c>
      <c r="D114" s="99">
        <v>0</v>
      </c>
      <c r="E114" s="99">
        <v>0</v>
      </c>
      <c r="F114" s="99">
        <v>0</v>
      </c>
      <c r="G114" s="99">
        <v>0</v>
      </c>
      <c r="H114" s="99">
        <v>7</v>
      </c>
      <c r="I114" s="99">
        <v>6</v>
      </c>
      <c r="J114" s="99">
        <v>11</v>
      </c>
      <c r="K114" s="99">
        <v>20</v>
      </c>
      <c r="L114" s="99">
        <v>31</v>
      </c>
      <c r="M114" s="99">
        <v>38</v>
      </c>
      <c r="N114" s="99">
        <v>82</v>
      </c>
      <c r="O114" s="99">
        <v>134</v>
      </c>
      <c r="P114" s="99">
        <v>173</v>
      </c>
      <c r="Q114" s="99">
        <v>239</v>
      </c>
      <c r="R114" s="99">
        <v>344</v>
      </c>
      <c r="S114" s="99">
        <v>394</v>
      </c>
      <c r="T114" s="99">
        <v>448</v>
      </c>
      <c r="U114" s="99">
        <v>0</v>
      </c>
      <c r="V114" s="99">
        <v>1928</v>
      </c>
      <c r="X114" s="123">
        <v>2007</v>
      </c>
      <c r="Y114" s="99">
        <v>0</v>
      </c>
      <c r="Z114" s="99">
        <v>0</v>
      </c>
      <c r="AA114" s="99">
        <v>1</v>
      </c>
      <c r="AB114" s="99">
        <v>1</v>
      </c>
      <c r="AC114" s="99">
        <v>2</v>
      </c>
      <c r="AD114" s="99">
        <v>1</v>
      </c>
      <c r="AE114" s="99">
        <v>4</v>
      </c>
      <c r="AF114" s="99">
        <v>6</v>
      </c>
      <c r="AG114" s="99">
        <v>9</v>
      </c>
      <c r="AH114" s="99">
        <v>23</v>
      </c>
      <c r="AI114" s="99">
        <v>23</v>
      </c>
      <c r="AJ114" s="99">
        <v>47</v>
      </c>
      <c r="AK114" s="99">
        <v>68</v>
      </c>
      <c r="AL114" s="99">
        <v>102</v>
      </c>
      <c r="AM114" s="99">
        <v>152</v>
      </c>
      <c r="AN114" s="99">
        <v>284</v>
      </c>
      <c r="AO114" s="99">
        <v>423</v>
      </c>
      <c r="AP114" s="99">
        <v>744</v>
      </c>
      <c r="AQ114" s="99">
        <v>0</v>
      </c>
      <c r="AR114" s="99">
        <v>1890</v>
      </c>
      <c r="AT114" s="123">
        <v>2007</v>
      </c>
      <c r="AU114" s="99">
        <v>1</v>
      </c>
      <c r="AV114" s="99">
        <v>0</v>
      </c>
      <c r="AW114" s="99">
        <v>1</v>
      </c>
      <c r="AX114" s="99">
        <v>1</v>
      </c>
      <c r="AY114" s="99">
        <v>2</v>
      </c>
      <c r="AZ114" s="99">
        <v>8</v>
      </c>
      <c r="BA114" s="99">
        <v>10</v>
      </c>
      <c r="BB114" s="99">
        <v>17</v>
      </c>
      <c r="BC114" s="99">
        <v>29</v>
      </c>
      <c r="BD114" s="99">
        <v>54</v>
      </c>
      <c r="BE114" s="99">
        <v>61</v>
      </c>
      <c r="BF114" s="99">
        <v>129</v>
      </c>
      <c r="BG114" s="99">
        <v>202</v>
      </c>
      <c r="BH114" s="99">
        <v>275</v>
      </c>
      <c r="BI114" s="99">
        <v>391</v>
      </c>
      <c r="BJ114" s="99">
        <v>628</v>
      </c>
      <c r="BK114" s="99">
        <v>817</v>
      </c>
      <c r="BL114" s="99">
        <v>1192</v>
      </c>
      <c r="BM114" s="99">
        <v>0</v>
      </c>
      <c r="BN114" s="99">
        <v>3818</v>
      </c>
      <c r="BP114" s="123">
        <v>2007</v>
      </c>
    </row>
    <row r="115" spans="2:68">
      <c r="B115" s="123">
        <v>2008</v>
      </c>
      <c r="C115" s="99">
        <v>0</v>
      </c>
      <c r="D115" s="99">
        <v>0</v>
      </c>
      <c r="E115" s="99">
        <v>0</v>
      </c>
      <c r="F115" s="99">
        <v>2</v>
      </c>
      <c r="G115" s="99">
        <v>0</v>
      </c>
      <c r="H115" s="99">
        <v>2</v>
      </c>
      <c r="I115" s="99">
        <v>9</v>
      </c>
      <c r="J115" s="99">
        <v>13</v>
      </c>
      <c r="K115" s="99">
        <v>23</v>
      </c>
      <c r="L115" s="99">
        <v>31</v>
      </c>
      <c r="M115" s="99">
        <v>53</v>
      </c>
      <c r="N115" s="99">
        <v>78</v>
      </c>
      <c r="O115" s="99">
        <v>121</v>
      </c>
      <c r="P115" s="99">
        <v>186</v>
      </c>
      <c r="Q115" s="99">
        <v>271</v>
      </c>
      <c r="R115" s="99">
        <v>382</v>
      </c>
      <c r="S115" s="99">
        <v>456</v>
      </c>
      <c r="T115" s="99">
        <v>508</v>
      </c>
      <c r="U115" s="99">
        <v>0</v>
      </c>
      <c r="V115" s="99">
        <v>2135</v>
      </c>
      <c r="X115" s="123">
        <v>2008</v>
      </c>
      <c r="Y115" s="99">
        <v>1</v>
      </c>
      <c r="Z115" s="99">
        <v>0</v>
      </c>
      <c r="AA115" s="99">
        <v>1</v>
      </c>
      <c r="AB115" s="99">
        <v>0</v>
      </c>
      <c r="AC115" s="99">
        <v>2</v>
      </c>
      <c r="AD115" s="99">
        <v>0</v>
      </c>
      <c r="AE115" s="99">
        <v>4</v>
      </c>
      <c r="AF115" s="99">
        <v>7</v>
      </c>
      <c r="AG115" s="99">
        <v>5</v>
      </c>
      <c r="AH115" s="99">
        <v>18</v>
      </c>
      <c r="AI115" s="99">
        <v>29</v>
      </c>
      <c r="AJ115" s="99">
        <v>53</v>
      </c>
      <c r="AK115" s="99">
        <v>59</v>
      </c>
      <c r="AL115" s="99">
        <v>113</v>
      </c>
      <c r="AM115" s="99">
        <v>150</v>
      </c>
      <c r="AN115" s="99">
        <v>279</v>
      </c>
      <c r="AO115" s="99">
        <v>418</v>
      </c>
      <c r="AP115" s="99">
        <v>907</v>
      </c>
      <c r="AQ115" s="99">
        <v>0</v>
      </c>
      <c r="AR115" s="99">
        <v>2046</v>
      </c>
      <c r="AT115" s="123">
        <v>2008</v>
      </c>
      <c r="AU115" s="99">
        <v>1</v>
      </c>
      <c r="AV115" s="99">
        <v>0</v>
      </c>
      <c r="AW115" s="99">
        <v>1</v>
      </c>
      <c r="AX115" s="99">
        <v>2</v>
      </c>
      <c r="AY115" s="99">
        <v>2</v>
      </c>
      <c r="AZ115" s="99">
        <v>2</v>
      </c>
      <c r="BA115" s="99">
        <v>13</v>
      </c>
      <c r="BB115" s="99">
        <v>20</v>
      </c>
      <c r="BC115" s="99">
        <v>28</v>
      </c>
      <c r="BD115" s="99">
        <v>49</v>
      </c>
      <c r="BE115" s="99">
        <v>82</v>
      </c>
      <c r="BF115" s="99">
        <v>131</v>
      </c>
      <c r="BG115" s="99">
        <v>180</v>
      </c>
      <c r="BH115" s="99">
        <v>299</v>
      </c>
      <c r="BI115" s="99">
        <v>421</v>
      </c>
      <c r="BJ115" s="99">
        <v>661</v>
      </c>
      <c r="BK115" s="99">
        <v>874</v>
      </c>
      <c r="BL115" s="99">
        <v>1415</v>
      </c>
      <c r="BM115" s="99">
        <v>0</v>
      </c>
      <c r="BN115" s="99">
        <v>4181</v>
      </c>
      <c r="BP115" s="123">
        <v>2008</v>
      </c>
    </row>
    <row r="116" spans="2:68">
      <c r="B116" s="123">
        <v>2009</v>
      </c>
      <c r="C116" s="99">
        <v>0</v>
      </c>
      <c r="D116" s="99">
        <v>0</v>
      </c>
      <c r="E116" s="99">
        <v>0</v>
      </c>
      <c r="F116" s="99">
        <v>2</v>
      </c>
      <c r="G116" s="99">
        <v>3</v>
      </c>
      <c r="H116" s="99">
        <v>9</v>
      </c>
      <c r="I116" s="99">
        <v>10</v>
      </c>
      <c r="J116" s="99">
        <v>14</v>
      </c>
      <c r="K116" s="99">
        <v>17</v>
      </c>
      <c r="L116" s="99">
        <v>35</v>
      </c>
      <c r="M116" s="99">
        <v>52</v>
      </c>
      <c r="N116" s="99">
        <v>89</v>
      </c>
      <c r="O116" s="99">
        <v>138</v>
      </c>
      <c r="P116" s="99">
        <v>182</v>
      </c>
      <c r="Q116" s="99">
        <v>247</v>
      </c>
      <c r="R116" s="99">
        <v>387</v>
      </c>
      <c r="S116" s="99">
        <v>424</v>
      </c>
      <c r="T116" s="99">
        <v>512</v>
      </c>
      <c r="U116" s="99">
        <v>0</v>
      </c>
      <c r="V116" s="99">
        <v>2121</v>
      </c>
      <c r="X116" s="123">
        <v>2009</v>
      </c>
      <c r="Y116" s="99">
        <v>0</v>
      </c>
      <c r="Z116" s="99">
        <v>0</v>
      </c>
      <c r="AA116" s="99">
        <v>0</v>
      </c>
      <c r="AB116" s="99">
        <v>0</v>
      </c>
      <c r="AC116" s="99">
        <v>4</v>
      </c>
      <c r="AD116" s="99">
        <v>3</v>
      </c>
      <c r="AE116" s="99">
        <v>1</v>
      </c>
      <c r="AF116" s="99">
        <v>11</v>
      </c>
      <c r="AG116" s="99">
        <v>9</v>
      </c>
      <c r="AH116" s="99">
        <v>25</v>
      </c>
      <c r="AI116" s="99">
        <v>33</v>
      </c>
      <c r="AJ116" s="99">
        <v>46</v>
      </c>
      <c r="AK116" s="99">
        <v>77</v>
      </c>
      <c r="AL116" s="99">
        <v>112</v>
      </c>
      <c r="AM116" s="99">
        <v>169</v>
      </c>
      <c r="AN116" s="99">
        <v>274</v>
      </c>
      <c r="AO116" s="99">
        <v>447</v>
      </c>
      <c r="AP116" s="99">
        <v>844</v>
      </c>
      <c r="AQ116" s="99">
        <v>0</v>
      </c>
      <c r="AR116" s="99">
        <v>2055</v>
      </c>
      <c r="AT116" s="123">
        <v>2009</v>
      </c>
      <c r="AU116" s="99">
        <v>0</v>
      </c>
      <c r="AV116" s="99">
        <v>0</v>
      </c>
      <c r="AW116" s="99">
        <v>0</v>
      </c>
      <c r="AX116" s="99">
        <v>2</v>
      </c>
      <c r="AY116" s="99">
        <v>7</v>
      </c>
      <c r="AZ116" s="99">
        <v>12</v>
      </c>
      <c r="BA116" s="99">
        <v>11</v>
      </c>
      <c r="BB116" s="99">
        <v>25</v>
      </c>
      <c r="BC116" s="99">
        <v>26</v>
      </c>
      <c r="BD116" s="99">
        <v>60</v>
      </c>
      <c r="BE116" s="99">
        <v>85</v>
      </c>
      <c r="BF116" s="99">
        <v>135</v>
      </c>
      <c r="BG116" s="99">
        <v>215</v>
      </c>
      <c r="BH116" s="99">
        <v>294</v>
      </c>
      <c r="BI116" s="99">
        <v>416</v>
      </c>
      <c r="BJ116" s="99">
        <v>661</v>
      </c>
      <c r="BK116" s="99">
        <v>871</v>
      </c>
      <c r="BL116" s="99">
        <v>1356</v>
      </c>
      <c r="BM116" s="99">
        <v>0</v>
      </c>
      <c r="BN116" s="99">
        <v>4176</v>
      </c>
      <c r="BP116" s="123">
        <v>2009</v>
      </c>
    </row>
    <row r="117" spans="2:68">
      <c r="B117" s="123">
        <v>2010</v>
      </c>
      <c r="C117" s="99">
        <v>0</v>
      </c>
      <c r="D117" s="99">
        <v>0</v>
      </c>
      <c r="E117" s="99">
        <v>0</v>
      </c>
      <c r="F117" s="99">
        <v>1</v>
      </c>
      <c r="G117" s="99">
        <v>1</v>
      </c>
      <c r="H117" s="99">
        <v>4</v>
      </c>
      <c r="I117" s="99">
        <v>6</v>
      </c>
      <c r="J117" s="99">
        <v>10</v>
      </c>
      <c r="K117" s="99">
        <v>21</v>
      </c>
      <c r="L117" s="99">
        <v>37</v>
      </c>
      <c r="M117" s="99">
        <v>59</v>
      </c>
      <c r="N117" s="99">
        <v>83</v>
      </c>
      <c r="O117" s="99">
        <v>145</v>
      </c>
      <c r="P117" s="99">
        <v>141</v>
      </c>
      <c r="Q117" s="99">
        <v>222</v>
      </c>
      <c r="R117" s="99">
        <v>311</v>
      </c>
      <c r="S117" s="99">
        <v>416</v>
      </c>
      <c r="T117" s="99">
        <v>534</v>
      </c>
      <c r="U117" s="99">
        <v>0</v>
      </c>
      <c r="V117" s="99">
        <v>1991</v>
      </c>
      <c r="X117" s="123">
        <v>2010</v>
      </c>
      <c r="Y117" s="99">
        <v>0</v>
      </c>
      <c r="Z117" s="99">
        <v>0</v>
      </c>
      <c r="AA117" s="99">
        <v>0</v>
      </c>
      <c r="AB117" s="99">
        <v>2</v>
      </c>
      <c r="AC117" s="99">
        <v>1</v>
      </c>
      <c r="AD117" s="99">
        <v>2</v>
      </c>
      <c r="AE117" s="99">
        <v>3</v>
      </c>
      <c r="AF117" s="99">
        <v>4</v>
      </c>
      <c r="AG117" s="99">
        <v>13</v>
      </c>
      <c r="AH117" s="99">
        <v>19</v>
      </c>
      <c r="AI117" s="99">
        <v>32</v>
      </c>
      <c r="AJ117" s="99">
        <v>49</v>
      </c>
      <c r="AK117" s="99">
        <v>71</v>
      </c>
      <c r="AL117" s="99">
        <v>89</v>
      </c>
      <c r="AM117" s="99">
        <v>148</v>
      </c>
      <c r="AN117" s="99">
        <v>251</v>
      </c>
      <c r="AO117" s="99">
        <v>396</v>
      </c>
      <c r="AP117" s="99">
        <v>877</v>
      </c>
      <c r="AQ117" s="99">
        <v>0</v>
      </c>
      <c r="AR117" s="99">
        <v>1957</v>
      </c>
      <c r="AT117" s="123">
        <v>2010</v>
      </c>
      <c r="AU117" s="99">
        <v>0</v>
      </c>
      <c r="AV117" s="99">
        <v>0</v>
      </c>
      <c r="AW117" s="99">
        <v>0</v>
      </c>
      <c r="AX117" s="99">
        <v>3</v>
      </c>
      <c r="AY117" s="99">
        <v>2</v>
      </c>
      <c r="AZ117" s="99">
        <v>6</v>
      </c>
      <c r="BA117" s="99">
        <v>9</v>
      </c>
      <c r="BB117" s="99">
        <v>14</v>
      </c>
      <c r="BC117" s="99">
        <v>34</v>
      </c>
      <c r="BD117" s="99">
        <v>56</v>
      </c>
      <c r="BE117" s="99">
        <v>91</v>
      </c>
      <c r="BF117" s="99">
        <v>132</v>
      </c>
      <c r="BG117" s="99">
        <v>216</v>
      </c>
      <c r="BH117" s="99">
        <v>230</v>
      </c>
      <c r="BI117" s="99">
        <v>370</v>
      </c>
      <c r="BJ117" s="99">
        <v>562</v>
      </c>
      <c r="BK117" s="99">
        <v>812</v>
      </c>
      <c r="BL117" s="99">
        <v>1411</v>
      </c>
      <c r="BM117" s="99">
        <v>0</v>
      </c>
      <c r="BN117" s="99">
        <v>3948</v>
      </c>
      <c r="BP117" s="123">
        <v>2010</v>
      </c>
    </row>
    <row r="118" spans="2:68">
      <c r="B118" s="123">
        <v>2011</v>
      </c>
      <c r="C118" s="99">
        <v>0</v>
      </c>
      <c r="D118" s="99">
        <v>2</v>
      </c>
      <c r="E118" s="99">
        <v>0</v>
      </c>
      <c r="F118" s="99">
        <v>2</v>
      </c>
      <c r="G118" s="99">
        <v>2</v>
      </c>
      <c r="H118" s="99">
        <v>3</v>
      </c>
      <c r="I118" s="99">
        <v>3</v>
      </c>
      <c r="J118" s="99">
        <v>10</v>
      </c>
      <c r="K118" s="99">
        <v>19</v>
      </c>
      <c r="L118" s="99">
        <v>33</v>
      </c>
      <c r="M118" s="99">
        <v>60</v>
      </c>
      <c r="N118" s="99">
        <v>73</v>
      </c>
      <c r="O118" s="99">
        <v>132</v>
      </c>
      <c r="P118" s="99">
        <v>216</v>
      </c>
      <c r="Q118" s="99">
        <v>252</v>
      </c>
      <c r="R118" s="99">
        <v>337</v>
      </c>
      <c r="S118" s="99">
        <v>435</v>
      </c>
      <c r="T118" s="99">
        <v>599</v>
      </c>
      <c r="U118" s="99">
        <v>0</v>
      </c>
      <c r="V118" s="99">
        <v>2178</v>
      </c>
      <c r="X118" s="123">
        <v>2011</v>
      </c>
      <c r="Y118" s="99">
        <v>0</v>
      </c>
      <c r="Z118" s="99">
        <v>0</v>
      </c>
      <c r="AA118" s="99">
        <v>1</v>
      </c>
      <c r="AB118" s="99">
        <v>2</v>
      </c>
      <c r="AC118" s="99">
        <v>2</v>
      </c>
      <c r="AD118" s="99">
        <v>3</v>
      </c>
      <c r="AE118" s="99">
        <v>4</v>
      </c>
      <c r="AF118" s="99">
        <v>2</v>
      </c>
      <c r="AG118" s="99">
        <v>13</v>
      </c>
      <c r="AH118" s="99">
        <v>26</v>
      </c>
      <c r="AI118" s="99">
        <v>35</v>
      </c>
      <c r="AJ118" s="99">
        <v>42</v>
      </c>
      <c r="AK118" s="99">
        <v>64</v>
      </c>
      <c r="AL118" s="99">
        <v>119</v>
      </c>
      <c r="AM118" s="99">
        <v>166</v>
      </c>
      <c r="AN118" s="99">
        <v>240</v>
      </c>
      <c r="AO118" s="99">
        <v>360</v>
      </c>
      <c r="AP118" s="99">
        <v>954</v>
      </c>
      <c r="AQ118" s="99">
        <v>0</v>
      </c>
      <c r="AR118" s="99">
        <v>2033</v>
      </c>
      <c r="AT118" s="123">
        <v>2011</v>
      </c>
      <c r="AU118" s="99">
        <v>0</v>
      </c>
      <c r="AV118" s="99">
        <v>2</v>
      </c>
      <c r="AW118" s="99">
        <v>1</v>
      </c>
      <c r="AX118" s="99">
        <v>4</v>
      </c>
      <c r="AY118" s="99">
        <v>4</v>
      </c>
      <c r="AZ118" s="99">
        <v>6</v>
      </c>
      <c r="BA118" s="99">
        <v>7</v>
      </c>
      <c r="BB118" s="99">
        <v>12</v>
      </c>
      <c r="BC118" s="99">
        <v>32</v>
      </c>
      <c r="BD118" s="99">
        <v>59</v>
      </c>
      <c r="BE118" s="99">
        <v>95</v>
      </c>
      <c r="BF118" s="99">
        <v>115</v>
      </c>
      <c r="BG118" s="99">
        <v>196</v>
      </c>
      <c r="BH118" s="99">
        <v>335</v>
      </c>
      <c r="BI118" s="99">
        <v>418</v>
      </c>
      <c r="BJ118" s="99">
        <v>577</v>
      </c>
      <c r="BK118" s="99">
        <v>795</v>
      </c>
      <c r="BL118" s="99">
        <v>1553</v>
      </c>
      <c r="BM118" s="99">
        <v>0</v>
      </c>
      <c r="BN118" s="99">
        <v>4211</v>
      </c>
      <c r="BP118" s="123">
        <v>2011</v>
      </c>
    </row>
    <row r="119" spans="2:68">
      <c r="B119" s="123">
        <v>2012</v>
      </c>
      <c r="C119" s="99">
        <v>1</v>
      </c>
      <c r="D119" s="99">
        <v>0</v>
      </c>
      <c r="E119" s="99">
        <v>2</v>
      </c>
      <c r="F119" s="99">
        <v>0</v>
      </c>
      <c r="G119" s="99">
        <v>4</v>
      </c>
      <c r="H119" s="99">
        <v>6</v>
      </c>
      <c r="I119" s="99">
        <v>4</v>
      </c>
      <c r="J119" s="99">
        <v>8</v>
      </c>
      <c r="K119" s="99">
        <v>29</v>
      </c>
      <c r="L119" s="99">
        <v>24</v>
      </c>
      <c r="M119" s="99">
        <v>44</v>
      </c>
      <c r="N119" s="99">
        <v>64</v>
      </c>
      <c r="O119" s="99">
        <v>120</v>
      </c>
      <c r="P119" s="99">
        <v>192</v>
      </c>
      <c r="Q119" s="99">
        <v>281</v>
      </c>
      <c r="R119" s="99">
        <v>361</v>
      </c>
      <c r="S119" s="99">
        <v>420</v>
      </c>
      <c r="T119" s="99">
        <v>640</v>
      </c>
      <c r="U119" s="99">
        <v>0</v>
      </c>
      <c r="V119" s="99">
        <v>2200</v>
      </c>
      <c r="X119" s="123">
        <v>2012</v>
      </c>
      <c r="Y119" s="99">
        <v>0</v>
      </c>
      <c r="Z119" s="99">
        <v>0</v>
      </c>
      <c r="AA119" s="99">
        <v>0</v>
      </c>
      <c r="AB119" s="99">
        <v>0</v>
      </c>
      <c r="AC119" s="99">
        <v>3</v>
      </c>
      <c r="AD119" s="99">
        <v>4</v>
      </c>
      <c r="AE119" s="99">
        <v>3</v>
      </c>
      <c r="AF119" s="99">
        <v>6</v>
      </c>
      <c r="AG119" s="99">
        <v>11</v>
      </c>
      <c r="AH119" s="99">
        <v>21</v>
      </c>
      <c r="AI119" s="99">
        <v>36</v>
      </c>
      <c r="AJ119" s="99">
        <v>46</v>
      </c>
      <c r="AK119" s="99">
        <v>70</v>
      </c>
      <c r="AL119" s="99">
        <v>98</v>
      </c>
      <c r="AM119" s="99">
        <v>137</v>
      </c>
      <c r="AN119" s="99">
        <v>244</v>
      </c>
      <c r="AO119" s="99">
        <v>388</v>
      </c>
      <c r="AP119" s="99">
        <v>974</v>
      </c>
      <c r="AQ119" s="99">
        <v>0</v>
      </c>
      <c r="AR119" s="99">
        <v>2041</v>
      </c>
      <c r="AT119" s="123">
        <v>2012</v>
      </c>
      <c r="AU119" s="99">
        <v>1</v>
      </c>
      <c r="AV119" s="99">
        <v>0</v>
      </c>
      <c r="AW119" s="99">
        <v>2</v>
      </c>
      <c r="AX119" s="99">
        <v>0</v>
      </c>
      <c r="AY119" s="99">
        <v>7</v>
      </c>
      <c r="AZ119" s="99">
        <v>10</v>
      </c>
      <c r="BA119" s="99">
        <v>7</v>
      </c>
      <c r="BB119" s="99">
        <v>14</v>
      </c>
      <c r="BC119" s="99">
        <v>40</v>
      </c>
      <c r="BD119" s="99">
        <v>45</v>
      </c>
      <c r="BE119" s="99">
        <v>80</v>
      </c>
      <c r="BF119" s="99">
        <v>110</v>
      </c>
      <c r="BG119" s="99">
        <v>190</v>
      </c>
      <c r="BH119" s="99">
        <v>290</v>
      </c>
      <c r="BI119" s="99">
        <v>418</v>
      </c>
      <c r="BJ119" s="99">
        <v>605</v>
      </c>
      <c r="BK119" s="99">
        <v>808</v>
      </c>
      <c r="BL119" s="99">
        <v>1614</v>
      </c>
      <c r="BM119" s="99">
        <v>0</v>
      </c>
      <c r="BN119" s="99">
        <v>4241</v>
      </c>
      <c r="BP119" s="123">
        <v>2012</v>
      </c>
    </row>
    <row r="120" spans="2:68">
      <c r="B120" s="123">
        <v>2013</v>
      </c>
      <c r="C120" s="99">
        <v>0</v>
      </c>
      <c r="D120" s="99">
        <v>0</v>
      </c>
      <c r="E120" s="99">
        <v>0</v>
      </c>
      <c r="F120" s="99">
        <v>1</v>
      </c>
      <c r="G120" s="99">
        <v>1</v>
      </c>
      <c r="H120" s="99">
        <v>8</v>
      </c>
      <c r="I120" s="99">
        <v>6</v>
      </c>
      <c r="J120" s="99">
        <v>6</v>
      </c>
      <c r="K120" s="99">
        <v>15</v>
      </c>
      <c r="L120" s="99">
        <v>46</v>
      </c>
      <c r="M120" s="99">
        <v>51</v>
      </c>
      <c r="N120" s="99">
        <v>80</v>
      </c>
      <c r="O120" s="99">
        <v>127</v>
      </c>
      <c r="P120" s="99">
        <v>206</v>
      </c>
      <c r="Q120" s="99">
        <v>294</v>
      </c>
      <c r="R120" s="99">
        <v>342</v>
      </c>
      <c r="S120" s="99">
        <v>444</v>
      </c>
      <c r="T120" s="99">
        <v>674</v>
      </c>
      <c r="U120" s="99">
        <v>0</v>
      </c>
      <c r="V120" s="99">
        <v>2301</v>
      </c>
      <c r="X120" s="123">
        <v>2013</v>
      </c>
      <c r="Y120" s="99">
        <v>0</v>
      </c>
      <c r="Z120" s="99">
        <v>0</v>
      </c>
      <c r="AA120" s="99">
        <v>0</v>
      </c>
      <c r="AB120" s="99">
        <v>0</v>
      </c>
      <c r="AC120" s="99">
        <v>2</v>
      </c>
      <c r="AD120" s="99">
        <v>1</v>
      </c>
      <c r="AE120" s="99">
        <v>13</v>
      </c>
      <c r="AF120" s="99">
        <v>5</v>
      </c>
      <c r="AG120" s="99">
        <v>19</v>
      </c>
      <c r="AH120" s="99">
        <v>14</v>
      </c>
      <c r="AI120" s="99">
        <v>30</v>
      </c>
      <c r="AJ120" s="99">
        <v>43</v>
      </c>
      <c r="AK120" s="99">
        <v>86</v>
      </c>
      <c r="AL120" s="99">
        <v>92</v>
      </c>
      <c r="AM120" s="99">
        <v>163</v>
      </c>
      <c r="AN120" s="99">
        <v>226</v>
      </c>
      <c r="AO120" s="99">
        <v>401</v>
      </c>
      <c r="AP120" s="99">
        <v>937</v>
      </c>
      <c r="AQ120" s="99">
        <v>0</v>
      </c>
      <c r="AR120" s="99">
        <v>2032</v>
      </c>
      <c r="AT120" s="123">
        <v>2013</v>
      </c>
      <c r="AU120" s="99">
        <v>0</v>
      </c>
      <c r="AV120" s="99">
        <v>0</v>
      </c>
      <c r="AW120" s="99">
        <v>0</v>
      </c>
      <c r="AX120" s="99">
        <v>1</v>
      </c>
      <c r="AY120" s="99">
        <v>3</v>
      </c>
      <c r="AZ120" s="99">
        <v>9</v>
      </c>
      <c r="BA120" s="99">
        <v>19</v>
      </c>
      <c r="BB120" s="99">
        <v>11</v>
      </c>
      <c r="BC120" s="99">
        <v>34</v>
      </c>
      <c r="BD120" s="99">
        <v>60</v>
      </c>
      <c r="BE120" s="99">
        <v>81</v>
      </c>
      <c r="BF120" s="99">
        <v>123</v>
      </c>
      <c r="BG120" s="99">
        <v>213</v>
      </c>
      <c r="BH120" s="99">
        <v>298</v>
      </c>
      <c r="BI120" s="99">
        <v>457</v>
      </c>
      <c r="BJ120" s="99">
        <v>568</v>
      </c>
      <c r="BK120" s="99">
        <v>845</v>
      </c>
      <c r="BL120" s="99">
        <v>1611</v>
      </c>
      <c r="BM120" s="99">
        <v>0</v>
      </c>
      <c r="BN120" s="99">
        <v>4333</v>
      </c>
      <c r="BP120" s="123">
        <v>2013</v>
      </c>
    </row>
    <row r="121" spans="2:68">
      <c r="B121" s="123">
        <v>2014</v>
      </c>
      <c r="C121" s="99">
        <v>0</v>
      </c>
      <c r="D121" s="99">
        <v>0</v>
      </c>
      <c r="E121" s="99">
        <v>0</v>
      </c>
      <c r="F121" s="99">
        <v>2</v>
      </c>
      <c r="G121" s="99">
        <v>1</v>
      </c>
      <c r="H121" s="99">
        <v>7</v>
      </c>
      <c r="I121" s="99">
        <v>9</v>
      </c>
      <c r="J121" s="99">
        <v>12</v>
      </c>
      <c r="K121" s="99">
        <v>17</v>
      </c>
      <c r="L121" s="99">
        <v>32</v>
      </c>
      <c r="M121" s="99">
        <v>60</v>
      </c>
      <c r="N121" s="99">
        <v>95</v>
      </c>
      <c r="O121" s="99">
        <v>157</v>
      </c>
      <c r="P121" s="99">
        <v>203</v>
      </c>
      <c r="Q121" s="99">
        <v>247</v>
      </c>
      <c r="R121" s="99">
        <v>343</v>
      </c>
      <c r="S121" s="99">
        <v>407</v>
      </c>
      <c r="T121" s="99">
        <v>623</v>
      </c>
      <c r="U121" s="99">
        <v>0</v>
      </c>
      <c r="V121" s="99">
        <v>2215</v>
      </c>
      <c r="X121" s="123">
        <v>2014</v>
      </c>
      <c r="Y121" s="99">
        <v>0</v>
      </c>
      <c r="Z121" s="99">
        <v>0</v>
      </c>
      <c r="AA121" s="99">
        <v>0</v>
      </c>
      <c r="AB121" s="99">
        <v>1</v>
      </c>
      <c r="AC121" s="99">
        <v>3</v>
      </c>
      <c r="AD121" s="99">
        <v>3</v>
      </c>
      <c r="AE121" s="99">
        <v>6</v>
      </c>
      <c r="AF121" s="99">
        <v>7</v>
      </c>
      <c r="AG121" s="99">
        <v>15</v>
      </c>
      <c r="AH121" s="99">
        <v>19</v>
      </c>
      <c r="AI121" s="99">
        <v>32</v>
      </c>
      <c r="AJ121" s="99">
        <v>55</v>
      </c>
      <c r="AK121" s="99">
        <v>69</v>
      </c>
      <c r="AL121" s="99">
        <v>103</v>
      </c>
      <c r="AM121" s="99">
        <v>153</v>
      </c>
      <c r="AN121" s="99">
        <v>253</v>
      </c>
      <c r="AO121" s="99">
        <v>403</v>
      </c>
      <c r="AP121" s="99">
        <v>1015</v>
      </c>
      <c r="AQ121" s="99">
        <v>1</v>
      </c>
      <c r="AR121" s="99">
        <v>2138</v>
      </c>
      <c r="AT121" s="123">
        <v>2014</v>
      </c>
      <c r="AU121" s="99">
        <v>0</v>
      </c>
      <c r="AV121" s="99">
        <v>0</v>
      </c>
      <c r="AW121" s="99">
        <v>0</v>
      </c>
      <c r="AX121" s="99">
        <v>3</v>
      </c>
      <c r="AY121" s="99">
        <v>4</v>
      </c>
      <c r="AZ121" s="99">
        <v>10</v>
      </c>
      <c r="BA121" s="99">
        <v>15</v>
      </c>
      <c r="BB121" s="99">
        <v>19</v>
      </c>
      <c r="BC121" s="99">
        <v>32</v>
      </c>
      <c r="BD121" s="99">
        <v>51</v>
      </c>
      <c r="BE121" s="99">
        <v>92</v>
      </c>
      <c r="BF121" s="99">
        <v>150</v>
      </c>
      <c r="BG121" s="99">
        <v>226</v>
      </c>
      <c r="BH121" s="99">
        <v>306</v>
      </c>
      <c r="BI121" s="99">
        <v>400</v>
      </c>
      <c r="BJ121" s="99">
        <v>596</v>
      </c>
      <c r="BK121" s="99">
        <v>810</v>
      </c>
      <c r="BL121" s="99">
        <v>1638</v>
      </c>
      <c r="BM121" s="99">
        <v>1</v>
      </c>
      <c r="BN121" s="99">
        <v>4353</v>
      </c>
      <c r="BP121" s="123">
        <v>2014</v>
      </c>
    </row>
    <row r="122" spans="2:68">
      <c r="B122" s="123">
        <v>2015</v>
      </c>
      <c r="C122" s="99">
        <v>0</v>
      </c>
      <c r="D122" s="99">
        <v>1</v>
      </c>
      <c r="E122" s="99">
        <v>0</v>
      </c>
      <c r="F122" s="99">
        <v>2</v>
      </c>
      <c r="G122" s="99">
        <v>1</v>
      </c>
      <c r="H122" s="99">
        <v>4</v>
      </c>
      <c r="I122" s="99">
        <v>9</v>
      </c>
      <c r="J122" s="99">
        <v>9</v>
      </c>
      <c r="K122" s="99">
        <v>21</v>
      </c>
      <c r="L122" s="99">
        <v>37</v>
      </c>
      <c r="M122" s="99">
        <v>69</v>
      </c>
      <c r="N122" s="99">
        <v>119</v>
      </c>
      <c r="O122" s="99">
        <v>146</v>
      </c>
      <c r="P122" s="99">
        <v>221</v>
      </c>
      <c r="Q122" s="99">
        <v>292</v>
      </c>
      <c r="R122" s="99">
        <v>364</v>
      </c>
      <c r="S122" s="99">
        <v>431</v>
      </c>
      <c r="T122" s="99">
        <v>737</v>
      </c>
      <c r="U122" s="99">
        <v>0</v>
      </c>
      <c r="V122" s="99">
        <v>2463</v>
      </c>
      <c r="X122" s="123">
        <v>2015</v>
      </c>
      <c r="Y122" s="99">
        <v>1</v>
      </c>
      <c r="Z122" s="99">
        <v>0</v>
      </c>
      <c r="AA122" s="99">
        <v>0</v>
      </c>
      <c r="AB122" s="99">
        <v>2</v>
      </c>
      <c r="AC122" s="99">
        <v>4</v>
      </c>
      <c r="AD122" s="99">
        <v>3</v>
      </c>
      <c r="AE122" s="99">
        <v>3</v>
      </c>
      <c r="AF122" s="99">
        <v>9</v>
      </c>
      <c r="AG122" s="99">
        <v>12</v>
      </c>
      <c r="AH122" s="99">
        <v>20</v>
      </c>
      <c r="AI122" s="99">
        <v>38</v>
      </c>
      <c r="AJ122" s="99">
        <v>45</v>
      </c>
      <c r="AK122" s="99">
        <v>92</v>
      </c>
      <c r="AL122" s="99">
        <v>114</v>
      </c>
      <c r="AM122" s="99">
        <v>140</v>
      </c>
      <c r="AN122" s="99">
        <v>255</v>
      </c>
      <c r="AO122" s="99">
        <v>414</v>
      </c>
      <c r="AP122" s="99">
        <v>1047</v>
      </c>
      <c r="AQ122" s="99">
        <v>0</v>
      </c>
      <c r="AR122" s="99">
        <v>2199</v>
      </c>
      <c r="AT122" s="123">
        <v>2015</v>
      </c>
      <c r="AU122" s="99">
        <v>1</v>
      </c>
      <c r="AV122" s="99">
        <v>1</v>
      </c>
      <c r="AW122" s="99">
        <v>0</v>
      </c>
      <c r="AX122" s="99">
        <v>4</v>
      </c>
      <c r="AY122" s="99">
        <v>5</v>
      </c>
      <c r="AZ122" s="99">
        <v>7</v>
      </c>
      <c r="BA122" s="99">
        <v>12</v>
      </c>
      <c r="BB122" s="99">
        <v>18</v>
      </c>
      <c r="BC122" s="99">
        <v>33</v>
      </c>
      <c r="BD122" s="99">
        <v>57</v>
      </c>
      <c r="BE122" s="99">
        <v>107</v>
      </c>
      <c r="BF122" s="99">
        <v>164</v>
      </c>
      <c r="BG122" s="99">
        <v>238</v>
      </c>
      <c r="BH122" s="99">
        <v>335</v>
      </c>
      <c r="BI122" s="99">
        <v>432</v>
      </c>
      <c r="BJ122" s="99">
        <v>619</v>
      </c>
      <c r="BK122" s="99">
        <v>845</v>
      </c>
      <c r="BL122" s="99">
        <v>1784</v>
      </c>
      <c r="BM122" s="99">
        <v>0</v>
      </c>
      <c r="BN122" s="99">
        <v>4662</v>
      </c>
      <c r="BP122" s="123">
        <v>2015</v>
      </c>
    </row>
    <row r="123" spans="2:68">
      <c r="B123" s="123">
        <v>2016</v>
      </c>
      <c r="C123" s="99">
        <v>0</v>
      </c>
      <c r="D123" s="99">
        <v>1</v>
      </c>
      <c r="E123" s="99">
        <v>1</v>
      </c>
      <c r="F123" s="99">
        <v>2</v>
      </c>
      <c r="G123" s="99">
        <v>3</v>
      </c>
      <c r="H123" s="99">
        <v>7</v>
      </c>
      <c r="I123" s="99">
        <v>9</v>
      </c>
      <c r="J123" s="99">
        <v>15</v>
      </c>
      <c r="K123" s="99">
        <v>34</v>
      </c>
      <c r="L123" s="99">
        <v>51</v>
      </c>
      <c r="M123" s="99">
        <v>81</v>
      </c>
      <c r="N123" s="99">
        <v>103</v>
      </c>
      <c r="O123" s="99">
        <v>135</v>
      </c>
      <c r="P123" s="99">
        <v>236</v>
      </c>
      <c r="Q123" s="99">
        <v>311</v>
      </c>
      <c r="R123" s="99">
        <v>355</v>
      </c>
      <c r="S123" s="99">
        <v>479</v>
      </c>
      <c r="T123" s="99">
        <v>755</v>
      </c>
      <c r="U123" s="99">
        <v>0</v>
      </c>
      <c r="V123" s="99">
        <v>2578</v>
      </c>
      <c r="X123" s="123">
        <v>2016</v>
      </c>
      <c r="Y123" s="99">
        <v>0</v>
      </c>
      <c r="Z123" s="99">
        <v>0</v>
      </c>
      <c r="AA123" s="99">
        <v>0</v>
      </c>
      <c r="AB123" s="99">
        <v>0</v>
      </c>
      <c r="AC123" s="99">
        <v>0</v>
      </c>
      <c r="AD123" s="99">
        <v>7</v>
      </c>
      <c r="AE123" s="99">
        <v>7</v>
      </c>
      <c r="AF123" s="99">
        <v>7</v>
      </c>
      <c r="AG123" s="99">
        <v>15</v>
      </c>
      <c r="AH123" s="99">
        <v>24</v>
      </c>
      <c r="AI123" s="99">
        <v>41</v>
      </c>
      <c r="AJ123" s="99">
        <v>57</v>
      </c>
      <c r="AK123" s="99">
        <v>85</v>
      </c>
      <c r="AL123" s="99">
        <v>121</v>
      </c>
      <c r="AM123" s="99">
        <v>171</v>
      </c>
      <c r="AN123" s="99">
        <v>224</v>
      </c>
      <c r="AO123" s="99">
        <v>387</v>
      </c>
      <c r="AP123" s="99">
        <v>1046</v>
      </c>
      <c r="AQ123" s="99">
        <v>0</v>
      </c>
      <c r="AR123" s="99">
        <v>2192</v>
      </c>
      <c r="AT123" s="123">
        <v>2016</v>
      </c>
      <c r="AU123" s="99">
        <v>0</v>
      </c>
      <c r="AV123" s="99">
        <v>1</v>
      </c>
      <c r="AW123" s="99">
        <v>1</v>
      </c>
      <c r="AX123" s="99">
        <v>2</v>
      </c>
      <c r="AY123" s="99">
        <v>3</v>
      </c>
      <c r="AZ123" s="99">
        <v>14</v>
      </c>
      <c r="BA123" s="99">
        <v>16</v>
      </c>
      <c r="BB123" s="99">
        <v>22</v>
      </c>
      <c r="BC123" s="99">
        <v>49</v>
      </c>
      <c r="BD123" s="99">
        <v>75</v>
      </c>
      <c r="BE123" s="99">
        <v>122</v>
      </c>
      <c r="BF123" s="99">
        <v>160</v>
      </c>
      <c r="BG123" s="99">
        <v>220</v>
      </c>
      <c r="BH123" s="99">
        <v>357</v>
      </c>
      <c r="BI123" s="99">
        <v>482</v>
      </c>
      <c r="BJ123" s="99">
        <v>579</v>
      </c>
      <c r="BK123" s="99">
        <v>866</v>
      </c>
      <c r="BL123" s="99">
        <v>1801</v>
      </c>
      <c r="BM123" s="99">
        <v>0</v>
      </c>
      <c r="BN123" s="99">
        <v>4770</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v>0.4017268</v>
      </c>
      <c r="D14" s="100">
        <v>1.3007137</v>
      </c>
      <c r="E14" s="100">
        <v>2.7613376000000001</v>
      </c>
      <c r="F14" s="100">
        <v>3.751293</v>
      </c>
      <c r="G14" s="100">
        <v>2.8843768999999999</v>
      </c>
      <c r="H14" s="100">
        <v>2.6868979</v>
      </c>
      <c r="I14" s="100">
        <v>3.0081123000000001</v>
      </c>
      <c r="J14" s="100">
        <v>5.2324311000000003</v>
      </c>
      <c r="K14" s="100">
        <v>9.4079367999999999</v>
      </c>
      <c r="L14" s="100">
        <v>12.927690999999999</v>
      </c>
      <c r="M14" s="100">
        <v>16.244209000000001</v>
      </c>
      <c r="N14" s="100">
        <v>26.279259</v>
      </c>
      <c r="O14" s="100">
        <v>38.338760999999998</v>
      </c>
      <c r="P14" s="100">
        <v>55.311124999999997</v>
      </c>
      <c r="Q14" s="100">
        <v>92.993312000000003</v>
      </c>
      <c r="R14" s="100">
        <v>85.169548000000006</v>
      </c>
      <c r="S14" s="100">
        <v>64.574454000000003</v>
      </c>
      <c r="T14" s="100">
        <v>0</v>
      </c>
      <c r="U14" s="100">
        <v>8.6278418000000006</v>
      </c>
      <c r="V14" s="100">
        <v>15.666591</v>
      </c>
      <c r="W14" s="125"/>
      <c r="X14" s="113">
        <v>1907</v>
      </c>
      <c r="Y14" s="100">
        <v>0.41446450000000001</v>
      </c>
      <c r="Z14" s="100">
        <v>0.44457960000000002</v>
      </c>
      <c r="AA14" s="100">
        <v>1.8716497000000001</v>
      </c>
      <c r="AB14" s="100">
        <v>0.95515000000000005</v>
      </c>
      <c r="AC14" s="100">
        <v>3.4566979</v>
      </c>
      <c r="AD14" s="100">
        <v>4.5296675999999998</v>
      </c>
      <c r="AE14" s="100">
        <v>4.6331718999999998</v>
      </c>
      <c r="AF14" s="100">
        <v>6.0341927999999996</v>
      </c>
      <c r="AG14" s="100">
        <v>5.2894380999999999</v>
      </c>
      <c r="AH14" s="100">
        <v>6.5288073000000004</v>
      </c>
      <c r="AI14" s="100">
        <v>22.137362</v>
      </c>
      <c r="AJ14" s="100">
        <v>32.927613000000001</v>
      </c>
      <c r="AK14" s="100">
        <v>70.008401000000006</v>
      </c>
      <c r="AL14" s="100">
        <v>116.91121</v>
      </c>
      <c r="AM14" s="100">
        <v>108.29262</v>
      </c>
      <c r="AN14" s="100">
        <v>137.19005999999999</v>
      </c>
      <c r="AO14" s="100">
        <v>60.034820000000003</v>
      </c>
      <c r="AP14" s="100">
        <v>0</v>
      </c>
      <c r="AQ14" s="100">
        <v>9.9823751000000005</v>
      </c>
      <c r="AR14" s="100">
        <v>21.010325999999999</v>
      </c>
      <c r="AS14" s="125"/>
      <c r="AT14" s="113">
        <v>1907</v>
      </c>
      <c r="AU14" s="100">
        <v>0.40799619999999998</v>
      </c>
      <c r="AV14" s="100">
        <v>0.87801280000000004</v>
      </c>
      <c r="AW14" s="100">
        <v>2.3201792000000001</v>
      </c>
      <c r="AX14" s="100">
        <v>2.3660182999999999</v>
      </c>
      <c r="AY14" s="100">
        <v>3.1666953000000002</v>
      </c>
      <c r="AZ14" s="100">
        <v>3.5842136</v>
      </c>
      <c r="BA14" s="100">
        <v>3.7818908000000002</v>
      </c>
      <c r="BB14" s="100">
        <v>5.6047842000000001</v>
      </c>
      <c r="BC14" s="100">
        <v>7.5512250999999999</v>
      </c>
      <c r="BD14" s="100">
        <v>10.099532999999999</v>
      </c>
      <c r="BE14" s="100">
        <v>18.831637000000001</v>
      </c>
      <c r="BF14" s="100">
        <v>29.230163000000001</v>
      </c>
      <c r="BG14" s="100">
        <v>52.757804</v>
      </c>
      <c r="BH14" s="100">
        <v>83.796239999999997</v>
      </c>
      <c r="BI14" s="100">
        <v>99.912625000000006</v>
      </c>
      <c r="BJ14" s="100">
        <v>108.95692</v>
      </c>
      <c r="BK14" s="100">
        <v>62.474837000000001</v>
      </c>
      <c r="BL14" s="100">
        <v>0</v>
      </c>
      <c r="BM14" s="100">
        <v>9.2766964999999999</v>
      </c>
      <c r="BN14" s="100">
        <v>18.108881</v>
      </c>
      <c r="BO14" s="125"/>
      <c r="BP14" s="112">
        <v>1907</v>
      </c>
    </row>
    <row r="15" spans="1:68" s="91" customFormat="1">
      <c r="A15" s="125"/>
      <c r="B15" s="113">
        <v>1908</v>
      </c>
      <c r="C15" s="100">
        <v>0</v>
      </c>
      <c r="D15" s="100">
        <v>0.43379859999999998</v>
      </c>
      <c r="E15" s="100">
        <v>3.2250559000000001</v>
      </c>
      <c r="F15" s="100">
        <v>2.7646316999999998</v>
      </c>
      <c r="G15" s="100">
        <v>2.3425962999999999</v>
      </c>
      <c r="H15" s="100">
        <v>2.1065725999999998</v>
      </c>
      <c r="I15" s="100">
        <v>5.3657056000000001</v>
      </c>
      <c r="J15" s="100">
        <v>9.1565987999999994</v>
      </c>
      <c r="K15" s="100">
        <v>4.9965060000000001</v>
      </c>
      <c r="L15" s="100">
        <v>9.9571427999999997</v>
      </c>
      <c r="M15" s="100">
        <v>14.512254</v>
      </c>
      <c r="N15" s="100">
        <v>27.005697999999999</v>
      </c>
      <c r="O15" s="100">
        <v>33.926447000000003</v>
      </c>
      <c r="P15" s="100">
        <v>52.560445000000001</v>
      </c>
      <c r="Q15" s="100">
        <v>53.035392000000002</v>
      </c>
      <c r="R15" s="100">
        <v>58.595695999999997</v>
      </c>
      <c r="S15" s="100">
        <v>37.392496999999999</v>
      </c>
      <c r="T15" s="100">
        <v>32.549964000000003</v>
      </c>
      <c r="U15" s="100">
        <v>7.4124197000000001</v>
      </c>
      <c r="V15" s="100">
        <v>12.996428999999999</v>
      </c>
      <c r="W15" s="125"/>
      <c r="X15" s="113">
        <v>1908</v>
      </c>
      <c r="Y15" s="100">
        <v>0</v>
      </c>
      <c r="Z15" s="100">
        <v>0.88987680000000002</v>
      </c>
      <c r="AA15" s="100">
        <v>2.3418776000000001</v>
      </c>
      <c r="AB15" s="100">
        <v>1.8794527999999999</v>
      </c>
      <c r="AC15" s="100">
        <v>3.3856856999999998</v>
      </c>
      <c r="AD15" s="100">
        <v>2.7796726</v>
      </c>
      <c r="AE15" s="100">
        <v>3.2566331000000002</v>
      </c>
      <c r="AF15" s="100">
        <v>3.7160879000000002</v>
      </c>
      <c r="AG15" s="100">
        <v>4.2940312</v>
      </c>
      <c r="AH15" s="100">
        <v>8.3129147000000003</v>
      </c>
      <c r="AI15" s="100">
        <v>18.532982000000001</v>
      </c>
      <c r="AJ15" s="100">
        <v>28.278517000000001</v>
      </c>
      <c r="AK15" s="100">
        <v>85.443308000000002</v>
      </c>
      <c r="AL15" s="100">
        <v>117.69602999999999</v>
      </c>
      <c r="AM15" s="100">
        <v>71.254328000000001</v>
      </c>
      <c r="AN15" s="100">
        <v>103.16865</v>
      </c>
      <c r="AO15" s="100">
        <v>72.128214999999997</v>
      </c>
      <c r="AP15" s="100">
        <v>32.078014000000003</v>
      </c>
      <c r="AQ15" s="100">
        <v>9.3712853999999997</v>
      </c>
      <c r="AR15" s="100">
        <v>19.460177000000002</v>
      </c>
      <c r="AS15" s="125"/>
      <c r="AT15" s="113">
        <v>1908</v>
      </c>
      <c r="AU15" s="100">
        <v>0</v>
      </c>
      <c r="AV15" s="100">
        <v>0.6589469</v>
      </c>
      <c r="AW15" s="100">
        <v>2.7871043000000002</v>
      </c>
      <c r="AX15" s="100">
        <v>2.3263658999999999</v>
      </c>
      <c r="AY15" s="100">
        <v>2.8558428</v>
      </c>
      <c r="AZ15" s="100">
        <v>2.4340164999999998</v>
      </c>
      <c r="BA15" s="100">
        <v>4.3577772000000001</v>
      </c>
      <c r="BB15" s="100">
        <v>6.6099532999999999</v>
      </c>
      <c r="BC15" s="100">
        <v>4.6776586</v>
      </c>
      <c r="BD15" s="100">
        <v>9.2271224000000007</v>
      </c>
      <c r="BE15" s="100">
        <v>16.278009999999998</v>
      </c>
      <c r="BF15" s="100">
        <v>27.569751</v>
      </c>
      <c r="BG15" s="100">
        <v>57.457805999999998</v>
      </c>
      <c r="BH15" s="100">
        <v>82.899337000000003</v>
      </c>
      <c r="BI15" s="100">
        <v>61.371813000000003</v>
      </c>
      <c r="BJ15" s="100">
        <v>79.100407000000004</v>
      </c>
      <c r="BK15" s="100">
        <v>53.493456999999999</v>
      </c>
      <c r="BL15" s="100">
        <v>32.312266000000001</v>
      </c>
      <c r="BM15" s="100">
        <v>8.3516759999999994</v>
      </c>
      <c r="BN15" s="100">
        <v>15.965755</v>
      </c>
      <c r="BO15" s="125"/>
      <c r="BP15" s="112">
        <v>1908</v>
      </c>
    </row>
    <row r="16" spans="1:68" s="91" customFormat="1">
      <c r="A16" s="125"/>
      <c r="B16" s="113">
        <v>1909</v>
      </c>
      <c r="C16" s="100">
        <v>0.38684839999999998</v>
      </c>
      <c r="D16" s="100">
        <v>0.8680525</v>
      </c>
      <c r="E16" s="100">
        <v>3.2285588999999999</v>
      </c>
      <c r="F16" s="100">
        <v>0.90582010000000002</v>
      </c>
      <c r="G16" s="100">
        <v>3.1983975</v>
      </c>
      <c r="H16" s="100">
        <v>6.7122548999999996</v>
      </c>
      <c r="I16" s="100">
        <v>4.7268306000000004</v>
      </c>
      <c r="J16" s="100">
        <v>7.1943481</v>
      </c>
      <c r="K16" s="100">
        <v>9.1539883999999994</v>
      </c>
      <c r="L16" s="100">
        <v>11.999712000000001</v>
      </c>
      <c r="M16" s="100">
        <v>12.922491000000001</v>
      </c>
      <c r="N16" s="100">
        <v>20.403583000000001</v>
      </c>
      <c r="O16" s="100">
        <v>53.297958999999999</v>
      </c>
      <c r="P16" s="100">
        <v>52.326016000000003</v>
      </c>
      <c r="Q16" s="100">
        <v>45.443423000000003</v>
      </c>
      <c r="R16" s="100">
        <v>90.424088999999995</v>
      </c>
      <c r="S16" s="100">
        <v>24.087679000000001</v>
      </c>
      <c r="T16" s="100">
        <v>0</v>
      </c>
      <c r="U16" s="100">
        <v>8.2813389999999991</v>
      </c>
      <c r="V16" s="100">
        <v>13.868162</v>
      </c>
      <c r="W16" s="125"/>
      <c r="X16" s="113">
        <v>1909</v>
      </c>
      <c r="Y16" s="100">
        <v>0</v>
      </c>
      <c r="Z16" s="100">
        <v>3.1170848000000002</v>
      </c>
      <c r="AA16" s="100">
        <v>1.8753580999999999</v>
      </c>
      <c r="AB16" s="100">
        <v>1.8495861</v>
      </c>
      <c r="AC16" s="100">
        <v>3.7914656</v>
      </c>
      <c r="AD16" s="100">
        <v>3.2761607000000001</v>
      </c>
      <c r="AE16" s="100">
        <v>1.2822058000000001</v>
      </c>
      <c r="AF16" s="100">
        <v>5.8598442000000004</v>
      </c>
      <c r="AG16" s="100">
        <v>6.6974862999999996</v>
      </c>
      <c r="AH16" s="100">
        <v>7.9545634999999999</v>
      </c>
      <c r="AI16" s="100">
        <v>13.958328</v>
      </c>
      <c r="AJ16" s="100">
        <v>42.233452</v>
      </c>
      <c r="AK16" s="100">
        <v>67.689319999999995</v>
      </c>
      <c r="AL16" s="100">
        <v>76.148573999999996</v>
      </c>
      <c r="AM16" s="100">
        <v>113.67881</v>
      </c>
      <c r="AN16" s="100">
        <v>105.06133</v>
      </c>
      <c r="AO16" s="100">
        <v>69.430943999999997</v>
      </c>
      <c r="AP16" s="100">
        <v>30.566084</v>
      </c>
      <c r="AQ16" s="100">
        <v>9.4077888999999999</v>
      </c>
      <c r="AR16" s="100">
        <v>19.402918</v>
      </c>
      <c r="AS16" s="125"/>
      <c r="AT16" s="113">
        <v>1909</v>
      </c>
      <c r="AU16" s="100">
        <v>0.1966329</v>
      </c>
      <c r="AV16" s="100">
        <v>1.9781541</v>
      </c>
      <c r="AW16" s="100">
        <v>2.5574995999999999</v>
      </c>
      <c r="AX16" s="100">
        <v>1.3728123999999999</v>
      </c>
      <c r="AY16" s="100">
        <v>3.4895098</v>
      </c>
      <c r="AZ16" s="100">
        <v>5.0422380000000002</v>
      </c>
      <c r="BA16" s="100">
        <v>3.0747678999999999</v>
      </c>
      <c r="BB16" s="100">
        <v>6.5648492999999997</v>
      </c>
      <c r="BC16" s="100">
        <v>8.0317475999999992</v>
      </c>
      <c r="BD16" s="100">
        <v>10.196202</v>
      </c>
      <c r="BE16" s="100">
        <v>13.377494</v>
      </c>
      <c r="BF16" s="100">
        <v>30.063067</v>
      </c>
      <c r="BG16" s="100">
        <v>59.892150999999998</v>
      </c>
      <c r="BH16" s="100">
        <v>63.500463000000003</v>
      </c>
      <c r="BI16" s="100">
        <v>77.012949000000006</v>
      </c>
      <c r="BJ16" s="100">
        <v>97.194716999999997</v>
      </c>
      <c r="BK16" s="100">
        <v>45.148474</v>
      </c>
      <c r="BL16" s="100">
        <v>15.462164</v>
      </c>
      <c r="BM16" s="100">
        <v>8.8219680999999994</v>
      </c>
      <c r="BN16" s="100">
        <v>16.425308000000001</v>
      </c>
      <c r="BO16" s="125"/>
      <c r="BP16" s="112">
        <v>1909</v>
      </c>
    </row>
    <row r="17" spans="1:68" s="91" customFormat="1">
      <c r="A17" s="125"/>
      <c r="B17" s="113">
        <v>1910</v>
      </c>
      <c r="C17" s="100">
        <v>2.6587046999999999</v>
      </c>
      <c r="D17" s="100">
        <v>2.1712707</v>
      </c>
      <c r="E17" s="100">
        <v>2.3086210999999999</v>
      </c>
      <c r="F17" s="100">
        <v>3.1171834</v>
      </c>
      <c r="G17" s="100">
        <v>3.1210874999999998</v>
      </c>
      <c r="H17" s="100">
        <v>3.5448548</v>
      </c>
      <c r="I17" s="100">
        <v>4.0992895000000003</v>
      </c>
      <c r="J17" s="100">
        <v>5.8861847000000003</v>
      </c>
      <c r="K17" s="100">
        <v>11.116415</v>
      </c>
      <c r="L17" s="100">
        <v>14.673004000000001</v>
      </c>
      <c r="M17" s="100">
        <v>7.6387337000000004</v>
      </c>
      <c r="N17" s="100">
        <v>24.086758</v>
      </c>
      <c r="O17" s="100">
        <v>41.008577000000002</v>
      </c>
      <c r="P17" s="100">
        <v>49.613017999999997</v>
      </c>
      <c r="Q17" s="100">
        <v>58.760499000000003</v>
      </c>
      <c r="R17" s="100">
        <v>49.119397999999997</v>
      </c>
      <c r="S17" s="100">
        <v>34.952813999999996</v>
      </c>
      <c r="T17" s="100">
        <v>30.125926</v>
      </c>
      <c r="U17" s="100">
        <v>8.1157284000000001</v>
      </c>
      <c r="V17" s="100">
        <v>13.303659</v>
      </c>
      <c r="W17" s="125"/>
      <c r="X17" s="113">
        <v>1910</v>
      </c>
      <c r="Y17" s="100">
        <v>0.39299479999999998</v>
      </c>
      <c r="Z17" s="100">
        <v>2.2282891</v>
      </c>
      <c r="AA17" s="100">
        <v>2.3465221999999999</v>
      </c>
      <c r="AB17" s="100">
        <v>0.91032690000000005</v>
      </c>
      <c r="AC17" s="100">
        <v>1.858325</v>
      </c>
      <c r="AD17" s="100">
        <v>3.7552620999999999</v>
      </c>
      <c r="AE17" s="100">
        <v>1.8935854999999999</v>
      </c>
      <c r="AF17" s="100">
        <v>10.108689999999999</v>
      </c>
      <c r="AG17" s="100">
        <v>5.7163902999999996</v>
      </c>
      <c r="AH17" s="100">
        <v>15.251662</v>
      </c>
      <c r="AI17" s="100">
        <v>29.242972999999999</v>
      </c>
      <c r="AJ17" s="100">
        <v>44.743049999999997</v>
      </c>
      <c r="AK17" s="100">
        <v>55.106032999999996</v>
      </c>
      <c r="AL17" s="100">
        <v>105.32589</v>
      </c>
      <c r="AM17" s="100">
        <v>110.22147</v>
      </c>
      <c r="AN17" s="100">
        <v>163.32581999999999</v>
      </c>
      <c r="AO17" s="100">
        <v>66.928133000000003</v>
      </c>
      <c r="AP17" s="100">
        <v>29.190262000000001</v>
      </c>
      <c r="AQ17" s="100">
        <v>11.151392</v>
      </c>
      <c r="AR17" s="100">
        <v>23.079325000000001</v>
      </c>
      <c r="AS17" s="125"/>
      <c r="AT17" s="113">
        <v>1910</v>
      </c>
      <c r="AU17" s="100">
        <v>1.5451699999999999</v>
      </c>
      <c r="AV17" s="100">
        <v>2.1994104000000001</v>
      </c>
      <c r="AW17" s="100">
        <v>2.3274173</v>
      </c>
      <c r="AX17" s="100">
        <v>2.025827</v>
      </c>
      <c r="AY17" s="100">
        <v>2.5026823999999999</v>
      </c>
      <c r="AZ17" s="100">
        <v>3.6470262</v>
      </c>
      <c r="BA17" s="100">
        <v>3.0377510000000001</v>
      </c>
      <c r="BB17" s="100">
        <v>7.8930634</v>
      </c>
      <c r="BC17" s="100">
        <v>8.6340809000000007</v>
      </c>
      <c r="BD17" s="100">
        <v>14.931989</v>
      </c>
      <c r="BE17" s="100">
        <v>17.130583999999999</v>
      </c>
      <c r="BF17" s="100">
        <v>33.213974</v>
      </c>
      <c r="BG17" s="100">
        <v>47.487789999999997</v>
      </c>
      <c r="BH17" s="100">
        <v>75.925670999999994</v>
      </c>
      <c r="BI17" s="100">
        <v>82.820459999999997</v>
      </c>
      <c r="BJ17" s="100">
        <v>102.21425000000001</v>
      </c>
      <c r="BK17" s="100">
        <v>49.832749</v>
      </c>
      <c r="BL17" s="100">
        <v>29.650715000000002</v>
      </c>
      <c r="BM17" s="100">
        <v>9.5739923999999998</v>
      </c>
      <c r="BN17" s="100">
        <v>17.794094000000001</v>
      </c>
      <c r="BO17" s="125"/>
      <c r="BP17" s="113">
        <v>1910</v>
      </c>
    </row>
    <row r="18" spans="1:68" s="91" customFormat="1">
      <c r="A18" s="125"/>
      <c r="B18" s="113">
        <v>1911</v>
      </c>
      <c r="C18" s="100">
        <v>0</v>
      </c>
      <c r="D18" s="100">
        <v>1.7379290000000001</v>
      </c>
      <c r="E18" s="100">
        <v>1.8489073</v>
      </c>
      <c r="F18" s="100">
        <v>2.6277870999999999</v>
      </c>
      <c r="G18" s="100">
        <v>5.6595066999999997</v>
      </c>
      <c r="H18" s="100">
        <v>3.4780362</v>
      </c>
      <c r="I18" s="100">
        <v>2.3218556000000001</v>
      </c>
      <c r="J18" s="100">
        <v>5.2320751999999997</v>
      </c>
      <c r="K18" s="100">
        <v>8.2277439999999995</v>
      </c>
      <c r="L18" s="100">
        <v>7.4640234000000003</v>
      </c>
      <c r="M18" s="100">
        <v>17.453769999999999</v>
      </c>
      <c r="N18" s="100">
        <v>16.542369000000001</v>
      </c>
      <c r="O18" s="100">
        <v>30.912497999999999</v>
      </c>
      <c r="P18" s="100">
        <v>54.333061999999998</v>
      </c>
      <c r="Q18" s="100">
        <v>58.109724999999997</v>
      </c>
      <c r="R18" s="100">
        <v>42.214131000000002</v>
      </c>
      <c r="S18" s="100">
        <v>101.54575</v>
      </c>
      <c r="T18" s="100">
        <v>116.17775</v>
      </c>
      <c r="U18" s="100">
        <v>7.5658171999999997</v>
      </c>
      <c r="V18" s="100">
        <v>14.393774000000001</v>
      </c>
      <c r="W18" s="125"/>
      <c r="X18" s="113">
        <v>1911</v>
      </c>
      <c r="Y18" s="100">
        <v>0</v>
      </c>
      <c r="Z18" s="100">
        <v>0.44601839999999998</v>
      </c>
      <c r="AA18" s="100">
        <v>2.8186217</v>
      </c>
      <c r="AB18" s="100">
        <v>4.0333784000000001</v>
      </c>
      <c r="AC18" s="100">
        <v>2.7335474999999998</v>
      </c>
      <c r="AD18" s="100">
        <v>4.7451086</v>
      </c>
      <c r="AE18" s="100">
        <v>4.3511232</v>
      </c>
      <c r="AF18" s="100">
        <v>6.4071987999999997</v>
      </c>
      <c r="AG18" s="100">
        <v>6.3764326999999996</v>
      </c>
      <c r="AH18" s="100">
        <v>9.1539883999999994</v>
      </c>
      <c r="AI18" s="100">
        <v>19.921251999999999</v>
      </c>
      <c r="AJ18" s="100">
        <v>38.401116999999999</v>
      </c>
      <c r="AK18" s="100">
        <v>72.296778000000003</v>
      </c>
      <c r="AL18" s="100">
        <v>95.367846999999998</v>
      </c>
      <c r="AM18" s="100">
        <v>122.24939000000001</v>
      </c>
      <c r="AN18" s="100">
        <v>168.58330000000001</v>
      </c>
      <c r="AO18" s="100">
        <v>64.599483000000006</v>
      </c>
      <c r="AP18" s="100">
        <v>27.932960999999999</v>
      </c>
      <c r="AQ18" s="100">
        <v>11.111267</v>
      </c>
      <c r="AR18" s="100">
        <v>22.738040000000002</v>
      </c>
      <c r="AS18" s="125"/>
      <c r="AT18" s="113">
        <v>1911</v>
      </c>
      <c r="AU18" s="100">
        <v>0</v>
      </c>
      <c r="AV18" s="100">
        <v>1.1004369000000001</v>
      </c>
      <c r="AW18" s="100">
        <v>2.3298401000000002</v>
      </c>
      <c r="AX18" s="100">
        <v>3.3225020000000001</v>
      </c>
      <c r="AY18" s="100">
        <v>4.2297700000000003</v>
      </c>
      <c r="AZ18" s="100">
        <v>4.0927834000000001</v>
      </c>
      <c r="BA18" s="100">
        <v>3.3017764000000001</v>
      </c>
      <c r="BB18" s="100">
        <v>5.7947302000000001</v>
      </c>
      <c r="BC18" s="100">
        <v>7.3716413000000003</v>
      </c>
      <c r="BD18" s="100">
        <v>8.2230755999999996</v>
      </c>
      <c r="BE18" s="100">
        <v>18.538067000000002</v>
      </c>
      <c r="BF18" s="100">
        <v>26.187889999999999</v>
      </c>
      <c r="BG18" s="100">
        <v>49.989064999999997</v>
      </c>
      <c r="BH18" s="100">
        <v>73.842805999999996</v>
      </c>
      <c r="BI18" s="100">
        <v>88.398189000000002</v>
      </c>
      <c r="BJ18" s="100">
        <v>101.23735000000001</v>
      </c>
      <c r="BK18" s="100">
        <v>84.322109999999995</v>
      </c>
      <c r="BL18" s="100">
        <v>71.194646000000006</v>
      </c>
      <c r="BM18" s="100">
        <v>9.2704722000000004</v>
      </c>
      <c r="BN18" s="100">
        <v>18.220291</v>
      </c>
      <c r="BO18" s="125"/>
      <c r="BP18" s="113">
        <v>1911</v>
      </c>
    </row>
    <row r="19" spans="1:68" s="91" customFormat="1">
      <c r="A19" s="125"/>
      <c r="B19" s="113">
        <v>1912</v>
      </c>
      <c r="C19" s="100">
        <v>0.73530569999999995</v>
      </c>
      <c r="D19" s="100">
        <v>0.84259099999999998</v>
      </c>
      <c r="E19" s="100">
        <v>0.90265090000000003</v>
      </c>
      <c r="F19" s="100">
        <v>2.6169321999999999</v>
      </c>
      <c r="G19" s="100">
        <v>3.9345672999999999</v>
      </c>
      <c r="H19" s="100">
        <v>2.9468578000000001</v>
      </c>
      <c r="I19" s="100">
        <v>3.3753679000000001</v>
      </c>
      <c r="J19" s="100">
        <v>5.7141878000000004</v>
      </c>
      <c r="K19" s="100">
        <v>8.0904402999999991</v>
      </c>
      <c r="L19" s="100">
        <v>13.312782</v>
      </c>
      <c r="M19" s="100">
        <v>8.0736966999999993</v>
      </c>
      <c r="N19" s="100">
        <v>18.175469</v>
      </c>
      <c r="O19" s="100">
        <v>37.713417999999997</v>
      </c>
      <c r="P19" s="100">
        <v>64.023674999999997</v>
      </c>
      <c r="Q19" s="100">
        <v>47.154718000000003</v>
      </c>
      <c r="R19" s="100">
        <v>94.558177000000001</v>
      </c>
      <c r="S19" s="100">
        <v>56.011740000000003</v>
      </c>
      <c r="T19" s="100">
        <v>0</v>
      </c>
      <c r="U19" s="100">
        <v>7.6306057999999997</v>
      </c>
      <c r="V19" s="100">
        <v>13.438264999999999</v>
      </c>
      <c r="W19" s="125"/>
      <c r="X19" s="113">
        <v>1912</v>
      </c>
      <c r="Y19" s="100">
        <v>0.3808146</v>
      </c>
      <c r="Z19" s="100">
        <v>0.86469510000000005</v>
      </c>
      <c r="AA19" s="100">
        <v>6.4278269999999997</v>
      </c>
      <c r="AB19" s="100">
        <v>3.5697679999999998</v>
      </c>
      <c r="AC19" s="100">
        <v>2.2671058999999998</v>
      </c>
      <c r="AD19" s="100">
        <v>5.657502</v>
      </c>
      <c r="AE19" s="100">
        <v>4.1941231999999999</v>
      </c>
      <c r="AF19" s="100">
        <v>4.1222861999999996</v>
      </c>
      <c r="AG19" s="100">
        <v>4.6473512000000001</v>
      </c>
      <c r="AH19" s="100">
        <v>12.494667</v>
      </c>
      <c r="AI19" s="100">
        <v>28.149222000000002</v>
      </c>
      <c r="AJ19" s="100">
        <v>48.692604000000003</v>
      </c>
      <c r="AK19" s="100">
        <v>60.776513999999999</v>
      </c>
      <c r="AL19" s="100">
        <v>131.47515000000001</v>
      </c>
      <c r="AM19" s="100">
        <v>74.742884000000004</v>
      </c>
      <c r="AN19" s="100">
        <v>105.76974</v>
      </c>
      <c r="AO19" s="100">
        <v>87.543772000000004</v>
      </c>
      <c r="AP19" s="100">
        <v>106.04454</v>
      </c>
      <c r="AQ19" s="100">
        <v>11.702601</v>
      </c>
      <c r="AR19" s="100">
        <v>23.043389000000001</v>
      </c>
      <c r="AS19" s="125"/>
      <c r="AT19" s="113">
        <v>1912</v>
      </c>
      <c r="AU19" s="100">
        <v>0.56117700000000004</v>
      </c>
      <c r="AV19" s="100">
        <v>0.85349989999999998</v>
      </c>
      <c r="AW19" s="100">
        <v>3.6415562000000001</v>
      </c>
      <c r="AX19" s="100">
        <v>3.0879154</v>
      </c>
      <c r="AY19" s="100">
        <v>3.1160462</v>
      </c>
      <c r="AZ19" s="100">
        <v>4.2709403999999997</v>
      </c>
      <c r="BA19" s="100">
        <v>3.7718484000000001</v>
      </c>
      <c r="BB19" s="100">
        <v>4.9496292999999998</v>
      </c>
      <c r="BC19" s="100">
        <v>6.4881465</v>
      </c>
      <c r="BD19" s="100">
        <v>12.942041</v>
      </c>
      <c r="BE19" s="100">
        <v>16.975767000000001</v>
      </c>
      <c r="BF19" s="100">
        <v>31.737352999999999</v>
      </c>
      <c r="BG19" s="100">
        <v>48.356414000000001</v>
      </c>
      <c r="BH19" s="100">
        <v>96.007700999999997</v>
      </c>
      <c r="BI19" s="100">
        <v>60.232532999999997</v>
      </c>
      <c r="BJ19" s="100">
        <v>99.850224999999995</v>
      </c>
      <c r="BK19" s="100">
        <v>70.910669999999996</v>
      </c>
      <c r="BL19" s="100">
        <v>54.490715999999999</v>
      </c>
      <c r="BM19" s="100">
        <v>9.5938224000000005</v>
      </c>
      <c r="BN19" s="100">
        <v>17.961209</v>
      </c>
      <c r="BO19" s="125"/>
      <c r="BP19" s="113">
        <v>1912</v>
      </c>
    </row>
    <row r="20" spans="1:68" s="91" customFormat="1">
      <c r="A20" s="125"/>
      <c r="B20" s="113">
        <v>1913</v>
      </c>
      <c r="C20" s="100">
        <v>1.087278</v>
      </c>
      <c r="D20" s="100">
        <v>0.81777109999999997</v>
      </c>
      <c r="E20" s="100">
        <v>1.7637058000000001</v>
      </c>
      <c r="F20" s="100">
        <v>4.3436108999999998</v>
      </c>
      <c r="G20" s="100">
        <v>6.5852553</v>
      </c>
      <c r="H20" s="100">
        <v>6.3121993999999999</v>
      </c>
      <c r="I20" s="100">
        <v>4.9115698999999999</v>
      </c>
      <c r="J20" s="100">
        <v>6.1689401000000004</v>
      </c>
      <c r="K20" s="100">
        <v>8.6207811000000003</v>
      </c>
      <c r="L20" s="100">
        <v>11.726698000000001</v>
      </c>
      <c r="M20" s="100">
        <v>16.653928000000001</v>
      </c>
      <c r="N20" s="100">
        <v>20.855619999999998</v>
      </c>
      <c r="O20" s="100">
        <v>40.263592000000003</v>
      </c>
      <c r="P20" s="100">
        <v>66.130326999999994</v>
      </c>
      <c r="Q20" s="100">
        <v>79.670693999999997</v>
      </c>
      <c r="R20" s="100">
        <v>99.368227000000005</v>
      </c>
      <c r="S20" s="100">
        <v>88.983805000000004</v>
      </c>
      <c r="T20" s="100">
        <v>54.13599</v>
      </c>
      <c r="U20" s="100">
        <v>9.8968399999999992</v>
      </c>
      <c r="V20" s="100">
        <v>17.536667999999999</v>
      </c>
      <c r="W20" s="125"/>
      <c r="X20" s="113">
        <v>1913</v>
      </c>
      <c r="Y20" s="100">
        <v>1.1263798</v>
      </c>
      <c r="Z20" s="100">
        <v>1.6779592999999999</v>
      </c>
      <c r="AA20" s="100">
        <v>1.7958480000000001</v>
      </c>
      <c r="AB20" s="100">
        <v>2.2215270999999999</v>
      </c>
      <c r="AC20" s="100">
        <v>1.8050866999999999</v>
      </c>
      <c r="AD20" s="100">
        <v>2.5101005999999999</v>
      </c>
      <c r="AE20" s="100">
        <v>4.0480586000000001</v>
      </c>
      <c r="AF20" s="100">
        <v>5.3109000999999996</v>
      </c>
      <c r="AG20" s="100">
        <v>9.7928732000000007</v>
      </c>
      <c r="AH20" s="100">
        <v>15.672124999999999</v>
      </c>
      <c r="AI20" s="100">
        <v>31.423098</v>
      </c>
      <c r="AJ20" s="100">
        <v>37.917855000000003</v>
      </c>
      <c r="AK20" s="100">
        <v>50.811419000000001</v>
      </c>
      <c r="AL20" s="100">
        <v>94.004064999999997</v>
      </c>
      <c r="AM20" s="100">
        <v>95.095973999999998</v>
      </c>
      <c r="AN20" s="100">
        <v>183.62101000000001</v>
      </c>
      <c r="AO20" s="100">
        <v>24.236549</v>
      </c>
      <c r="AP20" s="100">
        <v>0</v>
      </c>
      <c r="AQ20" s="100">
        <v>11.021164000000001</v>
      </c>
      <c r="AR20" s="100">
        <v>21.315100999999999</v>
      </c>
      <c r="AS20" s="125"/>
      <c r="AT20" s="113">
        <v>1913</v>
      </c>
      <c r="AU20" s="100">
        <v>1.1064836</v>
      </c>
      <c r="AV20" s="100">
        <v>1.2423595000000001</v>
      </c>
      <c r="AW20" s="100">
        <v>1.7796318</v>
      </c>
      <c r="AX20" s="100">
        <v>3.2945774000000001</v>
      </c>
      <c r="AY20" s="100">
        <v>4.2280701000000001</v>
      </c>
      <c r="AZ20" s="100">
        <v>4.4428472000000001</v>
      </c>
      <c r="BA20" s="100">
        <v>4.4923225999999996</v>
      </c>
      <c r="BB20" s="100">
        <v>5.7556532999999996</v>
      </c>
      <c r="BC20" s="100">
        <v>9.1695232999999998</v>
      </c>
      <c r="BD20" s="100">
        <v>13.529947</v>
      </c>
      <c r="BE20" s="100">
        <v>23.258517999999999</v>
      </c>
      <c r="BF20" s="100">
        <v>28.485237000000001</v>
      </c>
      <c r="BG20" s="100">
        <v>45.135804999999998</v>
      </c>
      <c r="BH20" s="100">
        <v>79.314721000000006</v>
      </c>
      <c r="BI20" s="100">
        <v>87.009787000000003</v>
      </c>
      <c r="BJ20" s="100">
        <v>139.54252</v>
      </c>
      <c r="BK20" s="100">
        <v>57.996566999999999</v>
      </c>
      <c r="BL20" s="100">
        <v>26.115114999999999</v>
      </c>
      <c r="BM20" s="100">
        <v>10.440333000000001</v>
      </c>
      <c r="BN20" s="100">
        <v>19.221733</v>
      </c>
      <c r="BO20" s="125"/>
      <c r="BP20" s="113">
        <v>1913</v>
      </c>
    </row>
    <row r="21" spans="1:68" s="91" customFormat="1">
      <c r="A21" s="125"/>
      <c r="B21" s="113">
        <v>1914</v>
      </c>
      <c r="C21" s="100">
        <v>1.0720369999999999</v>
      </c>
      <c r="D21" s="100">
        <v>1.1915576000000001</v>
      </c>
      <c r="E21" s="100">
        <v>3.0169709</v>
      </c>
      <c r="F21" s="100">
        <v>2.5954891</v>
      </c>
      <c r="G21" s="100">
        <v>2.6452529999999999</v>
      </c>
      <c r="H21" s="100">
        <v>4.3208137000000004</v>
      </c>
      <c r="I21" s="100">
        <v>4.2390125000000003</v>
      </c>
      <c r="J21" s="100">
        <v>4.7989797000000003</v>
      </c>
      <c r="K21" s="100">
        <v>7.1767088000000001</v>
      </c>
      <c r="L21" s="100">
        <v>14.527156</v>
      </c>
      <c r="M21" s="100">
        <v>14.567104</v>
      </c>
      <c r="N21" s="100">
        <v>29.070207</v>
      </c>
      <c r="O21" s="100">
        <v>37.776654999999998</v>
      </c>
      <c r="P21" s="100">
        <v>48.315863</v>
      </c>
      <c r="Q21" s="100">
        <v>39.268943</v>
      </c>
      <c r="R21" s="100">
        <v>67.688237999999998</v>
      </c>
      <c r="S21" s="100">
        <v>110.4472</v>
      </c>
      <c r="T21" s="100">
        <v>26.177325</v>
      </c>
      <c r="U21" s="100">
        <v>8.3649757000000005</v>
      </c>
      <c r="V21" s="100">
        <v>14.410663</v>
      </c>
      <c r="W21" s="125"/>
      <c r="X21" s="113">
        <v>1914</v>
      </c>
      <c r="Y21" s="100">
        <v>1.8512690000000001</v>
      </c>
      <c r="Z21" s="100">
        <v>0.40737479999999998</v>
      </c>
      <c r="AA21" s="100">
        <v>4.3923414999999997</v>
      </c>
      <c r="AB21" s="100">
        <v>2.6544373999999999</v>
      </c>
      <c r="AC21" s="100">
        <v>3.5931397999999999</v>
      </c>
      <c r="AD21" s="100">
        <v>4.9029629999999997</v>
      </c>
      <c r="AE21" s="100">
        <v>6.1471539000000002</v>
      </c>
      <c r="AF21" s="100">
        <v>5.7797194999999997</v>
      </c>
      <c r="AG21" s="100">
        <v>3.6658664999999999</v>
      </c>
      <c r="AH21" s="100">
        <v>10.198930000000001</v>
      </c>
      <c r="AI21" s="100">
        <v>17.751750999999999</v>
      </c>
      <c r="AJ21" s="100">
        <v>44.126229000000002</v>
      </c>
      <c r="AK21" s="100">
        <v>60.413668999999999</v>
      </c>
      <c r="AL21" s="100">
        <v>100.76186</v>
      </c>
      <c r="AM21" s="100">
        <v>100.27504</v>
      </c>
      <c r="AN21" s="100">
        <v>134.55705</v>
      </c>
      <c r="AO21" s="100">
        <v>105.78279000000001</v>
      </c>
      <c r="AP21" s="100">
        <v>48.123195000000003</v>
      </c>
      <c r="AQ21" s="100">
        <v>11.369854999999999</v>
      </c>
      <c r="AR21" s="100">
        <v>22.076125000000001</v>
      </c>
      <c r="AS21" s="125"/>
      <c r="AT21" s="113">
        <v>1914</v>
      </c>
      <c r="AU21" s="100">
        <v>1.4547409</v>
      </c>
      <c r="AV21" s="100">
        <v>0.80443160000000002</v>
      </c>
      <c r="AW21" s="100">
        <v>3.6981459999999999</v>
      </c>
      <c r="AX21" s="100">
        <v>2.6246323</v>
      </c>
      <c r="AY21" s="100">
        <v>3.1147942</v>
      </c>
      <c r="AZ21" s="100">
        <v>4.6088269999999998</v>
      </c>
      <c r="BA21" s="100">
        <v>5.1677084999999998</v>
      </c>
      <c r="BB21" s="100">
        <v>5.2726420999999997</v>
      </c>
      <c r="BC21" s="100">
        <v>5.5235839999999996</v>
      </c>
      <c r="BD21" s="100">
        <v>12.532673000000001</v>
      </c>
      <c r="BE21" s="100">
        <v>16.002523</v>
      </c>
      <c r="BF21" s="100">
        <v>35.83961</v>
      </c>
      <c r="BG21" s="100">
        <v>48.241838999999999</v>
      </c>
      <c r="BH21" s="100">
        <v>73.065758000000002</v>
      </c>
      <c r="BI21" s="100">
        <v>68.397464999999997</v>
      </c>
      <c r="BJ21" s="100">
        <v>99.886615000000006</v>
      </c>
      <c r="BK21" s="100">
        <v>108.18752000000001</v>
      </c>
      <c r="BL21" s="100">
        <v>37.612366999999999</v>
      </c>
      <c r="BM21" s="100">
        <v>9.8211715999999996</v>
      </c>
      <c r="BN21" s="100">
        <v>18.050177000000001</v>
      </c>
      <c r="BO21" s="125"/>
      <c r="BP21" s="113">
        <v>1914</v>
      </c>
    </row>
    <row r="22" spans="1:68" s="91" customFormat="1">
      <c r="A22" s="125"/>
      <c r="B22" s="113">
        <v>1915</v>
      </c>
      <c r="C22" s="100">
        <v>1.0572173</v>
      </c>
      <c r="D22" s="100">
        <v>2.3168223999999999</v>
      </c>
      <c r="E22" s="100">
        <v>2.9505189999999999</v>
      </c>
      <c r="F22" s="100">
        <v>4.7389811999999996</v>
      </c>
      <c r="G22" s="100">
        <v>3.5419984000000002</v>
      </c>
      <c r="H22" s="100">
        <v>2.8484916</v>
      </c>
      <c r="I22" s="100">
        <v>6.6939367000000001</v>
      </c>
      <c r="J22" s="100">
        <v>7.0051803000000001</v>
      </c>
      <c r="K22" s="100">
        <v>7.7047143</v>
      </c>
      <c r="L22" s="100">
        <v>10.798700999999999</v>
      </c>
      <c r="M22" s="100">
        <v>20.952869</v>
      </c>
      <c r="N22" s="100">
        <v>29.839331999999999</v>
      </c>
      <c r="O22" s="100">
        <v>40.026446999999997</v>
      </c>
      <c r="P22" s="100">
        <v>52.949722999999999</v>
      </c>
      <c r="Q22" s="100">
        <v>90.342980999999995</v>
      </c>
      <c r="R22" s="100">
        <v>82.941951000000003</v>
      </c>
      <c r="S22" s="100">
        <v>87.740464000000003</v>
      </c>
      <c r="T22" s="100">
        <v>25.343402999999999</v>
      </c>
      <c r="U22" s="100">
        <v>10.013695</v>
      </c>
      <c r="V22" s="100">
        <v>17.136723</v>
      </c>
      <c r="W22" s="125"/>
      <c r="X22" s="113">
        <v>1915</v>
      </c>
      <c r="Y22" s="100">
        <v>1.4607603</v>
      </c>
      <c r="Z22" s="100">
        <v>1.9796994000000001</v>
      </c>
      <c r="AA22" s="100">
        <v>3.8692703000000002</v>
      </c>
      <c r="AB22" s="100">
        <v>2.6431391999999998</v>
      </c>
      <c r="AC22" s="100">
        <v>2.6821996000000001</v>
      </c>
      <c r="AD22" s="100">
        <v>3.3537528999999999</v>
      </c>
      <c r="AE22" s="100">
        <v>4.8657380999999997</v>
      </c>
      <c r="AF22" s="100">
        <v>6.8407875000000002</v>
      </c>
      <c r="AG22" s="100">
        <v>4.2845757999999998</v>
      </c>
      <c r="AH22" s="100">
        <v>11.621613999999999</v>
      </c>
      <c r="AI22" s="100">
        <v>29.221616999999998</v>
      </c>
      <c r="AJ22" s="100">
        <v>48.274197000000001</v>
      </c>
      <c r="AK22" s="100">
        <v>49.933537000000001</v>
      </c>
      <c r="AL22" s="100">
        <v>78.534030999999999</v>
      </c>
      <c r="AM22" s="100">
        <v>133.30714</v>
      </c>
      <c r="AN22" s="100">
        <v>115.0975</v>
      </c>
      <c r="AO22" s="100">
        <v>57.051575</v>
      </c>
      <c r="AP22" s="100">
        <v>22.999079999999999</v>
      </c>
      <c r="AQ22" s="100">
        <v>11.405737999999999</v>
      </c>
      <c r="AR22" s="100">
        <v>21.233336000000001</v>
      </c>
      <c r="AS22" s="125"/>
      <c r="AT22" s="113">
        <v>1915</v>
      </c>
      <c r="AU22" s="100">
        <v>1.2553942</v>
      </c>
      <c r="AV22" s="100">
        <v>2.1503736999999998</v>
      </c>
      <c r="AW22" s="100">
        <v>3.4053537</v>
      </c>
      <c r="AX22" s="100">
        <v>3.7027340999999998</v>
      </c>
      <c r="AY22" s="100">
        <v>3.1141684999999999</v>
      </c>
      <c r="AZ22" s="100">
        <v>3.0999677999999999</v>
      </c>
      <c r="BA22" s="100">
        <v>5.8021101000000002</v>
      </c>
      <c r="BB22" s="100">
        <v>6.9255830999999999</v>
      </c>
      <c r="BC22" s="100">
        <v>6.0854806999999997</v>
      </c>
      <c r="BD22" s="100">
        <v>11.180904</v>
      </c>
      <c r="BE22" s="100">
        <v>24.707512999999999</v>
      </c>
      <c r="BF22" s="100">
        <v>38.168263000000003</v>
      </c>
      <c r="BG22" s="100">
        <v>44.609926000000002</v>
      </c>
      <c r="BH22" s="100">
        <v>64.997209999999995</v>
      </c>
      <c r="BI22" s="100">
        <v>110.92698</v>
      </c>
      <c r="BJ22" s="100">
        <v>98.572038000000006</v>
      </c>
      <c r="BK22" s="100">
        <v>72.699616000000006</v>
      </c>
      <c r="BL22" s="100">
        <v>24.114398999999999</v>
      </c>
      <c r="BM22" s="100">
        <v>10.689916</v>
      </c>
      <c r="BN22" s="100">
        <v>19.041658999999999</v>
      </c>
      <c r="BO22" s="125"/>
      <c r="BP22" s="113">
        <v>1915</v>
      </c>
    </row>
    <row r="23" spans="1:68" s="91" customFormat="1">
      <c r="A23" s="125"/>
      <c r="B23" s="113">
        <v>1916</v>
      </c>
      <c r="C23" s="100">
        <v>1.0428017999999999</v>
      </c>
      <c r="D23" s="100">
        <v>3.0054907000000002</v>
      </c>
      <c r="E23" s="100">
        <v>2.4745124999999999</v>
      </c>
      <c r="F23" s="100">
        <v>4.2906576999999997</v>
      </c>
      <c r="G23" s="100">
        <v>2.6678405000000001</v>
      </c>
      <c r="H23" s="100">
        <v>4.6952435000000001</v>
      </c>
      <c r="I23" s="100">
        <v>4.0062496999999997</v>
      </c>
      <c r="J23" s="100">
        <v>3.4109999000000002</v>
      </c>
      <c r="K23" s="100">
        <v>6.9521690999999999</v>
      </c>
      <c r="L23" s="100">
        <v>8.5629878999999995</v>
      </c>
      <c r="M23" s="100">
        <v>22.964089999999999</v>
      </c>
      <c r="N23" s="100">
        <v>27.376922</v>
      </c>
      <c r="O23" s="100">
        <v>40.627910999999997</v>
      </c>
      <c r="P23" s="100">
        <v>63.400517000000001</v>
      </c>
      <c r="Q23" s="100">
        <v>57.274679999999996</v>
      </c>
      <c r="R23" s="100">
        <v>82.578513999999998</v>
      </c>
      <c r="S23" s="100">
        <v>98.023199000000005</v>
      </c>
      <c r="T23" s="100">
        <v>73.682918000000001</v>
      </c>
      <c r="U23" s="100">
        <v>9.4396486999999993</v>
      </c>
      <c r="V23" s="100">
        <v>16.639209000000001</v>
      </c>
      <c r="W23" s="125"/>
      <c r="X23" s="113">
        <v>1916</v>
      </c>
      <c r="Y23" s="100">
        <v>1.441052</v>
      </c>
      <c r="Z23" s="100">
        <v>1.5405175</v>
      </c>
      <c r="AA23" s="100">
        <v>4.6308965000000004</v>
      </c>
      <c r="AB23" s="100">
        <v>1.7546245</v>
      </c>
      <c r="AC23" s="100">
        <v>1.7797750999999999</v>
      </c>
      <c r="AD23" s="100">
        <v>2.8105085000000001</v>
      </c>
      <c r="AE23" s="100">
        <v>3.6651324999999999</v>
      </c>
      <c r="AF23" s="100">
        <v>7.2339925000000003</v>
      </c>
      <c r="AG23" s="100">
        <v>7.6558487</v>
      </c>
      <c r="AH23" s="100">
        <v>12.979533</v>
      </c>
      <c r="AI23" s="100">
        <v>24.338480000000001</v>
      </c>
      <c r="AJ23" s="100">
        <v>44.362760999999999</v>
      </c>
      <c r="AK23" s="100">
        <v>63.382685000000002</v>
      </c>
      <c r="AL23" s="100">
        <v>55.363321999999997</v>
      </c>
      <c r="AM23" s="100">
        <v>147.82728</v>
      </c>
      <c r="AN23" s="100">
        <v>107.21274</v>
      </c>
      <c r="AO23" s="100">
        <v>88.691795999999997</v>
      </c>
      <c r="AP23" s="100">
        <v>0</v>
      </c>
      <c r="AQ23" s="100">
        <v>11.315663000000001</v>
      </c>
      <c r="AR23" s="100">
        <v>21.098807999999998</v>
      </c>
      <c r="AS23" s="125"/>
      <c r="AT23" s="113">
        <v>1916</v>
      </c>
      <c r="AU23" s="100">
        <v>1.2383649000000001</v>
      </c>
      <c r="AV23" s="100">
        <v>2.2820955000000001</v>
      </c>
      <c r="AW23" s="100">
        <v>3.5416150000000002</v>
      </c>
      <c r="AX23" s="100">
        <v>3.0366556999999998</v>
      </c>
      <c r="AY23" s="100">
        <v>2.2239594</v>
      </c>
      <c r="AZ23" s="100">
        <v>3.7517645000000002</v>
      </c>
      <c r="BA23" s="100">
        <v>3.8394889000000001</v>
      </c>
      <c r="BB23" s="100">
        <v>5.2664686999999999</v>
      </c>
      <c r="BC23" s="100">
        <v>7.2870604999999999</v>
      </c>
      <c r="BD23" s="100">
        <v>10.629856999999999</v>
      </c>
      <c r="BE23" s="100">
        <v>23.592517000000001</v>
      </c>
      <c r="BF23" s="100">
        <v>35.084591000000003</v>
      </c>
      <c r="BG23" s="100">
        <v>51.162247999999998</v>
      </c>
      <c r="BH23" s="100">
        <v>59.623505000000002</v>
      </c>
      <c r="BI23" s="100">
        <v>100.80062</v>
      </c>
      <c r="BJ23" s="100">
        <v>94.662109000000001</v>
      </c>
      <c r="BK23" s="100">
        <v>93.398895999999993</v>
      </c>
      <c r="BL23" s="100">
        <v>34.837136000000001</v>
      </c>
      <c r="BM23" s="100">
        <v>10.353069</v>
      </c>
      <c r="BN23" s="100">
        <v>18.6919</v>
      </c>
      <c r="BO23" s="125"/>
      <c r="BP23" s="113">
        <v>1916</v>
      </c>
    </row>
    <row r="24" spans="1:68" s="91" customFormat="1">
      <c r="A24" s="125"/>
      <c r="B24" s="113">
        <v>1917</v>
      </c>
      <c r="C24" s="100">
        <v>0.68584940000000005</v>
      </c>
      <c r="D24" s="100">
        <v>2.1947182999999999</v>
      </c>
      <c r="E24" s="100">
        <v>2.4223085000000002</v>
      </c>
      <c r="F24" s="100">
        <v>1.709317</v>
      </c>
      <c r="G24" s="100">
        <v>2.2327328999999998</v>
      </c>
      <c r="H24" s="100">
        <v>4.6441382999999998</v>
      </c>
      <c r="I24" s="100">
        <v>3.8991978999999999</v>
      </c>
      <c r="J24" s="100">
        <v>8.3101941000000004</v>
      </c>
      <c r="K24" s="100">
        <v>8.0896481999999992</v>
      </c>
      <c r="L24" s="100">
        <v>12.025148</v>
      </c>
      <c r="M24" s="100">
        <v>9.6351800000000001</v>
      </c>
      <c r="N24" s="100">
        <v>28.153040000000001</v>
      </c>
      <c r="O24" s="100">
        <v>27.887112999999999</v>
      </c>
      <c r="P24" s="100">
        <v>65.247822999999997</v>
      </c>
      <c r="Q24" s="100">
        <v>43.939489000000002</v>
      </c>
      <c r="R24" s="100">
        <v>113.05009</v>
      </c>
      <c r="S24" s="100">
        <v>86.531389000000004</v>
      </c>
      <c r="T24" s="100">
        <v>71.476222000000007</v>
      </c>
      <c r="U24" s="100">
        <v>8.7700522999999997</v>
      </c>
      <c r="V24" s="100">
        <v>15.864079</v>
      </c>
      <c r="W24" s="125"/>
      <c r="X24" s="113">
        <v>1917</v>
      </c>
      <c r="Y24" s="100">
        <v>0.35546709999999998</v>
      </c>
      <c r="Z24" s="100">
        <v>3.3740418000000001</v>
      </c>
      <c r="AA24" s="100">
        <v>2.4745533000000002</v>
      </c>
      <c r="AB24" s="100">
        <v>3.0576338000000001</v>
      </c>
      <c r="AC24" s="100">
        <v>1.7714949</v>
      </c>
      <c r="AD24" s="100">
        <v>3.2073662999999999</v>
      </c>
      <c r="AE24" s="100">
        <v>4.5682682000000003</v>
      </c>
      <c r="AF24" s="100">
        <v>6.4339976999999999</v>
      </c>
      <c r="AG24" s="100">
        <v>7.4664957999999997</v>
      </c>
      <c r="AH24" s="100">
        <v>10.311175</v>
      </c>
      <c r="AI24" s="100">
        <v>29.191745999999998</v>
      </c>
      <c r="AJ24" s="100">
        <v>50.471063000000001</v>
      </c>
      <c r="AK24" s="100">
        <v>75.402248</v>
      </c>
      <c r="AL24" s="100">
        <v>100.7162</v>
      </c>
      <c r="AM24" s="100">
        <v>104.48123</v>
      </c>
      <c r="AN24" s="100">
        <v>162.61357000000001</v>
      </c>
      <c r="AO24" s="100">
        <v>150.92712</v>
      </c>
      <c r="AP24" s="100">
        <v>21.132712999999999</v>
      </c>
      <c r="AQ24" s="100">
        <v>13.053834999999999</v>
      </c>
      <c r="AR24" s="100">
        <v>25.078607999999999</v>
      </c>
      <c r="AS24" s="125"/>
      <c r="AT24" s="113">
        <v>1917</v>
      </c>
      <c r="AU24" s="100">
        <v>0.52362489999999995</v>
      </c>
      <c r="AV24" s="100">
        <v>2.7771298</v>
      </c>
      <c r="AW24" s="100">
        <v>2.4481522</v>
      </c>
      <c r="AX24" s="100">
        <v>2.3760829999999999</v>
      </c>
      <c r="AY24" s="100">
        <v>2.0011616000000001</v>
      </c>
      <c r="AZ24" s="100">
        <v>3.9209101999999998</v>
      </c>
      <c r="BA24" s="100">
        <v>4.2269462000000004</v>
      </c>
      <c r="BB24" s="100">
        <v>7.3975439999999999</v>
      </c>
      <c r="BC24" s="100">
        <v>7.7916007</v>
      </c>
      <c r="BD24" s="100">
        <v>11.217167</v>
      </c>
      <c r="BE24" s="100">
        <v>18.635854999999999</v>
      </c>
      <c r="BF24" s="100">
        <v>38.319965000000003</v>
      </c>
      <c r="BG24" s="100">
        <v>49.897212000000003</v>
      </c>
      <c r="BH24" s="100">
        <v>81.884262000000007</v>
      </c>
      <c r="BI24" s="100">
        <v>73.132204000000002</v>
      </c>
      <c r="BJ24" s="100">
        <v>137.57658000000001</v>
      </c>
      <c r="BK24" s="100">
        <v>118.78279999999999</v>
      </c>
      <c r="BL24" s="100">
        <v>44.796846000000002</v>
      </c>
      <c r="BM24" s="100">
        <v>10.860401</v>
      </c>
      <c r="BN24" s="100">
        <v>20.197773999999999</v>
      </c>
      <c r="BO24" s="125"/>
      <c r="BP24" s="113">
        <v>1917</v>
      </c>
    </row>
    <row r="25" spans="1:68" s="91" customFormat="1">
      <c r="A25" s="125"/>
      <c r="B25" s="114">
        <v>1918</v>
      </c>
      <c r="C25" s="100">
        <v>0.67674590000000001</v>
      </c>
      <c r="D25" s="100">
        <v>1.4255792</v>
      </c>
      <c r="E25" s="100">
        <v>3.5583923999999998</v>
      </c>
      <c r="F25" s="100">
        <v>2.5536403000000001</v>
      </c>
      <c r="G25" s="100">
        <v>2.690817</v>
      </c>
      <c r="H25" s="100">
        <v>4.5941336000000002</v>
      </c>
      <c r="I25" s="100">
        <v>6.6460071000000003</v>
      </c>
      <c r="J25" s="100">
        <v>4.3219671000000002</v>
      </c>
      <c r="K25" s="100">
        <v>6.7412535</v>
      </c>
      <c r="L25" s="100">
        <v>7.0124849999999999</v>
      </c>
      <c r="M25" s="100">
        <v>19.660626000000001</v>
      </c>
      <c r="N25" s="100">
        <v>26.938022</v>
      </c>
      <c r="O25" s="100">
        <v>42.914284000000002</v>
      </c>
      <c r="P25" s="100">
        <v>47.840206000000002</v>
      </c>
      <c r="Q25" s="100">
        <v>68.118836000000002</v>
      </c>
      <c r="R25" s="100">
        <v>66.512153999999995</v>
      </c>
      <c r="S25" s="100">
        <v>42.969631</v>
      </c>
      <c r="T25" s="100">
        <v>138.79571999999999</v>
      </c>
      <c r="U25" s="100">
        <v>8.9969006</v>
      </c>
      <c r="V25" s="100">
        <v>15.784629000000001</v>
      </c>
      <c r="W25" s="125"/>
      <c r="X25" s="114">
        <v>1918</v>
      </c>
      <c r="Y25" s="100">
        <v>0.70159439999999995</v>
      </c>
      <c r="Z25" s="100">
        <v>1.4607507</v>
      </c>
      <c r="AA25" s="100">
        <v>2.8294145999999998</v>
      </c>
      <c r="AB25" s="100">
        <v>2.1748454000000002</v>
      </c>
      <c r="AC25" s="100">
        <v>2.2041141999999998</v>
      </c>
      <c r="AD25" s="100">
        <v>4.0356807999999997</v>
      </c>
      <c r="AE25" s="100">
        <v>6.4028874</v>
      </c>
      <c r="AF25" s="100">
        <v>9.6563420999999998</v>
      </c>
      <c r="AG25" s="100">
        <v>4.6367257999999998</v>
      </c>
      <c r="AH25" s="100">
        <v>7.7589993000000002</v>
      </c>
      <c r="AI25" s="100">
        <v>26.442772000000001</v>
      </c>
      <c r="AJ25" s="100">
        <v>53.691581999999997</v>
      </c>
      <c r="AK25" s="100">
        <v>77.441677999999996</v>
      </c>
      <c r="AL25" s="100">
        <v>119.53923</v>
      </c>
      <c r="AM25" s="100">
        <v>135.52465000000001</v>
      </c>
      <c r="AN25" s="100">
        <v>154.06183999999999</v>
      </c>
      <c r="AO25" s="100">
        <v>115.40076000000001</v>
      </c>
      <c r="AP25" s="100">
        <v>20.308692000000001</v>
      </c>
      <c r="AQ25" s="100">
        <v>13.725633</v>
      </c>
      <c r="AR25" s="100">
        <v>25.920660999999999</v>
      </c>
      <c r="AS25" s="125"/>
      <c r="AT25" s="114">
        <v>1918</v>
      </c>
      <c r="AU25" s="100">
        <v>0.68894619999999995</v>
      </c>
      <c r="AV25" s="100">
        <v>1.4429506999999999</v>
      </c>
      <c r="AW25" s="100">
        <v>3.1979264999999999</v>
      </c>
      <c r="AX25" s="100">
        <v>2.3663033000000002</v>
      </c>
      <c r="AY25" s="100">
        <v>2.4453730999999999</v>
      </c>
      <c r="AZ25" s="100">
        <v>4.3115224999999997</v>
      </c>
      <c r="BA25" s="100">
        <v>6.5266862000000003</v>
      </c>
      <c r="BB25" s="100">
        <v>6.9223122999999998</v>
      </c>
      <c r="BC25" s="100">
        <v>5.7298745999999996</v>
      </c>
      <c r="BD25" s="100">
        <v>7.3668787</v>
      </c>
      <c r="BE25" s="100">
        <v>22.801310000000001</v>
      </c>
      <c r="BF25" s="100">
        <v>39.168725000000002</v>
      </c>
      <c r="BG25" s="100">
        <v>58.916625000000003</v>
      </c>
      <c r="BH25" s="100">
        <v>81.410601</v>
      </c>
      <c r="BI25" s="100">
        <v>100.72055</v>
      </c>
      <c r="BJ25" s="100">
        <v>110.20555</v>
      </c>
      <c r="BK25" s="100">
        <v>79.614030999999997</v>
      </c>
      <c r="BL25" s="100">
        <v>75.701046000000005</v>
      </c>
      <c r="BM25" s="100">
        <v>11.309251</v>
      </c>
      <c r="BN25" s="100">
        <v>20.555893999999999</v>
      </c>
      <c r="BO25" s="125"/>
      <c r="BP25" s="114">
        <v>1918</v>
      </c>
    </row>
    <row r="26" spans="1:68" s="91" customFormat="1">
      <c r="A26" s="125"/>
      <c r="B26" s="114">
        <v>1919</v>
      </c>
      <c r="C26" s="100">
        <v>1.0018213</v>
      </c>
      <c r="D26" s="100">
        <v>3.1272606999999999</v>
      </c>
      <c r="E26" s="100">
        <v>2.3242408999999999</v>
      </c>
      <c r="F26" s="100">
        <v>2.5433881</v>
      </c>
      <c r="G26" s="100">
        <v>2.7024544000000001</v>
      </c>
      <c r="H26" s="100">
        <v>8.1813496000000008</v>
      </c>
      <c r="I26" s="100">
        <v>8.3281205000000007</v>
      </c>
      <c r="J26" s="100">
        <v>7.3800505000000003</v>
      </c>
      <c r="K26" s="100">
        <v>10.866311</v>
      </c>
      <c r="L26" s="100">
        <v>9.0381213999999996</v>
      </c>
      <c r="M26" s="100">
        <v>18.494002999999999</v>
      </c>
      <c r="N26" s="100">
        <v>26.745809999999999</v>
      </c>
      <c r="O26" s="100">
        <v>30.065494999999999</v>
      </c>
      <c r="P26" s="100">
        <v>61.181130000000003</v>
      </c>
      <c r="Q26" s="100">
        <v>70.269774999999996</v>
      </c>
      <c r="R26" s="100">
        <v>91.695448999999996</v>
      </c>
      <c r="S26" s="100">
        <v>181.37977000000001</v>
      </c>
      <c r="T26" s="100">
        <v>44.957963999999997</v>
      </c>
      <c r="U26" s="100">
        <v>10.521889</v>
      </c>
      <c r="V26" s="100">
        <v>18.569192999999999</v>
      </c>
      <c r="W26" s="125"/>
      <c r="X26" s="114">
        <v>1919</v>
      </c>
      <c r="Y26" s="100">
        <v>1.3849936</v>
      </c>
      <c r="Z26" s="100">
        <v>3.5597170999999999</v>
      </c>
      <c r="AA26" s="100">
        <v>3.5667013000000001</v>
      </c>
      <c r="AB26" s="100">
        <v>1.2994460999999999</v>
      </c>
      <c r="AC26" s="100">
        <v>4.3879086999999997</v>
      </c>
      <c r="AD26" s="100">
        <v>2.1951603</v>
      </c>
      <c r="AE26" s="100">
        <v>3.3483915</v>
      </c>
      <c r="AF26" s="100">
        <v>1.6562379</v>
      </c>
      <c r="AG26" s="100">
        <v>9.0549011999999998</v>
      </c>
      <c r="AH26" s="100">
        <v>9.8717883000000004</v>
      </c>
      <c r="AI26" s="100">
        <v>31.816960999999999</v>
      </c>
      <c r="AJ26" s="100">
        <v>41.368198999999997</v>
      </c>
      <c r="AK26" s="100">
        <v>80.676122000000007</v>
      </c>
      <c r="AL26" s="100">
        <v>122.51796</v>
      </c>
      <c r="AM26" s="100">
        <v>168.63844</v>
      </c>
      <c r="AN26" s="100">
        <v>105.62424</v>
      </c>
      <c r="AO26" s="100">
        <v>81.732733999999994</v>
      </c>
      <c r="AP26" s="100">
        <v>78.186082999999996</v>
      </c>
      <c r="AQ26" s="100">
        <v>13.708983</v>
      </c>
      <c r="AR26" s="100">
        <v>25.727096</v>
      </c>
      <c r="AS26" s="125"/>
      <c r="AT26" s="114">
        <v>1919</v>
      </c>
      <c r="AU26" s="100">
        <v>1.1899407</v>
      </c>
      <c r="AV26" s="100">
        <v>3.3408766999999999</v>
      </c>
      <c r="AW26" s="100">
        <v>2.9383948000000002</v>
      </c>
      <c r="AX26" s="100">
        <v>1.9281303999999999</v>
      </c>
      <c r="AY26" s="100">
        <v>3.5561924999999999</v>
      </c>
      <c r="AZ26" s="100">
        <v>5.1363775</v>
      </c>
      <c r="BA26" s="100">
        <v>5.8797132999999997</v>
      </c>
      <c r="BB26" s="100">
        <v>4.5842613999999999</v>
      </c>
      <c r="BC26" s="100">
        <v>9.9918192000000001</v>
      </c>
      <c r="BD26" s="100">
        <v>9.4365781999999996</v>
      </c>
      <c r="BE26" s="100">
        <v>24.699591000000002</v>
      </c>
      <c r="BF26" s="100">
        <v>33.452129999999997</v>
      </c>
      <c r="BG26" s="100">
        <v>53.533121999999999</v>
      </c>
      <c r="BH26" s="100">
        <v>89.851517999999999</v>
      </c>
      <c r="BI26" s="100">
        <v>117.98723</v>
      </c>
      <c r="BJ26" s="100">
        <v>98.704190999999994</v>
      </c>
      <c r="BK26" s="100">
        <v>130.47608</v>
      </c>
      <c r="BL26" s="100">
        <v>62.731321999999999</v>
      </c>
      <c r="BM26" s="100">
        <v>12.083544</v>
      </c>
      <c r="BN26" s="100">
        <v>21.894380000000002</v>
      </c>
      <c r="BO26" s="125"/>
      <c r="BP26" s="114">
        <v>1919</v>
      </c>
    </row>
    <row r="27" spans="1:68" s="91" customFormat="1">
      <c r="A27" s="125"/>
      <c r="B27" s="114">
        <v>1920</v>
      </c>
      <c r="C27" s="100">
        <v>1.6481128</v>
      </c>
      <c r="D27" s="100">
        <v>2.0339266</v>
      </c>
      <c r="E27" s="100">
        <v>3.0375009999999998</v>
      </c>
      <c r="F27" s="100">
        <v>3.7998267999999999</v>
      </c>
      <c r="G27" s="100">
        <v>5.4283856000000004</v>
      </c>
      <c r="H27" s="100">
        <v>5.8464725</v>
      </c>
      <c r="I27" s="100">
        <v>4.9635046999999997</v>
      </c>
      <c r="J27" s="100">
        <v>6.6906742000000001</v>
      </c>
      <c r="K27" s="100">
        <v>10.706332</v>
      </c>
      <c r="L27" s="100">
        <v>10.340007</v>
      </c>
      <c r="M27" s="100">
        <v>15.107348999999999</v>
      </c>
      <c r="N27" s="100">
        <v>24.797612000000001</v>
      </c>
      <c r="O27" s="100">
        <v>44.788511999999997</v>
      </c>
      <c r="P27" s="100">
        <v>84.503344999999996</v>
      </c>
      <c r="Q27" s="100">
        <v>99.500986999999995</v>
      </c>
      <c r="R27" s="100">
        <v>71.011560000000003</v>
      </c>
      <c r="S27" s="100">
        <v>63.584243999999998</v>
      </c>
      <c r="T27" s="100">
        <v>21.861267999999999</v>
      </c>
      <c r="U27" s="100">
        <v>10.931713999999999</v>
      </c>
      <c r="V27" s="100">
        <v>17.663270000000001</v>
      </c>
      <c r="W27" s="125"/>
      <c r="X27" s="114">
        <v>1920</v>
      </c>
      <c r="Y27" s="100">
        <v>1.0254482</v>
      </c>
      <c r="Z27" s="100">
        <v>1.3888377999999999</v>
      </c>
      <c r="AA27" s="100">
        <v>3.4983111</v>
      </c>
      <c r="AB27" s="100">
        <v>3.0194044</v>
      </c>
      <c r="AC27" s="100">
        <v>3.4942202999999998</v>
      </c>
      <c r="AD27" s="100">
        <v>6.4505891000000002</v>
      </c>
      <c r="AE27" s="100">
        <v>4.1845322999999999</v>
      </c>
      <c r="AF27" s="100">
        <v>4.2960700999999997</v>
      </c>
      <c r="AG27" s="100">
        <v>10.742075</v>
      </c>
      <c r="AH27" s="100">
        <v>9.6658442999999998</v>
      </c>
      <c r="AI27" s="100">
        <v>27.438700000000001</v>
      </c>
      <c r="AJ27" s="100">
        <v>35.350752</v>
      </c>
      <c r="AK27" s="100">
        <v>58.397106000000001</v>
      </c>
      <c r="AL27" s="100">
        <v>90.404767000000007</v>
      </c>
      <c r="AM27" s="100">
        <v>101.85374</v>
      </c>
      <c r="AN27" s="100">
        <v>103.49467</v>
      </c>
      <c r="AO27" s="100">
        <v>149.34289000000001</v>
      </c>
      <c r="AP27" s="100">
        <v>75.357950000000002</v>
      </c>
      <c r="AQ27" s="100">
        <v>12.133535999999999</v>
      </c>
      <c r="AR27" s="100">
        <v>22.475268</v>
      </c>
      <c r="AS27" s="125"/>
      <c r="AT27" s="114">
        <v>1920</v>
      </c>
      <c r="AU27" s="100">
        <v>1.3424343999999999</v>
      </c>
      <c r="AV27" s="100">
        <v>1.7152467</v>
      </c>
      <c r="AW27" s="100">
        <v>3.2652033</v>
      </c>
      <c r="AX27" s="100">
        <v>3.4137943000000002</v>
      </c>
      <c r="AY27" s="100">
        <v>4.4443485999999996</v>
      </c>
      <c r="AZ27" s="100">
        <v>6.1552910000000001</v>
      </c>
      <c r="BA27" s="100">
        <v>4.5798512999999996</v>
      </c>
      <c r="BB27" s="100">
        <v>5.5188072999999997</v>
      </c>
      <c r="BC27" s="100">
        <v>10.723663</v>
      </c>
      <c r="BD27" s="100">
        <v>10.015675</v>
      </c>
      <c r="BE27" s="100">
        <v>20.882736999999999</v>
      </c>
      <c r="BF27" s="100">
        <v>29.651862999999999</v>
      </c>
      <c r="BG27" s="100">
        <v>51.101419999999997</v>
      </c>
      <c r="BH27" s="100">
        <v>87.257441</v>
      </c>
      <c r="BI27" s="100">
        <v>100.64552</v>
      </c>
      <c r="BJ27" s="100">
        <v>87.486877000000007</v>
      </c>
      <c r="BK27" s="100">
        <v>107.80121</v>
      </c>
      <c r="BL27" s="100">
        <v>50.595509</v>
      </c>
      <c r="BM27" s="100">
        <v>11.521747</v>
      </c>
      <c r="BN27" s="100">
        <v>20.051879</v>
      </c>
      <c r="BO27" s="125"/>
      <c r="BP27" s="114">
        <v>1920</v>
      </c>
    </row>
    <row r="28" spans="1:68">
      <c r="A28" s="127"/>
      <c r="B28" s="115">
        <v>1921</v>
      </c>
      <c r="C28" s="100">
        <v>0.97624469999999997</v>
      </c>
      <c r="D28" s="100">
        <v>1.6545334</v>
      </c>
      <c r="E28" s="100">
        <v>4.0953090000000003</v>
      </c>
      <c r="F28" s="100">
        <v>3.3641716000000002</v>
      </c>
      <c r="G28" s="100">
        <v>3.1803726000000001</v>
      </c>
      <c r="H28" s="100">
        <v>3.1152647999999998</v>
      </c>
      <c r="I28" s="100">
        <v>4.4033464999999996</v>
      </c>
      <c r="J28" s="100">
        <v>3.5193565000000002</v>
      </c>
      <c r="K28" s="100">
        <v>6.4478312000000004</v>
      </c>
      <c r="L28" s="100">
        <v>13.670540000000001</v>
      </c>
      <c r="M28" s="100">
        <v>12.592593000000001</v>
      </c>
      <c r="N28" s="100">
        <v>31.516183999999999</v>
      </c>
      <c r="O28" s="100">
        <v>38.461537999999997</v>
      </c>
      <c r="P28" s="100">
        <v>52.356020999999998</v>
      </c>
      <c r="Q28" s="100">
        <v>56.547618999999997</v>
      </c>
      <c r="R28" s="100">
        <v>85.858586000000003</v>
      </c>
      <c r="S28" s="100">
        <v>136.84210999999999</v>
      </c>
      <c r="T28" s="100">
        <v>63.829787000000003</v>
      </c>
      <c r="U28" s="100">
        <v>9.3798478000000003</v>
      </c>
      <c r="V28" s="100">
        <v>16.495702000000001</v>
      </c>
      <c r="W28" s="127"/>
      <c r="X28" s="115">
        <v>1921</v>
      </c>
      <c r="Y28" s="100">
        <v>1.3499831</v>
      </c>
      <c r="Z28" s="100">
        <v>2.7109453999999999</v>
      </c>
      <c r="AA28" s="100">
        <v>3.4324943000000001</v>
      </c>
      <c r="AB28" s="100">
        <v>2.5773196</v>
      </c>
      <c r="AC28" s="100">
        <v>2.6086957000000002</v>
      </c>
      <c r="AD28" s="100">
        <v>2.5284450000000001</v>
      </c>
      <c r="AE28" s="100">
        <v>4.9751244000000003</v>
      </c>
      <c r="AF28" s="100">
        <v>8.3638265000000001</v>
      </c>
      <c r="AG28" s="100">
        <v>6.7943175</v>
      </c>
      <c r="AH28" s="100">
        <v>16.023306999999999</v>
      </c>
      <c r="AI28" s="100">
        <v>21.648626</v>
      </c>
      <c r="AJ28" s="100">
        <v>36.815919999999998</v>
      </c>
      <c r="AK28" s="100">
        <v>74.873096000000004</v>
      </c>
      <c r="AL28" s="100">
        <v>108</v>
      </c>
      <c r="AM28" s="100">
        <v>171.875</v>
      </c>
      <c r="AN28" s="100">
        <v>125.60386</v>
      </c>
      <c r="AO28" s="100">
        <v>87.378641000000002</v>
      </c>
      <c r="AP28" s="100">
        <v>72.727272999999997</v>
      </c>
      <c r="AQ28" s="100">
        <v>13.752236</v>
      </c>
      <c r="AR28" s="100">
        <v>25.535225000000001</v>
      </c>
      <c r="AS28" s="127"/>
      <c r="AT28" s="115">
        <v>1921</v>
      </c>
      <c r="AU28" s="100">
        <v>1.1597084</v>
      </c>
      <c r="AV28" s="100">
        <v>2.1764606999999998</v>
      </c>
      <c r="AW28" s="100">
        <v>3.7678975000000001</v>
      </c>
      <c r="AX28" s="100">
        <v>2.9749256000000002</v>
      </c>
      <c r="AY28" s="100">
        <v>2.8882471000000001</v>
      </c>
      <c r="AZ28" s="100">
        <v>2.8138527999999998</v>
      </c>
      <c r="BA28" s="100">
        <v>4.6854082999999997</v>
      </c>
      <c r="BB28" s="100">
        <v>5.8944131000000004</v>
      </c>
      <c r="BC28" s="100">
        <v>6.6165414</v>
      </c>
      <c r="BD28" s="100">
        <v>14.809590999999999</v>
      </c>
      <c r="BE28" s="100">
        <v>16.856134999999998</v>
      </c>
      <c r="BF28" s="100">
        <v>33.960532000000001</v>
      </c>
      <c r="BG28" s="100">
        <v>55.359245999999999</v>
      </c>
      <c r="BH28" s="100">
        <v>78.285182000000006</v>
      </c>
      <c r="BI28" s="100">
        <v>112.80488</v>
      </c>
      <c r="BJ28" s="100">
        <v>106.17283999999999</v>
      </c>
      <c r="BK28" s="100">
        <v>111.11111</v>
      </c>
      <c r="BL28" s="100">
        <v>68.627450999999994</v>
      </c>
      <c r="BM28" s="100">
        <v>11.530493999999999</v>
      </c>
      <c r="BN28" s="100">
        <v>20.810504000000002</v>
      </c>
      <c r="BO28" s="127"/>
      <c r="BP28" s="115">
        <v>1921</v>
      </c>
    </row>
    <row r="29" spans="1:68">
      <c r="A29" s="127"/>
      <c r="B29" s="116">
        <v>1922</v>
      </c>
      <c r="C29" s="100">
        <v>1.6030778999999999</v>
      </c>
      <c r="D29" s="100">
        <v>1.6382699999999999</v>
      </c>
      <c r="E29" s="100">
        <v>3.2585082999999999</v>
      </c>
      <c r="F29" s="100">
        <v>2.4539876999999999</v>
      </c>
      <c r="G29" s="100">
        <v>2.6572187999999999</v>
      </c>
      <c r="H29" s="100">
        <v>3.6052276000000001</v>
      </c>
      <c r="I29" s="100">
        <v>3.8910505999999998</v>
      </c>
      <c r="J29" s="100">
        <v>3.406326</v>
      </c>
      <c r="K29" s="100">
        <v>11.325028</v>
      </c>
      <c r="L29" s="100">
        <v>15.551048</v>
      </c>
      <c r="M29" s="100">
        <v>15.261628</v>
      </c>
      <c r="N29" s="100">
        <v>24.247492000000001</v>
      </c>
      <c r="O29" s="100">
        <v>40</v>
      </c>
      <c r="P29" s="100">
        <v>67.092652000000001</v>
      </c>
      <c r="Q29" s="100">
        <v>68.181818000000007</v>
      </c>
      <c r="R29" s="100">
        <v>73.891626000000002</v>
      </c>
      <c r="S29" s="100">
        <v>134.02062000000001</v>
      </c>
      <c r="T29" s="100">
        <v>42.553190999999998</v>
      </c>
      <c r="U29" s="100">
        <v>9.9593854999999998</v>
      </c>
      <c r="V29" s="100">
        <v>16.978617</v>
      </c>
      <c r="W29" s="127"/>
      <c r="X29" s="116">
        <v>1922</v>
      </c>
      <c r="Y29" s="100">
        <v>1</v>
      </c>
      <c r="Z29" s="100">
        <v>2.0181635</v>
      </c>
      <c r="AA29" s="100">
        <v>3.705076</v>
      </c>
      <c r="AB29" s="100">
        <v>3.3655868999999998</v>
      </c>
      <c r="AC29" s="100">
        <v>3.4752388999999999</v>
      </c>
      <c r="AD29" s="100">
        <v>4.2372880999999998</v>
      </c>
      <c r="AE29" s="100">
        <v>4.8372910999999998</v>
      </c>
      <c r="AF29" s="100">
        <v>6.0851927000000003</v>
      </c>
      <c r="AG29" s="100">
        <v>8.9392133000000005</v>
      </c>
      <c r="AH29" s="100">
        <v>12.866332999999999</v>
      </c>
      <c r="AI29" s="100">
        <v>24.979855000000001</v>
      </c>
      <c r="AJ29" s="100">
        <v>51.506317000000003</v>
      </c>
      <c r="AK29" s="100">
        <v>69.007264000000006</v>
      </c>
      <c r="AL29" s="100">
        <v>102.18978</v>
      </c>
      <c r="AM29" s="100">
        <v>160.60606000000001</v>
      </c>
      <c r="AN29" s="100">
        <v>149.53271000000001</v>
      </c>
      <c r="AO29" s="100">
        <v>113.20755</v>
      </c>
      <c r="AP29" s="100">
        <v>125</v>
      </c>
      <c r="AQ29" s="100">
        <v>14.680104999999999</v>
      </c>
      <c r="AR29" s="100">
        <v>27.433571000000001</v>
      </c>
      <c r="AS29" s="127"/>
      <c r="AT29" s="116">
        <v>1922</v>
      </c>
      <c r="AU29" s="100">
        <v>1.3074032</v>
      </c>
      <c r="AV29" s="100">
        <v>1.8257261</v>
      </c>
      <c r="AW29" s="100">
        <v>3.4792163</v>
      </c>
      <c r="AX29" s="100">
        <v>2.9033595999999999</v>
      </c>
      <c r="AY29" s="100">
        <v>3.0701754000000001</v>
      </c>
      <c r="AZ29" s="100">
        <v>3.9309892999999998</v>
      </c>
      <c r="BA29" s="100">
        <v>4.3601482000000003</v>
      </c>
      <c r="BB29" s="100">
        <v>4.7181525000000004</v>
      </c>
      <c r="BC29" s="100">
        <v>10.162602</v>
      </c>
      <c r="BD29" s="100">
        <v>14.246003999999999</v>
      </c>
      <c r="BE29" s="100">
        <v>19.870080000000002</v>
      </c>
      <c r="BF29" s="100">
        <v>36.853932999999998</v>
      </c>
      <c r="BG29" s="100">
        <v>53.490991000000001</v>
      </c>
      <c r="BH29" s="100">
        <v>83.475297999999995</v>
      </c>
      <c r="BI29" s="100">
        <v>112.90322999999999</v>
      </c>
      <c r="BJ29" s="100">
        <v>112.70983</v>
      </c>
      <c r="BK29" s="100">
        <v>123.15271</v>
      </c>
      <c r="BL29" s="100">
        <v>87.378641000000002</v>
      </c>
      <c r="BM29" s="100">
        <v>12.280291999999999</v>
      </c>
      <c r="BN29" s="100">
        <v>22.074375</v>
      </c>
      <c r="BO29" s="127"/>
      <c r="BP29" s="116">
        <v>1922</v>
      </c>
    </row>
    <row r="30" spans="1:68">
      <c r="A30" s="127"/>
      <c r="B30" s="116">
        <v>1923</v>
      </c>
      <c r="C30" s="100">
        <v>1.2586531999999999</v>
      </c>
      <c r="D30" s="100">
        <v>2.2935780000000001</v>
      </c>
      <c r="E30" s="100">
        <v>1.7611835</v>
      </c>
      <c r="F30" s="100">
        <v>3.5629453999999998</v>
      </c>
      <c r="G30" s="100">
        <v>4.3365134000000003</v>
      </c>
      <c r="H30" s="100">
        <v>4.5045045000000004</v>
      </c>
      <c r="I30" s="100">
        <v>5.1369863000000002</v>
      </c>
      <c r="J30" s="100">
        <v>6.5176908999999998</v>
      </c>
      <c r="K30" s="100">
        <v>4.9315068000000002</v>
      </c>
      <c r="L30" s="100">
        <v>7.2036673000000002</v>
      </c>
      <c r="M30" s="100">
        <v>20</v>
      </c>
      <c r="N30" s="100">
        <v>34.341783</v>
      </c>
      <c r="O30" s="100">
        <v>40.918163999999997</v>
      </c>
      <c r="P30" s="100">
        <v>50.221566000000003</v>
      </c>
      <c r="Q30" s="100">
        <v>58.823529000000001</v>
      </c>
      <c r="R30" s="100">
        <v>86.124402000000003</v>
      </c>
      <c r="S30" s="100">
        <v>79.207920999999999</v>
      </c>
      <c r="T30" s="100">
        <v>66.666667000000004</v>
      </c>
      <c r="U30" s="100">
        <v>9.9351456000000002</v>
      </c>
      <c r="V30" s="100">
        <v>16.119039000000001</v>
      </c>
      <c r="W30" s="127"/>
      <c r="X30" s="116">
        <v>1923</v>
      </c>
      <c r="Y30" s="100">
        <v>2.2920759999999998</v>
      </c>
      <c r="Z30" s="100">
        <v>1.0114633</v>
      </c>
      <c r="AA30" s="100">
        <v>3.2526202</v>
      </c>
      <c r="AB30" s="100">
        <v>3.6779730000000002</v>
      </c>
      <c r="AC30" s="100">
        <v>6.0632308000000004</v>
      </c>
      <c r="AD30" s="100">
        <v>4.6848381999999997</v>
      </c>
      <c r="AE30" s="100">
        <v>3.8860104</v>
      </c>
      <c r="AF30" s="100">
        <v>3.9024390000000002</v>
      </c>
      <c r="AG30" s="100">
        <v>8.0878104999999998</v>
      </c>
      <c r="AH30" s="100">
        <v>11.83844</v>
      </c>
      <c r="AI30" s="100">
        <v>21.293375000000001</v>
      </c>
      <c r="AJ30" s="100">
        <v>52.681091000000002</v>
      </c>
      <c r="AK30" s="100">
        <v>78.521940000000001</v>
      </c>
      <c r="AL30" s="100">
        <v>114.09396</v>
      </c>
      <c r="AM30" s="100">
        <v>113.04348</v>
      </c>
      <c r="AN30" s="100">
        <v>127.85388</v>
      </c>
      <c r="AO30" s="100">
        <v>109.09090999999999</v>
      </c>
      <c r="AP30" s="100">
        <v>90.909091000000004</v>
      </c>
      <c r="AQ30" s="100">
        <v>14.456452000000001</v>
      </c>
      <c r="AR30" s="100">
        <v>25.224343000000001</v>
      </c>
      <c r="AS30" s="127"/>
      <c r="AT30" s="116">
        <v>1923</v>
      </c>
      <c r="AU30" s="100">
        <v>1.7650834</v>
      </c>
      <c r="AV30" s="100">
        <v>1.6616816000000001</v>
      </c>
      <c r="AW30" s="100">
        <v>2.4973242999999998</v>
      </c>
      <c r="AX30" s="100">
        <v>3.6195455000000001</v>
      </c>
      <c r="AY30" s="100">
        <v>5.2004333999999997</v>
      </c>
      <c r="AZ30" s="100">
        <v>4.5971979000000003</v>
      </c>
      <c r="BA30" s="100">
        <v>4.5141874</v>
      </c>
      <c r="BB30" s="100">
        <v>5.2405907999999997</v>
      </c>
      <c r="BC30" s="100">
        <v>6.4679415000000002</v>
      </c>
      <c r="BD30" s="100">
        <v>9.4498818999999994</v>
      </c>
      <c r="BE30" s="100">
        <v>20.614692999999999</v>
      </c>
      <c r="BF30" s="100">
        <v>42.869641000000001</v>
      </c>
      <c r="BG30" s="100">
        <v>58.351177999999997</v>
      </c>
      <c r="BH30" s="100">
        <v>80.125686999999999</v>
      </c>
      <c r="BI30" s="100">
        <v>84.840056000000004</v>
      </c>
      <c r="BJ30" s="100">
        <v>107.47664</v>
      </c>
      <c r="BK30" s="100">
        <v>94.786730000000006</v>
      </c>
      <c r="BL30" s="100">
        <v>80</v>
      </c>
      <c r="BM30" s="100">
        <v>12.154424000000001</v>
      </c>
      <c r="BN30" s="100">
        <v>20.505110999999999</v>
      </c>
      <c r="BO30" s="127"/>
      <c r="BP30" s="116">
        <v>1923</v>
      </c>
    </row>
    <row r="31" spans="1:68">
      <c r="A31" s="127"/>
      <c r="B31" s="116">
        <v>1924</v>
      </c>
      <c r="C31" s="100">
        <v>2.7881041</v>
      </c>
      <c r="D31" s="100">
        <v>1.6572754000000001</v>
      </c>
      <c r="E31" s="100">
        <v>2.7303753999999998</v>
      </c>
      <c r="F31" s="100">
        <v>4.2161748000000001</v>
      </c>
      <c r="G31" s="100">
        <v>1.2728044000000001</v>
      </c>
      <c r="H31" s="100">
        <v>3.1432419999999999</v>
      </c>
      <c r="I31" s="100">
        <v>2.1358394000000001</v>
      </c>
      <c r="J31" s="100">
        <v>6.2864841</v>
      </c>
      <c r="K31" s="100">
        <v>3.6939313999999999</v>
      </c>
      <c r="L31" s="100">
        <v>8.8607595000000003</v>
      </c>
      <c r="M31" s="100">
        <v>13.370865999999999</v>
      </c>
      <c r="N31" s="100">
        <v>15.987209999999999</v>
      </c>
      <c r="O31" s="100">
        <v>46.755724999999998</v>
      </c>
      <c r="P31" s="100">
        <v>58.091285999999997</v>
      </c>
      <c r="Q31" s="100">
        <v>97.5</v>
      </c>
      <c r="R31" s="100">
        <v>73.732719000000003</v>
      </c>
      <c r="S31" s="100">
        <v>67.961164999999994</v>
      </c>
      <c r="T31" s="100">
        <v>170.73170999999999</v>
      </c>
      <c r="U31" s="100">
        <v>9.5222016000000007</v>
      </c>
      <c r="V31" s="100">
        <v>17.058596000000001</v>
      </c>
      <c r="W31" s="127"/>
      <c r="X31" s="116">
        <v>1924</v>
      </c>
      <c r="Y31" s="100">
        <v>0.96680630000000001</v>
      </c>
      <c r="Z31" s="100">
        <v>0.684697</v>
      </c>
      <c r="AA31" s="100">
        <v>2.0957037999999999</v>
      </c>
      <c r="AB31" s="100">
        <v>1.9872814000000001</v>
      </c>
      <c r="AC31" s="100">
        <v>4.7311828</v>
      </c>
      <c r="AD31" s="100">
        <v>3.0055817999999999</v>
      </c>
      <c r="AE31" s="100">
        <v>3.3955856999999998</v>
      </c>
      <c r="AF31" s="100">
        <v>2.8288543000000002</v>
      </c>
      <c r="AG31" s="100">
        <v>5.5897148999999997</v>
      </c>
      <c r="AH31" s="100">
        <v>12.846518</v>
      </c>
      <c r="AI31" s="100">
        <v>24.653313000000001</v>
      </c>
      <c r="AJ31" s="100">
        <v>39.126479000000003</v>
      </c>
      <c r="AK31" s="100">
        <v>69.613259999999997</v>
      </c>
      <c r="AL31" s="100">
        <v>112.67606000000001</v>
      </c>
      <c r="AM31" s="100">
        <v>142.85713999999999</v>
      </c>
      <c r="AN31" s="100">
        <v>171.17116999999999</v>
      </c>
      <c r="AO31" s="100">
        <v>68.965517000000006</v>
      </c>
      <c r="AP31" s="100">
        <v>115.38462</v>
      </c>
      <c r="AQ31" s="100">
        <v>13.720743000000001</v>
      </c>
      <c r="AR31" s="100">
        <v>25.350297999999999</v>
      </c>
      <c r="AS31" s="127"/>
      <c r="AT31" s="116">
        <v>1924</v>
      </c>
      <c r="AU31" s="100">
        <v>1.8954352000000001</v>
      </c>
      <c r="AV31" s="100">
        <v>1.1788481</v>
      </c>
      <c r="AW31" s="100">
        <v>2.4167098</v>
      </c>
      <c r="AX31" s="100">
        <v>3.1219511999999998</v>
      </c>
      <c r="AY31" s="100">
        <v>2.9901751000000001</v>
      </c>
      <c r="AZ31" s="100">
        <v>3.0728708999999998</v>
      </c>
      <c r="BA31" s="100">
        <v>2.7677241000000001</v>
      </c>
      <c r="BB31" s="100">
        <v>4.5998159999999997</v>
      </c>
      <c r="BC31" s="100">
        <v>4.6145493999999996</v>
      </c>
      <c r="BD31" s="100">
        <v>10.787839</v>
      </c>
      <c r="BE31" s="100">
        <v>18.756896000000001</v>
      </c>
      <c r="BF31" s="100">
        <v>26.808510999999999</v>
      </c>
      <c r="BG31" s="100">
        <v>57.347670000000001</v>
      </c>
      <c r="BH31" s="100">
        <v>83.700440999999998</v>
      </c>
      <c r="BI31" s="100">
        <v>119.10995</v>
      </c>
      <c r="BJ31" s="100">
        <v>123.00682999999999</v>
      </c>
      <c r="BK31" s="100">
        <v>68.493150999999997</v>
      </c>
      <c r="BL31" s="100">
        <v>139.78495000000001</v>
      </c>
      <c r="BM31" s="100">
        <v>11.581085</v>
      </c>
      <c r="BN31" s="100">
        <v>20.988544000000001</v>
      </c>
      <c r="BO31" s="127"/>
      <c r="BP31" s="116">
        <v>1924</v>
      </c>
    </row>
    <row r="32" spans="1:68">
      <c r="A32" s="127"/>
      <c r="B32" s="116">
        <v>1925</v>
      </c>
      <c r="C32" s="100">
        <v>1.5299878</v>
      </c>
      <c r="D32" s="100">
        <v>1.6638934999999999</v>
      </c>
      <c r="E32" s="100">
        <v>1.6600265999999999</v>
      </c>
      <c r="F32" s="100">
        <v>1.4743826</v>
      </c>
      <c r="G32" s="100">
        <v>2.8559771999999999</v>
      </c>
      <c r="H32" s="100">
        <v>3.0395137000000001</v>
      </c>
      <c r="I32" s="100">
        <v>2.5586354</v>
      </c>
      <c r="J32" s="100">
        <v>3.9352863999999999</v>
      </c>
      <c r="K32" s="100">
        <v>5.6265985000000001</v>
      </c>
      <c r="L32" s="100">
        <v>9.7501522999999999</v>
      </c>
      <c r="M32" s="100">
        <v>12.667135999999999</v>
      </c>
      <c r="N32" s="100">
        <v>20.488574</v>
      </c>
      <c r="O32" s="100">
        <v>39.106144999999998</v>
      </c>
      <c r="P32" s="100">
        <v>69.371728000000004</v>
      </c>
      <c r="Q32" s="100">
        <v>74.418604999999999</v>
      </c>
      <c r="R32" s="100">
        <v>62.780268999999997</v>
      </c>
      <c r="S32" s="100">
        <v>72.727272999999997</v>
      </c>
      <c r="T32" s="100">
        <v>125</v>
      </c>
      <c r="U32" s="100">
        <v>9.0066313000000005</v>
      </c>
      <c r="V32" s="100">
        <v>15.533352000000001</v>
      </c>
      <c r="W32" s="127"/>
      <c r="X32" s="116">
        <v>1925</v>
      </c>
      <c r="Y32" s="100">
        <v>1.5832805999999999</v>
      </c>
      <c r="Z32" s="100">
        <v>1.0359115999999999</v>
      </c>
      <c r="AA32" s="100">
        <v>2.0325202999999998</v>
      </c>
      <c r="AB32" s="100">
        <v>1.9342360000000001</v>
      </c>
      <c r="AC32" s="100">
        <v>3.8297872000000002</v>
      </c>
      <c r="AD32" s="100">
        <v>4.6848381999999997</v>
      </c>
      <c r="AE32" s="100">
        <v>2.099958</v>
      </c>
      <c r="AF32" s="100">
        <v>4.5998159999999997</v>
      </c>
      <c r="AG32" s="100">
        <v>7.0498915000000002</v>
      </c>
      <c r="AH32" s="100">
        <v>11.060506999999999</v>
      </c>
      <c r="AI32" s="100">
        <v>27.293403999999999</v>
      </c>
      <c r="AJ32" s="100">
        <v>30.891438999999998</v>
      </c>
      <c r="AK32" s="100">
        <v>61.290323000000001</v>
      </c>
      <c r="AL32" s="100">
        <v>105.72687000000001</v>
      </c>
      <c r="AM32" s="100">
        <v>138.81747999999999</v>
      </c>
      <c r="AN32" s="100">
        <v>190.47619</v>
      </c>
      <c r="AO32" s="100">
        <v>148.76033000000001</v>
      </c>
      <c r="AP32" s="100">
        <v>76.923077000000006</v>
      </c>
      <c r="AQ32" s="100">
        <v>13.892232</v>
      </c>
      <c r="AR32" s="100">
        <v>25.860115</v>
      </c>
      <c r="AS32" s="127"/>
      <c r="AT32" s="116">
        <v>1925</v>
      </c>
      <c r="AU32" s="100">
        <v>1.5561780000000001</v>
      </c>
      <c r="AV32" s="100">
        <v>1.3557024</v>
      </c>
      <c r="AW32" s="100">
        <v>1.8443997000000001</v>
      </c>
      <c r="AX32" s="100">
        <v>1.6987542</v>
      </c>
      <c r="AY32" s="100">
        <v>3.3326389999999999</v>
      </c>
      <c r="AZ32" s="100">
        <v>3.8701355</v>
      </c>
      <c r="BA32" s="100">
        <v>2.3275497000000001</v>
      </c>
      <c r="BB32" s="100">
        <v>4.2591346999999997</v>
      </c>
      <c r="BC32" s="100">
        <v>6.3174520000000003</v>
      </c>
      <c r="BD32" s="100">
        <v>10.383889</v>
      </c>
      <c r="BE32" s="100">
        <v>19.708029</v>
      </c>
      <c r="BF32" s="100">
        <v>25.395503999999999</v>
      </c>
      <c r="BG32" s="100">
        <v>49.401198000000001</v>
      </c>
      <c r="BH32" s="100">
        <v>86.505189999999999</v>
      </c>
      <c r="BI32" s="100">
        <v>105.00611000000001</v>
      </c>
      <c r="BJ32" s="100">
        <v>127.7533</v>
      </c>
      <c r="BK32" s="100">
        <v>112.55410999999999</v>
      </c>
      <c r="BL32" s="100">
        <v>97.826087000000001</v>
      </c>
      <c r="BM32" s="100">
        <v>11.398842</v>
      </c>
      <c r="BN32" s="100">
        <v>20.553644999999999</v>
      </c>
      <c r="BO32" s="127"/>
      <c r="BP32" s="116">
        <v>1925</v>
      </c>
    </row>
    <row r="33" spans="1:68">
      <c r="A33" s="127"/>
      <c r="B33" s="116">
        <v>1926</v>
      </c>
      <c r="C33" s="100">
        <v>0.92081029999999997</v>
      </c>
      <c r="D33" s="100">
        <v>1.6307893</v>
      </c>
      <c r="E33" s="100">
        <v>1.3059092000000001</v>
      </c>
      <c r="F33" s="100">
        <v>3.2258065</v>
      </c>
      <c r="G33" s="100">
        <v>2.3557125999999999</v>
      </c>
      <c r="H33" s="100">
        <v>0.42229729999999999</v>
      </c>
      <c r="I33" s="100">
        <v>3.4086067</v>
      </c>
      <c r="J33" s="100">
        <v>3.4334764</v>
      </c>
      <c r="K33" s="100">
        <v>5.4590570999999999</v>
      </c>
      <c r="L33" s="100">
        <v>11.785504</v>
      </c>
      <c r="M33" s="100">
        <v>11.954993</v>
      </c>
      <c r="N33" s="100">
        <v>17.133956000000001</v>
      </c>
      <c r="O33" s="100">
        <v>42.318306999999997</v>
      </c>
      <c r="P33" s="100">
        <v>47.738692999999998</v>
      </c>
      <c r="Q33" s="100">
        <v>62.770563000000003</v>
      </c>
      <c r="R33" s="100">
        <v>85.470084999999997</v>
      </c>
      <c r="S33" s="100">
        <v>109.09090999999999</v>
      </c>
      <c r="T33" s="100">
        <v>0</v>
      </c>
      <c r="U33" s="100">
        <v>8.3778100999999996</v>
      </c>
      <c r="V33" s="100">
        <v>13.808031</v>
      </c>
      <c r="W33" s="127"/>
      <c r="X33" s="116">
        <v>1926</v>
      </c>
      <c r="Y33" s="100">
        <v>0.63492059999999995</v>
      </c>
      <c r="Z33" s="100">
        <v>0.33829500000000001</v>
      </c>
      <c r="AA33" s="100">
        <v>3.6691126999999999</v>
      </c>
      <c r="AB33" s="100">
        <v>2.6246719000000001</v>
      </c>
      <c r="AC33" s="100">
        <v>3.7704230999999999</v>
      </c>
      <c r="AD33" s="100">
        <v>4.6669495000000003</v>
      </c>
      <c r="AE33" s="100">
        <v>1.2484394999999999</v>
      </c>
      <c r="AF33" s="100">
        <v>4.4863166999999997</v>
      </c>
      <c r="AG33" s="100">
        <v>5.7864281999999996</v>
      </c>
      <c r="AH33" s="100">
        <v>8.1607030999999992</v>
      </c>
      <c r="AI33" s="100">
        <v>24.645257999999998</v>
      </c>
      <c r="AJ33" s="100">
        <v>46.272494000000002</v>
      </c>
      <c r="AK33" s="100">
        <v>63.025210000000001</v>
      </c>
      <c r="AL33" s="100">
        <v>116.2465</v>
      </c>
      <c r="AM33" s="100">
        <v>137.76722000000001</v>
      </c>
      <c r="AN33" s="100">
        <v>131.35593</v>
      </c>
      <c r="AO33" s="100">
        <v>112</v>
      </c>
      <c r="AP33" s="100">
        <v>207.54716999999999</v>
      </c>
      <c r="AQ33" s="100">
        <v>14.233675</v>
      </c>
      <c r="AR33" s="100">
        <v>26.142202000000001</v>
      </c>
      <c r="AS33" s="127"/>
      <c r="AT33" s="116">
        <v>1926</v>
      </c>
      <c r="AU33" s="100">
        <v>0.78027469999999999</v>
      </c>
      <c r="AV33" s="100">
        <v>0.99634670000000003</v>
      </c>
      <c r="AW33" s="100">
        <v>2.4748391000000001</v>
      </c>
      <c r="AX33" s="100">
        <v>2.9320138999999998</v>
      </c>
      <c r="AY33" s="100">
        <v>3.0401297</v>
      </c>
      <c r="AZ33" s="100">
        <v>2.5396825000000001</v>
      </c>
      <c r="BA33" s="100">
        <v>2.3157895000000002</v>
      </c>
      <c r="BB33" s="100">
        <v>3.9482343000000002</v>
      </c>
      <c r="BC33" s="100">
        <v>5.6179775000000003</v>
      </c>
      <c r="BD33" s="100">
        <v>10.030395</v>
      </c>
      <c r="BE33" s="100">
        <v>18.109380999999999</v>
      </c>
      <c r="BF33" s="100">
        <v>31.007752</v>
      </c>
      <c r="BG33" s="100">
        <v>51.986268000000003</v>
      </c>
      <c r="BH33" s="100">
        <v>80.132450000000006</v>
      </c>
      <c r="BI33" s="100">
        <v>98.527745999999993</v>
      </c>
      <c r="BJ33" s="100">
        <v>108.51064</v>
      </c>
      <c r="BK33" s="100">
        <v>110.6383</v>
      </c>
      <c r="BL33" s="100">
        <v>119.56522</v>
      </c>
      <c r="BM33" s="100">
        <v>11.244489</v>
      </c>
      <c r="BN33" s="100">
        <v>19.994921999999999</v>
      </c>
      <c r="BO33" s="127"/>
      <c r="BP33" s="116">
        <v>1926</v>
      </c>
    </row>
    <row r="34" spans="1:68">
      <c r="A34" s="127"/>
      <c r="B34" s="116">
        <v>1927</v>
      </c>
      <c r="C34" s="100">
        <v>1.5451174000000001</v>
      </c>
      <c r="D34" s="100">
        <v>0.3198976</v>
      </c>
      <c r="E34" s="100">
        <v>1.9348597000000001</v>
      </c>
      <c r="F34" s="100">
        <v>2.4280263999999998</v>
      </c>
      <c r="G34" s="100">
        <v>2.2590360999999999</v>
      </c>
      <c r="H34" s="100">
        <v>4.0518638999999999</v>
      </c>
      <c r="I34" s="100">
        <v>0.85397100000000004</v>
      </c>
      <c r="J34" s="100">
        <v>4.6179680999999997</v>
      </c>
      <c r="K34" s="100">
        <v>2.3980815</v>
      </c>
      <c r="L34" s="100">
        <v>6.8259385999999997</v>
      </c>
      <c r="M34" s="100">
        <v>14.613778999999999</v>
      </c>
      <c r="N34" s="100">
        <v>26.964561</v>
      </c>
      <c r="O34" s="100">
        <v>40.072859999999999</v>
      </c>
      <c r="P34" s="100">
        <v>47.215496000000002</v>
      </c>
      <c r="Q34" s="100">
        <v>96.385542000000001</v>
      </c>
      <c r="R34" s="100">
        <v>115.70247999999999</v>
      </c>
      <c r="S34" s="100">
        <v>81.081080999999998</v>
      </c>
      <c r="T34" s="100">
        <v>146.34146000000001</v>
      </c>
      <c r="U34" s="100">
        <v>9.3389895000000003</v>
      </c>
      <c r="V34" s="100">
        <v>17.333461</v>
      </c>
      <c r="W34" s="127"/>
      <c r="X34" s="116">
        <v>1927</v>
      </c>
      <c r="Y34" s="100">
        <v>0.95724310000000001</v>
      </c>
      <c r="Z34" s="100">
        <v>1.996008</v>
      </c>
      <c r="AA34" s="100">
        <v>4.2918455</v>
      </c>
      <c r="AB34" s="100">
        <v>3.2667877000000001</v>
      </c>
      <c r="AC34" s="100">
        <v>4.4916292000000002</v>
      </c>
      <c r="AD34" s="100">
        <v>2.0990764</v>
      </c>
      <c r="AE34" s="100">
        <v>4.9958368000000002</v>
      </c>
      <c r="AF34" s="100">
        <v>3.9147455</v>
      </c>
      <c r="AG34" s="100">
        <v>9.6544714999999997</v>
      </c>
      <c r="AH34" s="100">
        <v>9.6852300000000007</v>
      </c>
      <c r="AI34" s="100">
        <v>29.368576000000001</v>
      </c>
      <c r="AJ34" s="100">
        <v>48.494982999999998</v>
      </c>
      <c r="AK34" s="100">
        <v>85.128204999999994</v>
      </c>
      <c r="AL34" s="100">
        <v>128.03235000000001</v>
      </c>
      <c r="AM34" s="100">
        <v>143.79085000000001</v>
      </c>
      <c r="AN34" s="100">
        <v>168.72427999999999</v>
      </c>
      <c r="AO34" s="100">
        <v>124.03100999999999</v>
      </c>
      <c r="AP34" s="100">
        <v>163.63636</v>
      </c>
      <c r="AQ34" s="100">
        <v>16.899825</v>
      </c>
      <c r="AR34" s="100">
        <v>29.454566</v>
      </c>
      <c r="AS34" s="127"/>
      <c r="AT34" s="116">
        <v>1927</v>
      </c>
      <c r="AU34" s="100">
        <v>1.255887</v>
      </c>
      <c r="AV34" s="100">
        <v>1.1415525</v>
      </c>
      <c r="AW34" s="100">
        <v>3.0995105999999999</v>
      </c>
      <c r="AX34" s="100">
        <v>2.8378858</v>
      </c>
      <c r="AY34" s="100">
        <v>3.3300686000000002</v>
      </c>
      <c r="AZ34" s="100">
        <v>3.0927834999999999</v>
      </c>
      <c r="BA34" s="100">
        <v>2.9510961</v>
      </c>
      <c r="BB34" s="100">
        <v>4.2725913000000002</v>
      </c>
      <c r="BC34" s="100">
        <v>5.9215396</v>
      </c>
      <c r="BD34" s="100">
        <v>8.2111436999999992</v>
      </c>
      <c r="BE34" s="100">
        <v>21.793498</v>
      </c>
      <c r="BF34" s="100">
        <v>37.289495000000002</v>
      </c>
      <c r="BG34" s="100">
        <v>61.263869</v>
      </c>
      <c r="BH34" s="100">
        <v>85.459183999999993</v>
      </c>
      <c r="BI34" s="100">
        <v>119.12226</v>
      </c>
      <c r="BJ34" s="100">
        <v>142.26804000000001</v>
      </c>
      <c r="BK34" s="100">
        <v>104.16667</v>
      </c>
      <c r="BL34" s="100">
        <v>156.25</v>
      </c>
      <c r="BM34" s="100">
        <v>13.036797</v>
      </c>
      <c r="BN34" s="100">
        <v>23.226621999999999</v>
      </c>
      <c r="BO34" s="127"/>
      <c r="BP34" s="116">
        <v>1927</v>
      </c>
    </row>
    <row r="35" spans="1:68">
      <c r="A35" s="127"/>
      <c r="B35" s="116">
        <v>1928</v>
      </c>
      <c r="C35" s="100">
        <v>0.92965600000000004</v>
      </c>
      <c r="D35" s="100">
        <v>1.8785221999999999</v>
      </c>
      <c r="E35" s="100">
        <v>1.9329897</v>
      </c>
      <c r="F35" s="100">
        <v>2.6945098999999999</v>
      </c>
      <c r="G35" s="100">
        <v>2.8933092</v>
      </c>
      <c r="H35" s="100">
        <v>3.1397173999999999</v>
      </c>
      <c r="I35" s="100">
        <v>4.6728972000000004</v>
      </c>
      <c r="J35" s="100">
        <v>3.3319450000000002</v>
      </c>
      <c r="K35" s="100">
        <v>2.7700830999999999</v>
      </c>
      <c r="L35" s="100">
        <v>8.8348978000000002</v>
      </c>
      <c r="M35" s="100">
        <v>11.564626000000001</v>
      </c>
      <c r="N35" s="100">
        <v>26.923076999999999</v>
      </c>
      <c r="O35" s="100">
        <v>33.393501999999998</v>
      </c>
      <c r="P35" s="100">
        <v>47.785547999999999</v>
      </c>
      <c r="Q35" s="100">
        <v>80.979284000000007</v>
      </c>
      <c r="R35" s="100">
        <v>126.48220999999999</v>
      </c>
      <c r="S35" s="100">
        <v>43.859648999999997</v>
      </c>
      <c r="T35" s="100">
        <v>24.390243999999999</v>
      </c>
      <c r="U35" s="100">
        <v>9.0333395000000003</v>
      </c>
      <c r="V35" s="100">
        <v>14.768344000000001</v>
      </c>
      <c r="W35" s="127"/>
      <c r="X35" s="116">
        <v>1928</v>
      </c>
      <c r="Y35" s="100">
        <v>0.32051279999999999</v>
      </c>
      <c r="Z35" s="100">
        <v>0.97624469999999997</v>
      </c>
      <c r="AA35" s="100">
        <v>2.6420078999999999</v>
      </c>
      <c r="AB35" s="100">
        <v>3.1790886999999999</v>
      </c>
      <c r="AC35" s="100">
        <v>2.7613411999999999</v>
      </c>
      <c r="AD35" s="100">
        <v>3.3222591000000001</v>
      </c>
      <c r="AE35" s="100">
        <v>4.1649313000000001</v>
      </c>
      <c r="AF35" s="100">
        <v>3.4158838999999999</v>
      </c>
      <c r="AG35" s="100">
        <v>6.3476562999999997</v>
      </c>
      <c r="AH35" s="100">
        <v>14.109347</v>
      </c>
      <c r="AI35" s="100">
        <v>16.499282999999998</v>
      </c>
      <c r="AJ35" s="100">
        <v>33.003300000000003</v>
      </c>
      <c r="AK35" s="100">
        <v>63.681592000000002</v>
      </c>
      <c r="AL35" s="100">
        <v>128.23833999999999</v>
      </c>
      <c r="AM35" s="100">
        <v>158.95372</v>
      </c>
      <c r="AN35" s="100">
        <v>178.57142999999999</v>
      </c>
      <c r="AO35" s="100">
        <v>150.37594000000001</v>
      </c>
      <c r="AP35" s="100">
        <v>17.857143000000001</v>
      </c>
      <c r="AQ35" s="100">
        <v>14.996105</v>
      </c>
      <c r="AR35" s="100">
        <v>25.799513999999999</v>
      </c>
      <c r="AS35" s="127"/>
      <c r="AT35" s="116">
        <v>1928</v>
      </c>
      <c r="AU35" s="100">
        <v>0.63021899999999997</v>
      </c>
      <c r="AV35" s="100">
        <v>1.4360938000000001</v>
      </c>
      <c r="AW35" s="100">
        <v>2.2831049999999999</v>
      </c>
      <c r="AX35" s="100">
        <v>2.9310345</v>
      </c>
      <c r="AY35" s="100">
        <v>2.8301886999999999</v>
      </c>
      <c r="AZ35" s="100">
        <v>3.2284099999999998</v>
      </c>
      <c r="BA35" s="100">
        <v>4.4164038000000003</v>
      </c>
      <c r="BB35" s="100">
        <v>3.3733924000000002</v>
      </c>
      <c r="BC35" s="100">
        <v>4.5087802999999997</v>
      </c>
      <c r="BD35" s="100">
        <v>11.389521999999999</v>
      </c>
      <c r="BE35" s="100">
        <v>13.966480000000001</v>
      </c>
      <c r="BF35" s="100">
        <v>29.856687999999998</v>
      </c>
      <c r="BG35" s="100">
        <v>47.799337000000001</v>
      </c>
      <c r="BH35" s="100">
        <v>85.889571000000004</v>
      </c>
      <c r="BI35" s="100">
        <v>118.67704000000001</v>
      </c>
      <c r="BJ35" s="100">
        <v>152.47524999999999</v>
      </c>
      <c r="BK35" s="100">
        <v>101.21456999999999</v>
      </c>
      <c r="BL35" s="100">
        <v>20.618556999999999</v>
      </c>
      <c r="BM35" s="100">
        <v>11.948209</v>
      </c>
      <c r="BN35" s="100">
        <v>20.177516000000001</v>
      </c>
      <c r="BO35" s="127"/>
      <c r="BP35" s="116">
        <v>1928</v>
      </c>
    </row>
    <row r="36" spans="1:68">
      <c r="A36" s="127"/>
      <c r="B36" s="116">
        <v>1929</v>
      </c>
      <c r="C36" s="100">
        <v>1.5542431000000001</v>
      </c>
      <c r="D36" s="100">
        <v>3.3887862000000002</v>
      </c>
      <c r="E36" s="100">
        <v>0.97783569999999997</v>
      </c>
      <c r="F36" s="100">
        <v>2.6255332999999998</v>
      </c>
      <c r="G36" s="100">
        <v>2.4621878000000001</v>
      </c>
      <c r="H36" s="100">
        <v>1.5372790000000001</v>
      </c>
      <c r="I36" s="100">
        <v>3.3912675000000001</v>
      </c>
      <c r="J36" s="100">
        <v>2.5083612</v>
      </c>
      <c r="K36" s="100">
        <v>4.5004499999999998</v>
      </c>
      <c r="L36" s="100">
        <v>11.777302000000001</v>
      </c>
      <c r="M36" s="100">
        <v>11.968085</v>
      </c>
      <c r="N36" s="100">
        <v>23.827825000000001</v>
      </c>
      <c r="O36" s="100">
        <v>35.874439000000002</v>
      </c>
      <c r="P36" s="100">
        <v>74.829931999999999</v>
      </c>
      <c r="Q36" s="100">
        <v>78.711985999999996</v>
      </c>
      <c r="R36" s="100">
        <v>89.552239</v>
      </c>
      <c r="S36" s="100">
        <v>127.11864</v>
      </c>
      <c r="T36" s="100">
        <v>142.85713999999999</v>
      </c>
      <c r="U36" s="100">
        <v>10.075644</v>
      </c>
      <c r="V36" s="100">
        <v>17.769527</v>
      </c>
      <c r="W36" s="127"/>
      <c r="X36" s="116">
        <v>1929</v>
      </c>
      <c r="Y36" s="100">
        <v>1.2907389</v>
      </c>
      <c r="Z36" s="100">
        <v>1.2783637000000001</v>
      </c>
      <c r="AA36" s="100">
        <v>3.3523299</v>
      </c>
      <c r="AB36" s="100">
        <v>1.7047391999999999</v>
      </c>
      <c r="AC36" s="100">
        <v>1.1494253000000001</v>
      </c>
      <c r="AD36" s="100">
        <v>2.0593081</v>
      </c>
      <c r="AE36" s="100">
        <v>2.9362415999999998</v>
      </c>
      <c r="AF36" s="100">
        <v>4.6354825000000002</v>
      </c>
      <c r="AG36" s="100">
        <v>5.2034058999999999</v>
      </c>
      <c r="AH36" s="100">
        <v>10.850942</v>
      </c>
      <c r="AI36" s="100">
        <v>27.310924</v>
      </c>
      <c r="AJ36" s="100">
        <v>48.740861000000002</v>
      </c>
      <c r="AK36" s="100">
        <v>69.699903000000006</v>
      </c>
      <c r="AL36" s="100">
        <v>106.25</v>
      </c>
      <c r="AM36" s="100">
        <v>182.67420000000001</v>
      </c>
      <c r="AN36" s="100">
        <v>162.87879000000001</v>
      </c>
      <c r="AO36" s="100">
        <v>102.94118</v>
      </c>
      <c r="AP36" s="100">
        <v>84.745762999999997</v>
      </c>
      <c r="AQ36" s="100">
        <v>15.789809999999999</v>
      </c>
      <c r="AR36" s="100">
        <v>26.809063999999999</v>
      </c>
      <c r="AS36" s="127"/>
      <c r="AT36" s="116">
        <v>1929</v>
      </c>
      <c r="AU36" s="100">
        <v>1.4249525000000001</v>
      </c>
      <c r="AV36" s="100">
        <v>2.3529412000000001</v>
      </c>
      <c r="AW36" s="100">
        <v>2.1484052</v>
      </c>
      <c r="AX36" s="100">
        <v>2.1739130000000002</v>
      </c>
      <c r="AY36" s="100">
        <v>1.8338528999999999</v>
      </c>
      <c r="AZ36" s="100">
        <v>1.7892644</v>
      </c>
      <c r="BA36" s="100">
        <v>3.1625553000000002</v>
      </c>
      <c r="BB36" s="100">
        <v>3.5676809999999999</v>
      </c>
      <c r="BC36" s="100">
        <v>4.8431734000000004</v>
      </c>
      <c r="BD36" s="100">
        <v>11.329096</v>
      </c>
      <c r="BE36" s="100">
        <v>19.440655</v>
      </c>
      <c r="BF36" s="100">
        <v>35.939968</v>
      </c>
      <c r="BG36" s="100">
        <v>52.141527000000004</v>
      </c>
      <c r="BH36" s="100">
        <v>89.774078000000003</v>
      </c>
      <c r="BI36" s="100">
        <v>129.3578</v>
      </c>
      <c r="BJ36" s="100">
        <v>125.93985000000001</v>
      </c>
      <c r="BK36" s="100">
        <v>114.17323</v>
      </c>
      <c r="BL36" s="100">
        <v>108.91088999999999</v>
      </c>
      <c r="BM36" s="100">
        <v>12.871643000000001</v>
      </c>
      <c r="BN36" s="100">
        <v>22.073297</v>
      </c>
      <c r="BO36" s="127"/>
      <c r="BP36" s="116">
        <v>1929</v>
      </c>
    </row>
    <row r="37" spans="1:68">
      <c r="A37" s="127"/>
      <c r="B37" s="116">
        <v>1930</v>
      </c>
      <c r="C37" s="100">
        <v>0.94547749999999997</v>
      </c>
      <c r="D37" s="100">
        <v>1.2239902</v>
      </c>
      <c r="E37" s="100">
        <v>2.6246719000000001</v>
      </c>
      <c r="F37" s="100">
        <v>1.6129032000000001</v>
      </c>
      <c r="G37" s="100">
        <v>1.3855213</v>
      </c>
      <c r="H37" s="100">
        <v>1.8996960000000001</v>
      </c>
      <c r="I37" s="100">
        <v>3.3333333000000001</v>
      </c>
      <c r="J37" s="100">
        <v>1.2679628000000001</v>
      </c>
      <c r="K37" s="100">
        <v>4.8715678000000002</v>
      </c>
      <c r="L37" s="100">
        <v>2.0942408000000001</v>
      </c>
      <c r="M37" s="100">
        <v>12.21865</v>
      </c>
      <c r="N37" s="100">
        <v>19.305019000000001</v>
      </c>
      <c r="O37" s="100">
        <v>43.75</v>
      </c>
      <c r="P37" s="100">
        <v>48.997773000000002</v>
      </c>
      <c r="Q37" s="100">
        <v>95.076401000000004</v>
      </c>
      <c r="R37" s="100">
        <v>98.591549000000001</v>
      </c>
      <c r="S37" s="100">
        <v>66.115701999999999</v>
      </c>
      <c r="T37" s="100">
        <v>61.224490000000003</v>
      </c>
      <c r="U37" s="100">
        <v>8.7093740000000004</v>
      </c>
      <c r="V37" s="100">
        <v>14.662330000000001</v>
      </c>
      <c r="W37" s="127"/>
      <c r="X37" s="116">
        <v>1930</v>
      </c>
      <c r="Y37" s="100">
        <v>0.6576784</v>
      </c>
      <c r="Z37" s="100">
        <v>1.261034</v>
      </c>
      <c r="AA37" s="100">
        <v>2.0373513999999999</v>
      </c>
      <c r="AB37" s="100">
        <v>1.9893898999999999</v>
      </c>
      <c r="AC37" s="100">
        <v>2.9973773000000001</v>
      </c>
      <c r="AD37" s="100">
        <v>1.2305168</v>
      </c>
      <c r="AE37" s="100">
        <v>3.3402923000000002</v>
      </c>
      <c r="AF37" s="100">
        <v>4.1911148000000003</v>
      </c>
      <c r="AG37" s="100">
        <v>2.3137436</v>
      </c>
      <c r="AH37" s="100">
        <v>10.567297</v>
      </c>
      <c r="AI37" s="100">
        <v>12.186864999999999</v>
      </c>
      <c r="AJ37" s="100">
        <v>36.115569999999998</v>
      </c>
      <c r="AK37" s="100">
        <v>64.211519999999993</v>
      </c>
      <c r="AL37" s="100">
        <v>112.05847</v>
      </c>
      <c r="AM37" s="100">
        <v>111.30741999999999</v>
      </c>
      <c r="AN37" s="100">
        <v>200</v>
      </c>
      <c r="AO37" s="100">
        <v>126.76056</v>
      </c>
      <c r="AP37" s="100">
        <v>64.516129000000006</v>
      </c>
      <c r="AQ37" s="100">
        <v>13.733662000000001</v>
      </c>
      <c r="AR37" s="100">
        <v>23.591671000000002</v>
      </c>
      <c r="AS37" s="127"/>
      <c r="AT37" s="116">
        <v>1930</v>
      </c>
      <c r="AU37" s="100">
        <v>0.80463470000000004</v>
      </c>
      <c r="AV37" s="100">
        <v>1.2422359999999999</v>
      </c>
      <c r="AW37" s="100">
        <v>2.3360587000000002</v>
      </c>
      <c r="AX37" s="100">
        <v>1.7985612</v>
      </c>
      <c r="AY37" s="100">
        <v>2.1598272000000001</v>
      </c>
      <c r="AZ37" s="100">
        <v>1.5779093</v>
      </c>
      <c r="BA37" s="100">
        <v>3.3368091999999998</v>
      </c>
      <c r="BB37" s="100">
        <v>2.7356902000000001</v>
      </c>
      <c r="BC37" s="100">
        <v>3.6207286999999999</v>
      </c>
      <c r="BD37" s="100">
        <v>6.2028046999999997</v>
      </c>
      <c r="BE37" s="100">
        <v>12.203166</v>
      </c>
      <c r="BF37" s="100">
        <v>27.548209</v>
      </c>
      <c r="BG37" s="100">
        <v>53.694355000000002</v>
      </c>
      <c r="BH37" s="100">
        <v>79.115764999999996</v>
      </c>
      <c r="BI37" s="100">
        <v>103.0303</v>
      </c>
      <c r="BJ37" s="100">
        <v>148.93617</v>
      </c>
      <c r="BK37" s="100">
        <v>98.859316000000007</v>
      </c>
      <c r="BL37" s="100">
        <v>63.063063</v>
      </c>
      <c r="BM37" s="100">
        <v>11.171801</v>
      </c>
      <c r="BN37" s="100">
        <v>19.078503000000001</v>
      </c>
      <c r="BO37" s="127"/>
      <c r="BP37" s="116">
        <v>1930</v>
      </c>
    </row>
    <row r="38" spans="1:68">
      <c r="A38" s="127"/>
      <c r="B38" s="117">
        <v>1931</v>
      </c>
      <c r="C38" s="100">
        <v>1.2812300000000001</v>
      </c>
      <c r="D38" s="100">
        <v>1.8552876</v>
      </c>
      <c r="E38" s="100">
        <v>3.8747175</v>
      </c>
      <c r="F38" s="100">
        <v>1.6041065000000001</v>
      </c>
      <c r="G38" s="100">
        <v>2.4096386000000001</v>
      </c>
      <c r="H38" s="100">
        <v>3.0030030000000001</v>
      </c>
      <c r="I38" s="100">
        <v>2.0576132</v>
      </c>
      <c r="J38" s="100">
        <v>2.5619128999999998</v>
      </c>
      <c r="K38" s="100">
        <v>6.5645514</v>
      </c>
      <c r="L38" s="100">
        <v>5.6179775000000003</v>
      </c>
      <c r="M38" s="100">
        <v>12.422359999999999</v>
      </c>
      <c r="N38" s="100">
        <v>17.705928</v>
      </c>
      <c r="O38" s="100">
        <v>38.019452000000001</v>
      </c>
      <c r="P38" s="100">
        <v>69.230768999999995</v>
      </c>
      <c r="Q38" s="100">
        <v>69.466881999999998</v>
      </c>
      <c r="R38" s="100">
        <v>111.11111</v>
      </c>
      <c r="S38" s="100">
        <v>92.307692000000003</v>
      </c>
      <c r="T38" s="100">
        <v>75.471698000000004</v>
      </c>
      <c r="U38" s="100">
        <v>9.6952908999999998</v>
      </c>
      <c r="V38" s="100">
        <v>15.874326999999999</v>
      </c>
      <c r="W38" s="127"/>
      <c r="X38" s="117">
        <v>1931</v>
      </c>
      <c r="Y38" s="100">
        <v>1.0023388</v>
      </c>
      <c r="Z38" s="100">
        <v>1.5903308</v>
      </c>
      <c r="AA38" s="100">
        <v>1.0036802</v>
      </c>
      <c r="AB38" s="100">
        <v>2.6255332999999998</v>
      </c>
      <c r="AC38" s="100">
        <v>1.0980966000000001</v>
      </c>
      <c r="AD38" s="100">
        <v>0.81566070000000002</v>
      </c>
      <c r="AE38" s="100">
        <v>3.3444815999999999</v>
      </c>
      <c r="AF38" s="100">
        <v>5.8503970000000001</v>
      </c>
      <c r="AG38" s="100">
        <v>7.6992754000000003</v>
      </c>
      <c r="AH38" s="100">
        <v>12.398922000000001</v>
      </c>
      <c r="AI38" s="100">
        <v>23.544801</v>
      </c>
      <c r="AJ38" s="100">
        <v>50.513022999999997</v>
      </c>
      <c r="AK38" s="100">
        <v>85.477941000000001</v>
      </c>
      <c r="AL38" s="100">
        <v>115.83924</v>
      </c>
      <c r="AM38" s="100">
        <v>167.78523000000001</v>
      </c>
      <c r="AN38" s="100">
        <v>232.02614</v>
      </c>
      <c r="AO38" s="100">
        <v>157.53424999999999</v>
      </c>
      <c r="AP38" s="100">
        <v>128.57142999999999</v>
      </c>
      <c r="AQ38" s="100">
        <v>18.095030000000001</v>
      </c>
      <c r="AR38" s="100">
        <v>30.773506999999999</v>
      </c>
      <c r="AS38" s="127"/>
      <c r="AT38" s="117">
        <v>1931</v>
      </c>
      <c r="AU38" s="100">
        <v>1.1447261</v>
      </c>
      <c r="AV38" s="100">
        <v>1.7246786000000001</v>
      </c>
      <c r="AW38" s="100">
        <v>2.4646729999999999</v>
      </c>
      <c r="AX38" s="100">
        <v>2.1090201</v>
      </c>
      <c r="AY38" s="100">
        <v>1.7739933000000001</v>
      </c>
      <c r="AZ38" s="100">
        <v>1.9546520999999999</v>
      </c>
      <c r="BA38" s="100">
        <v>2.6959768</v>
      </c>
      <c r="BB38" s="100">
        <v>4.2238648000000003</v>
      </c>
      <c r="BC38" s="100">
        <v>7.1221901000000001</v>
      </c>
      <c r="BD38" s="100">
        <v>8.9168634000000004</v>
      </c>
      <c r="BE38" s="100">
        <v>17.840076</v>
      </c>
      <c r="BF38" s="100">
        <v>33.904910000000001</v>
      </c>
      <c r="BG38" s="100">
        <v>61.288868999999998</v>
      </c>
      <c r="BH38" s="100">
        <v>91.685648999999998</v>
      </c>
      <c r="BI38" s="100">
        <v>117.69547</v>
      </c>
      <c r="BJ38" s="100">
        <v>171.56863000000001</v>
      </c>
      <c r="BK38" s="100">
        <v>126.81159</v>
      </c>
      <c r="BL38" s="100">
        <v>105.69105999999999</v>
      </c>
      <c r="BM38" s="100">
        <v>13.820577999999999</v>
      </c>
      <c r="BN38" s="100">
        <v>23.306175</v>
      </c>
      <c r="BO38" s="127"/>
      <c r="BP38" s="117">
        <v>1931</v>
      </c>
    </row>
    <row r="39" spans="1:68">
      <c r="A39" s="127"/>
      <c r="B39" s="117">
        <v>1932</v>
      </c>
      <c r="C39" s="100">
        <v>1.6458196</v>
      </c>
      <c r="D39" s="100">
        <v>1.8820577000000001</v>
      </c>
      <c r="E39" s="100">
        <v>2.8671551000000002</v>
      </c>
      <c r="F39" s="100">
        <v>1.6015375000000001</v>
      </c>
      <c r="G39" s="100">
        <v>1.7024174000000001</v>
      </c>
      <c r="H39" s="100">
        <v>2.5906736000000001</v>
      </c>
      <c r="I39" s="100">
        <v>4.8406615999999998</v>
      </c>
      <c r="J39" s="100">
        <v>3.0355593999999999</v>
      </c>
      <c r="K39" s="100">
        <v>6.0501296</v>
      </c>
      <c r="L39" s="100">
        <v>5.4699154999999999</v>
      </c>
      <c r="M39" s="100">
        <v>9.6153846000000005</v>
      </c>
      <c r="N39" s="100">
        <v>23.592085000000001</v>
      </c>
      <c r="O39" s="100">
        <v>46.491228</v>
      </c>
      <c r="P39" s="100">
        <v>69.868995999999996</v>
      </c>
      <c r="Q39" s="100">
        <v>82.554517000000004</v>
      </c>
      <c r="R39" s="100">
        <v>158.53658999999999</v>
      </c>
      <c r="S39" s="100">
        <v>149.25372999999999</v>
      </c>
      <c r="T39" s="100">
        <v>87.719297999999995</v>
      </c>
      <c r="U39" s="100">
        <v>11.217134</v>
      </c>
      <c r="V39" s="100">
        <v>19.283200999999998</v>
      </c>
      <c r="W39" s="127"/>
      <c r="X39" s="117">
        <v>1932</v>
      </c>
      <c r="Y39" s="100">
        <v>0.68917989999999996</v>
      </c>
      <c r="Z39" s="100">
        <v>0.64370780000000005</v>
      </c>
      <c r="AA39" s="100">
        <v>3.3112583</v>
      </c>
      <c r="AB39" s="100">
        <v>1.9607843</v>
      </c>
      <c r="AC39" s="100">
        <v>1.431127</v>
      </c>
      <c r="AD39" s="100">
        <v>2.4154589</v>
      </c>
      <c r="AE39" s="100">
        <v>2.9190991999999998</v>
      </c>
      <c r="AF39" s="100">
        <v>2.9548333000000002</v>
      </c>
      <c r="AG39" s="100">
        <v>6.1892130999999999</v>
      </c>
      <c r="AH39" s="100">
        <v>13.054830000000001</v>
      </c>
      <c r="AI39" s="100">
        <v>33.544303999999997</v>
      </c>
      <c r="AJ39" s="100">
        <v>43.545878999999999</v>
      </c>
      <c r="AK39" s="100">
        <v>90.090090000000004</v>
      </c>
      <c r="AL39" s="100">
        <v>131.03448</v>
      </c>
      <c r="AM39" s="100">
        <v>171.79902999999999</v>
      </c>
      <c r="AN39" s="100">
        <v>196.42857000000001</v>
      </c>
      <c r="AO39" s="100">
        <v>213.33332999999999</v>
      </c>
      <c r="AP39" s="100">
        <v>171.05262999999999</v>
      </c>
      <c r="AQ39" s="100">
        <v>19.296780999999999</v>
      </c>
      <c r="AR39" s="100">
        <v>32.362068999999998</v>
      </c>
      <c r="AS39" s="127"/>
      <c r="AT39" s="117">
        <v>1932</v>
      </c>
      <c r="AU39" s="100">
        <v>1.1784512</v>
      </c>
      <c r="AV39" s="100">
        <v>1.2708499</v>
      </c>
      <c r="AW39" s="100">
        <v>3.0849164</v>
      </c>
      <c r="AX39" s="100">
        <v>1.7793593999999999</v>
      </c>
      <c r="AY39" s="100">
        <v>1.5701326</v>
      </c>
      <c r="AZ39" s="100">
        <v>2.5067488999999998</v>
      </c>
      <c r="BA39" s="100">
        <v>3.8958376000000001</v>
      </c>
      <c r="BB39" s="100">
        <v>2.9946524000000001</v>
      </c>
      <c r="BC39" s="100">
        <v>6.1188811000000003</v>
      </c>
      <c r="BD39" s="100">
        <v>9.1696383000000008</v>
      </c>
      <c r="BE39" s="100">
        <v>21.270036999999999</v>
      </c>
      <c r="BF39" s="100">
        <v>33.461537999999997</v>
      </c>
      <c r="BG39" s="100">
        <v>68</v>
      </c>
      <c r="BH39" s="100">
        <v>99.664053999999993</v>
      </c>
      <c r="BI39" s="100">
        <v>126.29071</v>
      </c>
      <c r="BJ39" s="100">
        <v>177.71083999999999</v>
      </c>
      <c r="BK39" s="100">
        <v>183.09859</v>
      </c>
      <c r="BL39" s="100">
        <v>135.33834999999999</v>
      </c>
      <c r="BM39" s="100">
        <v>15.189757999999999</v>
      </c>
      <c r="BN39" s="100">
        <v>25.841235999999999</v>
      </c>
      <c r="BO39" s="127"/>
      <c r="BP39" s="117">
        <v>1932</v>
      </c>
    </row>
    <row r="40" spans="1:68">
      <c r="A40" s="127"/>
      <c r="B40" s="117">
        <v>1933</v>
      </c>
      <c r="C40" s="100">
        <v>1.0211028</v>
      </c>
      <c r="D40" s="100">
        <v>0.94906679999999999</v>
      </c>
      <c r="E40" s="100">
        <v>3.1318508999999999</v>
      </c>
      <c r="F40" s="100">
        <v>1.2903226000000001</v>
      </c>
      <c r="G40" s="100">
        <v>1.3445377999999999</v>
      </c>
      <c r="H40" s="100">
        <v>2.9038113000000001</v>
      </c>
      <c r="I40" s="100">
        <v>3.1796502000000002</v>
      </c>
      <c r="J40" s="100">
        <v>3.0421556000000001</v>
      </c>
      <c r="K40" s="100">
        <v>5.1724138000000002</v>
      </c>
      <c r="L40" s="100">
        <v>6.2590273999999999</v>
      </c>
      <c r="M40" s="100">
        <v>18.139263</v>
      </c>
      <c r="N40" s="100">
        <v>35.661217999999998</v>
      </c>
      <c r="O40" s="100">
        <v>45.614035000000001</v>
      </c>
      <c r="P40" s="100">
        <v>84.415583999999996</v>
      </c>
      <c r="Q40" s="100">
        <v>91.591592000000006</v>
      </c>
      <c r="R40" s="100">
        <v>119.65812</v>
      </c>
      <c r="S40" s="100">
        <v>194.24459999999999</v>
      </c>
      <c r="T40" s="100">
        <v>83.333332999999996</v>
      </c>
      <c r="U40" s="100">
        <v>12.354844999999999</v>
      </c>
      <c r="V40" s="100">
        <v>20.670418999999999</v>
      </c>
      <c r="W40" s="127"/>
      <c r="X40" s="117">
        <v>1933</v>
      </c>
      <c r="Y40" s="100">
        <v>0.35688789999999998</v>
      </c>
      <c r="Z40" s="100">
        <v>1.2991231000000001</v>
      </c>
      <c r="AA40" s="100">
        <v>0.97624469999999997</v>
      </c>
      <c r="AB40" s="100">
        <v>2.9605263000000002</v>
      </c>
      <c r="AC40" s="100">
        <v>2.8060330000000002</v>
      </c>
      <c r="AD40" s="100">
        <v>1.1797089999999999</v>
      </c>
      <c r="AE40" s="100">
        <v>0.83229299999999995</v>
      </c>
      <c r="AF40" s="100">
        <v>5.9447983000000004</v>
      </c>
      <c r="AG40" s="100">
        <v>7.8568311</v>
      </c>
      <c r="AH40" s="100">
        <v>16.088487000000001</v>
      </c>
      <c r="AI40" s="100">
        <v>21.578298</v>
      </c>
      <c r="AJ40" s="100">
        <v>48.669201999999999</v>
      </c>
      <c r="AK40" s="100">
        <v>85.790885000000003</v>
      </c>
      <c r="AL40" s="100">
        <v>119.73392</v>
      </c>
      <c r="AM40" s="100">
        <v>184.375</v>
      </c>
      <c r="AN40" s="100">
        <v>232.87671</v>
      </c>
      <c r="AO40" s="100">
        <v>211.53845999999999</v>
      </c>
      <c r="AP40" s="100">
        <v>134.14634000000001</v>
      </c>
      <c r="AQ40" s="100">
        <v>19.738254000000001</v>
      </c>
      <c r="AR40" s="100">
        <v>32.445870999999997</v>
      </c>
      <c r="AS40" s="127"/>
      <c r="AT40" s="117">
        <v>1933</v>
      </c>
      <c r="AU40" s="100">
        <v>0.69686409999999999</v>
      </c>
      <c r="AV40" s="100">
        <v>1.1217949</v>
      </c>
      <c r="AW40" s="100">
        <v>2.0746888000000001</v>
      </c>
      <c r="AX40" s="100">
        <v>2.1172637999999999</v>
      </c>
      <c r="AY40" s="100">
        <v>2.0597322</v>
      </c>
      <c r="AZ40" s="100">
        <v>2.0762551999999999</v>
      </c>
      <c r="BA40" s="100">
        <v>2.0329334999999999</v>
      </c>
      <c r="BB40" s="100">
        <v>4.5103093000000003</v>
      </c>
      <c r="BC40" s="100">
        <v>6.5061809000000004</v>
      </c>
      <c r="BD40" s="100">
        <v>11.067387999999999</v>
      </c>
      <c r="BE40" s="100">
        <v>19.813870000000001</v>
      </c>
      <c r="BF40" s="100">
        <v>42.089440000000003</v>
      </c>
      <c r="BG40" s="100">
        <v>65.515715</v>
      </c>
      <c r="BH40" s="100">
        <v>101.86199000000001</v>
      </c>
      <c r="BI40" s="100">
        <v>137.05972</v>
      </c>
      <c r="BJ40" s="100">
        <v>177.37430000000001</v>
      </c>
      <c r="BK40" s="100">
        <v>203.38982999999999</v>
      </c>
      <c r="BL40" s="100">
        <v>112.67606000000001</v>
      </c>
      <c r="BM40" s="100">
        <v>15.988416000000001</v>
      </c>
      <c r="BN40" s="100">
        <v>26.595233</v>
      </c>
      <c r="BO40" s="127"/>
      <c r="BP40" s="117">
        <v>1933</v>
      </c>
    </row>
    <row r="41" spans="1:68">
      <c r="A41" s="127"/>
      <c r="B41" s="117">
        <v>1934</v>
      </c>
      <c r="C41" s="100">
        <v>0.70496999999999999</v>
      </c>
      <c r="D41" s="100">
        <v>0.95328880000000005</v>
      </c>
      <c r="E41" s="100">
        <v>2.4760135999999999</v>
      </c>
      <c r="F41" s="100">
        <v>1.309329</v>
      </c>
      <c r="G41" s="100">
        <v>1.3205678000000001</v>
      </c>
      <c r="H41" s="100">
        <v>0.3565062</v>
      </c>
      <c r="I41" s="100">
        <v>1.1750881</v>
      </c>
      <c r="J41" s="100">
        <v>4.7826086999999999</v>
      </c>
      <c r="K41" s="100">
        <v>4.3290043000000002</v>
      </c>
      <c r="L41" s="100">
        <v>7.0422535000000002</v>
      </c>
      <c r="M41" s="100">
        <v>10.1983</v>
      </c>
      <c r="N41" s="100">
        <v>25.325614999999999</v>
      </c>
      <c r="O41" s="100">
        <v>54.101222</v>
      </c>
      <c r="P41" s="100">
        <v>60.021436000000001</v>
      </c>
      <c r="Q41" s="100">
        <v>99.560760999999999</v>
      </c>
      <c r="R41" s="100">
        <v>139.78495000000001</v>
      </c>
      <c r="S41" s="100">
        <v>137.93102999999999</v>
      </c>
      <c r="T41" s="100">
        <v>81.967213000000001</v>
      </c>
      <c r="U41" s="100">
        <v>11.126194999999999</v>
      </c>
      <c r="V41" s="100">
        <v>18.649108999999999</v>
      </c>
      <c r="W41" s="127"/>
      <c r="X41" s="117">
        <v>1934</v>
      </c>
      <c r="Y41" s="100">
        <v>0.73691969999999996</v>
      </c>
      <c r="Z41" s="100">
        <v>0.65487879999999998</v>
      </c>
      <c r="AA41" s="100">
        <v>1.6015375000000001</v>
      </c>
      <c r="AB41" s="100">
        <v>3.3545790000000002</v>
      </c>
      <c r="AC41" s="100">
        <v>3.0674847000000001</v>
      </c>
      <c r="AD41" s="100">
        <v>1.5390535000000001</v>
      </c>
      <c r="AE41" s="100">
        <v>1.6632016999999999</v>
      </c>
      <c r="AF41" s="100">
        <v>3.4290612999999999</v>
      </c>
      <c r="AG41" s="100">
        <v>6.9204151999999999</v>
      </c>
      <c r="AH41" s="100">
        <v>10.726475000000001</v>
      </c>
      <c r="AI41" s="100">
        <v>22.142430000000001</v>
      </c>
      <c r="AJ41" s="100">
        <v>59.303187999999999</v>
      </c>
      <c r="AK41" s="100">
        <v>70.360597999999996</v>
      </c>
      <c r="AL41" s="100">
        <v>149.02807999999999</v>
      </c>
      <c r="AM41" s="100">
        <v>192.4812</v>
      </c>
      <c r="AN41" s="100">
        <v>194.3734</v>
      </c>
      <c r="AO41" s="100">
        <v>216.04938000000001</v>
      </c>
      <c r="AP41" s="100">
        <v>154.7619</v>
      </c>
      <c r="AQ41" s="100">
        <v>20.340529</v>
      </c>
      <c r="AR41" s="100">
        <v>32.525309</v>
      </c>
      <c r="AS41" s="127"/>
      <c r="AT41" s="117">
        <v>1934</v>
      </c>
      <c r="AU41" s="100">
        <v>0.72059090000000003</v>
      </c>
      <c r="AV41" s="100">
        <v>0.80632159999999997</v>
      </c>
      <c r="AW41" s="100">
        <v>2.0462772999999999</v>
      </c>
      <c r="AX41" s="100">
        <v>2.3194167999999999</v>
      </c>
      <c r="AY41" s="100">
        <v>2.1801107000000002</v>
      </c>
      <c r="AZ41" s="100">
        <v>0.92524059999999997</v>
      </c>
      <c r="BA41" s="100">
        <v>1.4118596000000001</v>
      </c>
      <c r="BB41" s="100">
        <v>4.1010144999999998</v>
      </c>
      <c r="BC41" s="100">
        <v>5.6252703999999998</v>
      </c>
      <c r="BD41" s="100">
        <v>8.8495574999999995</v>
      </c>
      <c r="BE41" s="100">
        <v>16.006985</v>
      </c>
      <c r="BF41" s="100">
        <v>42.109118000000002</v>
      </c>
      <c r="BG41" s="100">
        <v>62.198861000000001</v>
      </c>
      <c r="BH41" s="100">
        <v>104.35718</v>
      </c>
      <c r="BI41" s="100">
        <v>145.40058999999999</v>
      </c>
      <c r="BJ41" s="100">
        <v>167.75885</v>
      </c>
      <c r="BK41" s="100">
        <v>179.15308999999999</v>
      </c>
      <c r="BL41" s="100">
        <v>124.13793</v>
      </c>
      <c r="BM41" s="100">
        <v>15.66478</v>
      </c>
      <c r="BN41" s="100">
        <v>25.665679999999998</v>
      </c>
      <c r="BO41" s="127"/>
      <c r="BP41" s="117">
        <v>1934</v>
      </c>
    </row>
    <row r="42" spans="1:68">
      <c r="A42" s="127"/>
      <c r="B42" s="117">
        <v>1935</v>
      </c>
      <c r="C42" s="100">
        <v>1.4529604</v>
      </c>
      <c r="D42" s="100">
        <v>0.32133679999999998</v>
      </c>
      <c r="E42" s="100">
        <v>0.92392980000000002</v>
      </c>
      <c r="F42" s="100">
        <v>2.3079459</v>
      </c>
      <c r="G42" s="100">
        <v>0</v>
      </c>
      <c r="H42" s="100">
        <v>1.0552234</v>
      </c>
      <c r="I42" s="100">
        <v>1.1618900000000001</v>
      </c>
      <c r="J42" s="100">
        <v>4.2643922999999999</v>
      </c>
      <c r="K42" s="100">
        <v>3.9267015999999999</v>
      </c>
      <c r="L42" s="100">
        <v>6.9028992000000002</v>
      </c>
      <c r="M42" s="100">
        <v>10.485651000000001</v>
      </c>
      <c r="N42" s="100">
        <v>23.676880000000001</v>
      </c>
      <c r="O42" s="100">
        <v>39.096437999999999</v>
      </c>
      <c r="P42" s="100">
        <v>81.740977000000001</v>
      </c>
      <c r="Q42" s="100">
        <v>111.74785</v>
      </c>
      <c r="R42" s="100">
        <v>146.46465000000001</v>
      </c>
      <c r="S42" s="100">
        <v>118.42104999999999</v>
      </c>
      <c r="T42" s="100">
        <v>47.619047999999999</v>
      </c>
      <c r="U42" s="100">
        <v>11.347975</v>
      </c>
      <c r="V42" s="100">
        <v>18.337024</v>
      </c>
      <c r="W42" s="127"/>
      <c r="X42" s="117">
        <v>1935</v>
      </c>
      <c r="Y42" s="100">
        <v>0.75642969999999998</v>
      </c>
      <c r="Z42" s="100">
        <v>0.66666669999999995</v>
      </c>
      <c r="AA42" s="100">
        <v>1.2638231</v>
      </c>
      <c r="AB42" s="100">
        <v>2.0415106999999999</v>
      </c>
      <c r="AC42" s="100">
        <v>0.99734040000000002</v>
      </c>
      <c r="AD42" s="100">
        <v>3.3987915000000002</v>
      </c>
      <c r="AE42" s="100">
        <v>2.4958402999999998</v>
      </c>
      <c r="AF42" s="100">
        <v>5.541347</v>
      </c>
      <c r="AG42" s="100">
        <v>8.1826012000000006</v>
      </c>
      <c r="AH42" s="100">
        <v>12.375059</v>
      </c>
      <c r="AI42" s="100">
        <v>25.536854000000002</v>
      </c>
      <c r="AJ42" s="100">
        <v>41.458184000000003</v>
      </c>
      <c r="AK42" s="100">
        <v>78.125</v>
      </c>
      <c r="AL42" s="100">
        <v>141.64904999999999</v>
      </c>
      <c r="AM42" s="100">
        <v>182.74853999999999</v>
      </c>
      <c r="AN42" s="100">
        <v>252.38095000000001</v>
      </c>
      <c r="AO42" s="100">
        <v>232.55814000000001</v>
      </c>
      <c r="AP42" s="100">
        <v>162.79069999999999</v>
      </c>
      <c r="AQ42" s="100">
        <v>21.140564999999999</v>
      </c>
      <c r="AR42" s="100">
        <v>33.836764000000002</v>
      </c>
      <c r="AS42" s="127"/>
      <c r="AT42" s="117">
        <v>1935</v>
      </c>
      <c r="AU42" s="100">
        <v>1.1117287</v>
      </c>
      <c r="AV42" s="100">
        <v>0.49083769999999999</v>
      </c>
      <c r="AW42" s="100">
        <v>1.0917030999999999</v>
      </c>
      <c r="AX42" s="100">
        <v>2.1768252000000001</v>
      </c>
      <c r="AY42" s="100">
        <v>0.4933399</v>
      </c>
      <c r="AZ42" s="100">
        <v>2.1853943</v>
      </c>
      <c r="BA42" s="100">
        <v>1.8050542000000001</v>
      </c>
      <c r="BB42" s="100">
        <v>4.9030057999999999</v>
      </c>
      <c r="BC42" s="100">
        <v>6.0684871999999999</v>
      </c>
      <c r="BD42" s="100">
        <v>9.5928871999999998</v>
      </c>
      <c r="BE42" s="100">
        <v>17.821781999999999</v>
      </c>
      <c r="BF42" s="100">
        <v>32.451498999999998</v>
      </c>
      <c r="BG42" s="100">
        <v>58.619191999999998</v>
      </c>
      <c r="BH42" s="100">
        <v>111.75847</v>
      </c>
      <c r="BI42" s="100">
        <v>146.88856999999999</v>
      </c>
      <c r="BJ42" s="100">
        <v>200.98039</v>
      </c>
      <c r="BK42" s="100">
        <v>179.01235</v>
      </c>
      <c r="BL42" s="100">
        <v>114.09396</v>
      </c>
      <c r="BM42" s="100">
        <v>16.175552</v>
      </c>
      <c r="BN42" s="100">
        <v>26.274847999999999</v>
      </c>
      <c r="BO42" s="127"/>
      <c r="BP42" s="117">
        <v>1935</v>
      </c>
    </row>
    <row r="43" spans="1:68">
      <c r="A43" s="127"/>
      <c r="B43" s="117">
        <v>1936</v>
      </c>
      <c r="C43" s="100">
        <v>0.74019250000000003</v>
      </c>
      <c r="D43" s="100">
        <v>0.97751710000000003</v>
      </c>
      <c r="E43" s="100">
        <v>1.24533</v>
      </c>
      <c r="F43" s="100">
        <v>0.97150259999999999</v>
      </c>
      <c r="G43" s="100">
        <v>1.2949174000000001</v>
      </c>
      <c r="H43" s="100">
        <v>2.4390244000000001</v>
      </c>
      <c r="I43" s="100">
        <v>0.76219510000000001</v>
      </c>
      <c r="J43" s="100">
        <v>2.5125628</v>
      </c>
      <c r="K43" s="100">
        <v>2.6362038999999999</v>
      </c>
      <c r="L43" s="100">
        <v>5.4397099000000004</v>
      </c>
      <c r="M43" s="100">
        <v>15.599785000000001</v>
      </c>
      <c r="N43" s="100">
        <v>21.462105999999999</v>
      </c>
      <c r="O43" s="100">
        <v>44.827585999999997</v>
      </c>
      <c r="P43" s="100">
        <v>55.730809999999998</v>
      </c>
      <c r="Q43" s="100">
        <v>97.733711</v>
      </c>
      <c r="R43" s="100">
        <v>100.47847</v>
      </c>
      <c r="S43" s="100">
        <v>121.95122000000001</v>
      </c>
      <c r="T43" s="100">
        <v>107.69231000000001</v>
      </c>
      <c r="U43" s="100">
        <v>10.280156</v>
      </c>
      <c r="V43" s="100">
        <v>16.831996</v>
      </c>
      <c r="W43" s="127"/>
      <c r="X43" s="117">
        <v>1936</v>
      </c>
      <c r="Y43" s="100">
        <v>0.38535649999999999</v>
      </c>
      <c r="Z43" s="100">
        <v>1.35318</v>
      </c>
      <c r="AA43" s="100">
        <v>1.5908367999999999</v>
      </c>
      <c r="AB43" s="100">
        <v>2.0113979</v>
      </c>
      <c r="AC43" s="100">
        <v>1.9756338</v>
      </c>
      <c r="AD43" s="100">
        <v>2.2172949000000002</v>
      </c>
      <c r="AE43" s="100">
        <v>1.6556291000000001</v>
      </c>
      <c r="AF43" s="100">
        <v>4.6868343000000001</v>
      </c>
      <c r="AG43" s="100">
        <v>6.4405324000000004</v>
      </c>
      <c r="AH43" s="100">
        <v>12.115563999999999</v>
      </c>
      <c r="AI43" s="100">
        <v>21.336328000000002</v>
      </c>
      <c r="AJ43" s="100">
        <v>36.551724</v>
      </c>
      <c r="AK43" s="100">
        <v>75.213674999999995</v>
      </c>
      <c r="AL43" s="100">
        <v>141.52893</v>
      </c>
      <c r="AM43" s="100">
        <v>207.38636</v>
      </c>
      <c r="AN43" s="100">
        <v>240.90908999999999</v>
      </c>
      <c r="AO43" s="100">
        <v>175.53191000000001</v>
      </c>
      <c r="AP43" s="100">
        <v>160.91954000000001</v>
      </c>
      <c r="AQ43" s="100">
        <v>20.899360000000001</v>
      </c>
      <c r="AR43" s="100">
        <v>32.424965999999998</v>
      </c>
      <c r="AS43" s="127"/>
      <c r="AT43" s="117">
        <v>1936</v>
      </c>
      <c r="AU43" s="100">
        <v>0.56635829999999998</v>
      </c>
      <c r="AV43" s="100">
        <v>1.1618257000000001</v>
      </c>
      <c r="AW43" s="100">
        <v>1.4162077</v>
      </c>
      <c r="AX43" s="100">
        <v>1.4824576</v>
      </c>
      <c r="AY43" s="100">
        <v>1.6323865</v>
      </c>
      <c r="AZ43" s="100">
        <v>2.3314203999999998</v>
      </c>
      <c r="BA43" s="100">
        <v>1.1904762</v>
      </c>
      <c r="BB43" s="100">
        <v>3.5902851</v>
      </c>
      <c r="BC43" s="100">
        <v>4.5602606000000003</v>
      </c>
      <c r="BD43" s="100">
        <v>8.7316175999999999</v>
      </c>
      <c r="BE43" s="100">
        <v>18.406593000000001</v>
      </c>
      <c r="BF43" s="100">
        <v>28.901734000000001</v>
      </c>
      <c r="BG43" s="100">
        <v>60.085836999999998</v>
      </c>
      <c r="BH43" s="100">
        <v>99.009900999999999</v>
      </c>
      <c r="BI43" s="100">
        <v>152.48227</v>
      </c>
      <c r="BJ43" s="100">
        <v>172.49417</v>
      </c>
      <c r="BK43" s="100">
        <v>150.56818000000001</v>
      </c>
      <c r="BL43" s="100">
        <v>138.15789000000001</v>
      </c>
      <c r="BM43" s="100">
        <v>15.519887000000001</v>
      </c>
      <c r="BN43" s="100">
        <v>24.759917000000002</v>
      </c>
      <c r="BO43" s="127"/>
      <c r="BP43" s="117">
        <v>1936</v>
      </c>
    </row>
    <row r="44" spans="1:68">
      <c r="A44" s="127"/>
      <c r="B44" s="117">
        <v>1937</v>
      </c>
      <c r="C44" s="100">
        <v>0.3661662</v>
      </c>
      <c r="D44" s="100">
        <v>1.6694491</v>
      </c>
      <c r="E44" s="100">
        <v>0.94756790000000002</v>
      </c>
      <c r="F44" s="100">
        <v>2.2349936000000001</v>
      </c>
      <c r="G44" s="100">
        <v>1.6139444999999999</v>
      </c>
      <c r="H44" s="100">
        <v>0.34376069999999997</v>
      </c>
      <c r="I44" s="100">
        <v>2.2505625999999999</v>
      </c>
      <c r="J44" s="100">
        <v>1.6393443000000001</v>
      </c>
      <c r="K44" s="100">
        <v>5.3452115999999998</v>
      </c>
      <c r="L44" s="100">
        <v>7.5994636</v>
      </c>
      <c r="M44" s="100">
        <v>10.465725000000001</v>
      </c>
      <c r="N44" s="100">
        <v>20.064724999999999</v>
      </c>
      <c r="O44" s="100">
        <v>36.564625999999997</v>
      </c>
      <c r="P44" s="100">
        <v>81.081080999999998</v>
      </c>
      <c r="Q44" s="100">
        <v>139.24051</v>
      </c>
      <c r="R44" s="100">
        <v>129.33025000000001</v>
      </c>
      <c r="S44" s="100">
        <v>168.53933000000001</v>
      </c>
      <c r="T44" s="100">
        <v>187.5</v>
      </c>
      <c r="U44" s="100">
        <v>12.428105</v>
      </c>
      <c r="V44" s="100">
        <v>21.339117000000002</v>
      </c>
      <c r="W44" s="127"/>
      <c r="X44" s="117">
        <v>1937</v>
      </c>
      <c r="Y44" s="100">
        <v>0.76074549999999996</v>
      </c>
      <c r="Z44" s="100">
        <v>0.34794710000000001</v>
      </c>
      <c r="AA44" s="100">
        <v>1.2870013</v>
      </c>
      <c r="AB44" s="100">
        <v>1.6556291000000001</v>
      </c>
      <c r="AC44" s="100">
        <v>1.6398819</v>
      </c>
      <c r="AD44" s="100">
        <v>2.1676300999999998</v>
      </c>
      <c r="AE44" s="100">
        <v>2.4519820000000001</v>
      </c>
      <c r="AF44" s="100">
        <v>4.2480884000000003</v>
      </c>
      <c r="AG44" s="100">
        <v>6.0632308000000004</v>
      </c>
      <c r="AH44" s="100">
        <v>7.7343038999999996</v>
      </c>
      <c r="AI44" s="100">
        <v>21.727322000000001</v>
      </c>
      <c r="AJ44" s="100">
        <v>45.969354000000003</v>
      </c>
      <c r="AK44" s="100">
        <v>88.926174000000003</v>
      </c>
      <c r="AL44" s="100">
        <v>145.60162</v>
      </c>
      <c r="AM44" s="100">
        <v>164.13793000000001</v>
      </c>
      <c r="AN44" s="100">
        <v>218.81837999999999</v>
      </c>
      <c r="AO44" s="100">
        <v>275.36232000000001</v>
      </c>
      <c r="AP44" s="100">
        <v>157.30337</v>
      </c>
      <c r="AQ44" s="100">
        <v>21.299285999999999</v>
      </c>
      <c r="AR44" s="100">
        <v>32.872836</v>
      </c>
      <c r="AS44" s="127"/>
      <c r="AT44" s="117">
        <v>1937</v>
      </c>
      <c r="AU44" s="100">
        <v>0.55970149999999996</v>
      </c>
      <c r="AV44" s="100">
        <v>1.0223207000000001</v>
      </c>
      <c r="AW44" s="100">
        <v>1.1157157</v>
      </c>
      <c r="AX44" s="100">
        <v>1.9505851999999999</v>
      </c>
      <c r="AY44" s="100">
        <v>1.6268098</v>
      </c>
      <c r="AZ44" s="100">
        <v>1.2330456000000001</v>
      </c>
      <c r="BA44" s="100">
        <v>2.3469587000000001</v>
      </c>
      <c r="BB44" s="100">
        <v>2.9203171000000001</v>
      </c>
      <c r="BC44" s="100">
        <v>5.7092666000000003</v>
      </c>
      <c r="BD44" s="100">
        <v>7.6662908999999999</v>
      </c>
      <c r="BE44" s="100">
        <v>15.991471000000001</v>
      </c>
      <c r="BF44" s="100">
        <v>32.829940999999998</v>
      </c>
      <c r="BG44" s="100">
        <v>62.922297</v>
      </c>
      <c r="BH44" s="100">
        <v>113.7878</v>
      </c>
      <c r="BI44" s="100">
        <v>151.81057999999999</v>
      </c>
      <c r="BJ44" s="100">
        <v>175.2809</v>
      </c>
      <c r="BK44" s="100">
        <v>225.97403</v>
      </c>
      <c r="BL44" s="100">
        <v>169.93464</v>
      </c>
      <c r="BM44" s="100">
        <v>16.809058</v>
      </c>
      <c r="BN44" s="100">
        <v>27.180893000000001</v>
      </c>
      <c r="BO44" s="127"/>
      <c r="BP44" s="117">
        <v>1937</v>
      </c>
    </row>
    <row r="45" spans="1:68">
      <c r="A45" s="127"/>
      <c r="B45" s="117">
        <v>1938</v>
      </c>
      <c r="C45" s="100">
        <v>1.7998559999999999</v>
      </c>
      <c r="D45" s="100">
        <v>0</v>
      </c>
      <c r="E45" s="100">
        <v>0.31847130000000001</v>
      </c>
      <c r="F45" s="100">
        <v>0.62715580000000004</v>
      </c>
      <c r="G45" s="100">
        <v>1.9480519000000001</v>
      </c>
      <c r="H45" s="100">
        <v>0.33806629999999999</v>
      </c>
      <c r="I45" s="100">
        <v>2.2010271000000001</v>
      </c>
      <c r="J45" s="100">
        <v>4.4408558999999999</v>
      </c>
      <c r="K45" s="100">
        <v>4.0089087000000001</v>
      </c>
      <c r="L45" s="100">
        <v>9.3582888000000004</v>
      </c>
      <c r="M45" s="100">
        <v>8.1012658000000002</v>
      </c>
      <c r="N45" s="100">
        <v>25.802391</v>
      </c>
      <c r="O45" s="100">
        <v>41.425021000000001</v>
      </c>
      <c r="P45" s="100">
        <v>76.683937999999998</v>
      </c>
      <c r="Q45" s="100">
        <v>87.378641000000002</v>
      </c>
      <c r="R45" s="100">
        <v>146.66667000000001</v>
      </c>
      <c r="S45" s="100">
        <v>182.29167000000001</v>
      </c>
      <c r="T45" s="100">
        <v>153.84614999999999</v>
      </c>
      <c r="U45" s="100">
        <v>11.947739</v>
      </c>
      <c r="V45" s="100">
        <v>20.139890999999999</v>
      </c>
      <c r="W45" s="127"/>
      <c r="X45" s="117">
        <v>1938</v>
      </c>
      <c r="Y45" s="100">
        <v>0.37397160000000002</v>
      </c>
      <c r="Z45" s="100">
        <v>0.35997119999999999</v>
      </c>
      <c r="AA45" s="100">
        <v>1.9455252999999999</v>
      </c>
      <c r="AB45" s="100">
        <v>2.6007802</v>
      </c>
      <c r="AC45" s="100">
        <v>1.9795446999999999</v>
      </c>
      <c r="AD45" s="100">
        <v>1.4169323</v>
      </c>
      <c r="AE45" s="100">
        <v>1.5961692000000001</v>
      </c>
      <c r="AF45" s="100">
        <v>3.3898305</v>
      </c>
      <c r="AG45" s="100">
        <v>3.9164490999999999</v>
      </c>
      <c r="AH45" s="100">
        <v>10.337078999999999</v>
      </c>
      <c r="AI45" s="100">
        <v>22.976500999999999</v>
      </c>
      <c r="AJ45" s="100">
        <v>47.157623000000001</v>
      </c>
      <c r="AK45" s="100">
        <v>101.39002000000001</v>
      </c>
      <c r="AL45" s="100">
        <v>131.13113000000001</v>
      </c>
      <c r="AM45" s="100">
        <v>225.76361</v>
      </c>
      <c r="AN45" s="100">
        <v>261.05263000000002</v>
      </c>
      <c r="AO45" s="100">
        <v>234.51327000000001</v>
      </c>
      <c r="AP45" s="100">
        <v>155.55556000000001</v>
      </c>
      <c r="AQ45" s="100">
        <v>23.559441</v>
      </c>
      <c r="AR45" s="100">
        <v>35.418672999999998</v>
      </c>
      <c r="AS45" s="127"/>
      <c r="AT45" s="117">
        <v>1938</v>
      </c>
      <c r="AU45" s="100">
        <v>1.1005136</v>
      </c>
      <c r="AV45" s="100">
        <v>0.1760873</v>
      </c>
      <c r="AW45" s="100">
        <v>1.1246787</v>
      </c>
      <c r="AX45" s="100">
        <v>1.5961692000000001</v>
      </c>
      <c r="AY45" s="100">
        <v>1.9636720999999999</v>
      </c>
      <c r="AZ45" s="100">
        <v>0.86490230000000001</v>
      </c>
      <c r="BA45" s="100">
        <v>1.9113150000000001</v>
      </c>
      <c r="BB45" s="100">
        <v>3.9280545999999998</v>
      </c>
      <c r="BC45" s="100">
        <v>3.9621396</v>
      </c>
      <c r="BD45" s="100">
        <v>9.8456030000000005</v>
      </c>
      <c r="BE45" s="100">
        <v>15.424165</v>
      </c>
      <c r="BF45" s="100">
        <v>36.340452999999997</v>
      </c>
      <c r="BG45" s="100">
        <v>71.604938000000004</v>
      </c>
      <c r="BH45" s="100">
        <v>104.37882</v>
      </c>
      <c r="BI45" s="100">
        <v>158.07327000000001</v>
      </c>
      <c r="BJ45" s="100">
        <v>205.40540999999999</v>
      </c>
      <c r="BK45" s="100">
        <v>210.52632</v>
      </c>
      <c r="BL45" s="100">
        <v>154.83870999999999</v>
      </c>
      <c r="BM45" s="100">
        <v>17.684747999999999</v>
      </c>
      <c r="BN45" s="100">
        <v>27.917719000000002</v>
      </c>
      <c r="BO45" s="127"/>
      <c r="BP45" s="117">
        <v>1938</v>
      </c>
    </row>
    <row r="46" spans="1:68">
      <c r="A46" s="127"/>
      <c r="B46" s="117">
        <v>1939</v>
      </c>
      <c r="C46" s="100">
        <v>0</v>
      </c>
      <c r="D46" s="100">
        <v>0.71174380000000004</v>
      </c>
      <c r="E46" s="100">
        <v>1.5969339</v>
      </c>
      <c r="F46" s="100">
        <v>1.2364759999999999</v>
      </c>
      <c r="G46" s="100">
        <v>1.6463615</v>
      </c>
      <c r="H46" s="100">
        <v>1.9880716</v>
      </c>
      <c r="I46" s="100">
        <v>1.0768126</v>
      </c>
      <c r="J46" s="100">
        <v>2.7744748000000001</v>
      </c>
      <c r="K46" s="100">
        <v>4.4385263999999998</v>
      </c>
      <c r="L46" s="100">
        <v>6.2555852999999999</v>
      </c>
      <c r="M46" s="100">
        <v>12.315270999999999</v>
      </c>
      <c r="N46" s="100">
        <v>29.19708</v>
      </c>
      <c r="O46" s="100">
        <v>51.571313000000004</v>
      </c>
      <c r="P46" s="100">
        <v>81.192188999999999</v>
      </c>
      <c r="Q46" s="100">
        <v>97.796143000000001</v>
      </c>
      <c r="R46" s="100">
        <v>84.233260999999999</v>
      </c>
      <c r="S46" s="100">
        <v>64.356436000000002</v>
      </c>
      <c r="T46" s="100">
        <v>0</v>
      </c>
      <c r="U46" s="100">
        <v>11.214582</v>
      </c>
      <c r="V46" s="100">
        <v>15.516271</v>
      </c>
      <c r="W46" s="127"/>
      <c r="X46" s="117">
        <v>1939</v>
      </c>
      <c r="Y46" s="100">
        <v>0.36443150000000002</v>
      </c>
      <c r="Z46" s="100">
        <v>0.37091990000000002</v>
      </c>
      <c r="AA46" s="100">
        <v>1.9595035999999999</v>
      </c>
      <c r="AB46" s="100">
        <v>2.2357073999999999</v>
      </c>
      <c r="AC46" s="100">
        <v>3.3590863</v>
      </c>
      <c r="AD46" s="100">
        <v>2.0576132</v>
      </c>
      <c r="AE46" s="100">
        <v>1.9447686</v>
      </c>
      <c r="AF46" s="100">
        <v>3.3755274000000002</v>
      </c>
      <c r="AG46" s="100">
        <v>2.6246719000000001</v>
      </c>
      <c r="AH46" s="100">
        <v>10.222222</v>
      </c>
      <c r="AI46" s="100">
        <v>23.737373999999999</v>
      </c>
      <c r="AJ46" s="100">
        <v>43.151969999999999</v>
      </c>
      <c r="AK46" s="100">
        <v>78.633836000000002</v>
      </c>
      <c r="AL46" s="100">
        <v>152.85996</v>
      </c>
      <c r="AM46" s="100">
        <v>182.17053999999999</v>
      </c>
      <c r="AN46" s="100">
        <v>257.08501999999999</v>
      </c>
      <c r="AO46" s="100">
        <v>236.51452</v>
      </c>
      <c r="AP46" s="100">
        <v>282.6087</v>
      </c>
      <c r="AQ46" s="100">
        <v>23.043882</v>
      </c>
      <c r="AR46" s="100">
        <v>35.325524000000001</v>
      </c>
      <c r="AS46" s="127"/>
      <c r="AT46" s="117">
        <v>1939</v>
      </c>
      <c r="AU46" s="100">
        <v>0.17889089999999999</v>
      </c>
      <c r="AV46" s="100">
        <v>0.54486020000000002</v>
      </c>
      <c r="AW46" s="100">
        <v>1.7761989</v>
      </c>
      <c r="AX46" s="100">
        <v>1.7279296</v>
      </c>
      <c r="AY46" s="100">
        <v>2.4941802000000002</v>
      </c>
      <c r="AZ46" s="100">
        <v>2.0222446999999999</v>
      </c>
      <c r="BA46" s="100">
        <v>1.4933732</v>
      </c>
      <c r="BB46" s="100">
        <v>3.0656039000000002</v>
      </c>
      <c r="BC46" s="100">
        <v>3.5250054999999998</v>
      </c>
      <c r="BD46" s="100">
        <v>8.2442068000000006</v>
      </c>
      <c r="BE46" s="100">
        <v>17.955112</v>
      </c>
      <c r="BF46" s="100">
        <v>36.077705999999999</v>
      </c>
      <c r="BG46" s="100">
        <v>65.2</v>
      </c>
      <c r="BH46" s="100">
        <v>117.76548</v>
      </c>
      <c r="BI46" s="100">
        <v>141.33332999999999</v>
      </c>
      <c r="BJ46" s="100">
        <v>173.45873</v>
      </c>
      <c r="BK46" s="100">
        <v>158.01354000000001</v>
      </c>
      <c r="BL46" s="100">
        <v>164.55696</v>
      </c>
      <c r="BM46" s="100">
        <v>17.064209999999999</v>
      </c>
      <c r="BN46" s="100">
        <v>26.003561999999999</v>
      </c>
      <c r="BO46" s="127"/>
      <c r="BP46" s="117">
        <v>1939</v>
      </c>
    </row>
    <row r="47" spans="1:68">
      <c r="A47" s="127"/>
      <c r="B47" s="118">
        <v>1940</v>
      </c>
      <c r="C47" s="100">
        <v>0</v>
      </c>
      <c r="D47" s="100">
        <v>1.4635931</v>
      </c>
      <c r="E47" s="100">
        <v>1.9367334</v>
      </c>
      <c r="F47" s="100">
        <v>0.92392980000000002</v>
      </c>
      <c r="G47" s="100">
        <v>0.99272009999999999</v>
      </c>
      <c r="H47" s="100">
        <v>1.3042061</v>
      </c>
      <c r="I47" s="100">
        <v>2.8228651999999999</v>
      </c>
      <c r="J47" s="100">
        <v>2.7322403999999998</v>
      </c>
      <c r="K47" s="100">
        <v>3.4662044999999999</v>
      </c>
      <c r="L47" s="100">
        <v>8.0935252000000002</v>
      </c>
      <c r="M47" s="100">
        <v>13.461537999999999</v>
      </c>
      <c r="N47" s="100">
        <v>30.769231000000001</v>
      </c>
      <c r="O47" s="100">
        <v>35.603715000000001</v>
      </c>
      <c r="P47" s="100">
        <v>71.574641999999997</v>
      </c>
      <c r="Q47" s="100">
        <v>104.61957</v>
      </c>
      <c r="R47" s="100">
        <v>165.60509999999999</v>
      </c>
      <c r="S47" s="100">
        <v>188.94009</v>
      </c>
      <c r="T47" s="100">
        <v>260.86957000000001</v>
      </c>
      <c r="U47" s="100">
        <v>13.250436000000001</v>
      </c>
      <c r="V47" s="100">
        <v>22.888085</v>
      </c>
      <c r="W47" s="127"/>
      <c r="X47" s="118">
        <v>1940</v>
      </c>
      <c r="Y47" s="100">
        <v>0.71275840000000001</v>
      </c>
      <c r="Z47" s="100">
        <v>0.76016720000000004</v>
      </c>
      <c r="AA47" s="100">
        <v>2.3248090000000001</v>
      </c>
      <c r="AB47" s="100">
        <v>1.5738118000000001</v>
      </c>
      <c r="AC47" s="100">
        <v>2.0387360000000001</v>
      </c>
      <c r="AD47" s="100">
        <v>2.3333333000000001</v>
      </c>
      <c r="AE47" s="100">
        <v>2.6626094</v>
      </c>
      <c r="AF47" s="100">
        <v>2.5220680999999998</v>
      </c>
      <c r="AG47" s="100">
        <v>5.6228373999999999</v>
      </c>
      <c r="AH47" s="100">
        <v>9.7001764000000001</v>
      </c>
      <c r="AI47" s="100">
        <v>24.570025000000001</v>
      </c>
      <c r="AJ47" s="100">
        <v>36.858006000000003</v>
      </c>
      <c r="AK47" s="100">
        <v>82.889734000000004</v>
      </c>
      <c r="AL47" s="100">
        <v>134.11079000000001</v>
      </c>
      <c r="AM47" s="100">
        <v>202.26131000000001</v>
      </c>
      <c r="AN47" s="100">
        <v>242.12598</v>
      </c>
      <c r="AO47" s="100">
        <v>235.52124000000001</v>
      </c>
      <c r="AP47" s="100">
        <v>239.58332999999999</v>
      </c>
      <c r="AQ47" s="100">
        <v>23.042268</v>
      </c>
      <c r="AR47" s="100">
        <v>34.372441999999999</v>
      </c>
      <c r="AS47" s="127"/>
      <c r="AT47" s="118">
        <v>1940</v>
      </c>
      <c r="AU47" s="100">
        <v>0.34940599999999999</v>
      </c>
      <c r="AV47" s="100">
        <v>1.1185681999999999</v>
      </c>
      <c r="AW47" s="100">
        <v>2.1280079000000001</v>
      </c>
      <c r="AX47" s="100">
        <v>1.24533</v>
      </c>
      <c r="AY47" s="100">
        <v>1.5088013</v>
      </c>
      <c r="AZ47" s="100">
        <v>1.8130872</v>
      </c>
      <c r="BA47" s="100">
        <v>2.7457441</v>
      </c>
      <c r="BB47" s="100">
        <v>2.6310462999999999</v>
      </c>
      <c r="BC47" s="100">
        <v>4.5454545</v>
      </c>
      <c r="BD47" s="100">
        <v>8.9047195000000006</v>
      </c>
      <c r="BE47" s="100">
        <v>18.955043</v>
      </c>
      <c r="BF47" s="100">
        <v>33.781764000000003</v>
      </c>
      <c r="BG47" s="100">
        <v>59.455312999999997</v>
      </c>
      <c r="BH47" s="100">
        <v>103.63727</v>
      </c>
      <c r="BI47" s="100">
        <v>155.35248000000001</v>
      </c>
      <c r="BJ47" s="100">
        <v>205.31154000000001</v>
      </c>
      <c r="BK47" s="100">
        <v>214.28570999999999</v>
      </c>
      <c r="BL47" s="100">
        <v>248.48484999999999</v>
      </c>
      <c r="BM47" s="100">
        <v>18.097875999999999</v>
      </c>
      <c r="BN47" s="100">
        <v>28.773845000000001</v>
      </c>
      <c r="BO47" s="127"/>
      <c r="BP47" s="118">
        <v>1940</v>
      </c>
    </row>
    <row r="48" spans="1:68">
      <c r="A48" s="127"/>
      <c r="B48" s="118">
        <v>1941</v>
      </c>
      <c r="C48" s="100">
        <v>0.33344449999999998</v>
      </c>
      <c r="D48" s="100">
        <v>1.8573550999999999</v>
      </c>
      <c r="E48" s="100">
        <v>0.9800719</v>
      </c>
      <c r="F48" s="100">
        <v>2.1834061</v>
      </c>
      <c r="G48" s="100">
        <v>0.97624469999999997</v>
      </c>
      <c r="H48" s="100">
        <v>1.300813</v>
      </c>
      <c r="I48" s="100">
        <v>2.0949721000000001</v>
      </c>
      <c r="J48" s="100">
        <v>3.8402457999999999</v>
      </c>
      <c r="K48" s="100">
        <v>4.6689303999999998</v>
      </c>
      <c r="L48" s="100">
        <v>7.6957899999999997</v>
      </c>
      <c r="M48" s="100">
        <v>14.184397000000001</v>
      </c>
      <c r="N48" s="100">
        <v>31.123919000000001</v>
      </c>
      <c r="O48" s="100">
        <v>45.488441000000002</v>
      </c>
      <c r="P48" s="100">
        <v>70.121950999999996</v>
      </c>
      <c r="Q48" s="100">
        <v>128.51406</v>
      </c>
      <c r="R48" s="100">
        <v>133.89121</v>
      </c>
      <c r="S48" s="100">
        <v>168.83116999999999</v>
      </c>
      <c r="T48" s="100">
        <v>306.66667000000001</v>
      </c>
      <c r="U48" s="100">
        <v>14.032641</v>
      </c>
      <c r="V48" s="100">
        <v>23.706727999999998</v>
      </c>
      <c r="W48" s="127"/>
      <c r="X48" s="118">
        <v>1941</v>
      </c>
      <c r="Y48" s="100">
        <v>0.34638029999999997</v>
      </c>
      <c r="Z48" s="100">
        <v>0.77279750000000003</v>
      </c>
      <c r="AA48" s="100">
        <v>1.6823688000000001</v>
      </c>
      <c r="AB48" s="100">
        <v>1.8999367</v>
      </c>
      <c r="AC48" s="100">
        <v>2.6746907000000002</v>
      </c>
      <c r="AD48" s="100">
        <v>1.9756338</v>
      </c>
      <c r="AE48" s="100">
        <v>2.5964391999999998</v>
      </c>
      <c r="AF48" s="100">
        <v>2.0859407999999999</v>
      </c>
      <c r="AG48" s="100">
        <v>7.3212748000000003</v>
      </c>
      <c r="AH48" s="100">
        <v>4.8203329999999998</v>
      </c>
      <c r="AI48" s="100">
        <v>19.212295999999998</v>
      </c>
      <c r="AJ48" s="100">
        <v>46.198830000000001</v>
      </c>
      <c r="AK48" s="100">
        <v>81.259151000000003</v>
      </c>
      <c r="AL48" s="100">
        <v>169.05444</v>
      </c>
      <c r="AM48" s="100">
        <v>198.28640999999999</v>
      </c>
      <c r="AN48" s="100">
        <v>279.15870000000001</v>
      </c>
      <c r="AO48" s="100">
        <v>248.17518000000001</v>
      </c>
      <c r="AP48" s="100">
        <v>304.76190000000003</v>
      </c>
      <c r="AQ48" s="100">
        <v>25.046803000000001</v>
      </c>
      <c r="AR48" s="100">
        <v>37.344721</v>
      </c>
      <c r="AS48" s="127"/>
      <c r="AT48" s="118">
        <v>1941</v>
      </c>
      <c r="AU48" s="100">
        <v>0.33978930000000002</v>
      </c>
      <c r="AV48" s="100">
        <v>1.3257576</v>
      </c>
      <c r="AW48" s="100">
        <v>1.3260400999999999</v>
      </c>
      <c r="AX48" s="100">
        <v>2.0427404</v>
      </c>
      <c r="AY48" s="100">
        <v>1.8139841999999999</v>
      </c>
      <c r="AZ48" s="100">
        <v>1.6361257</v>
      </c>
      <c r="BA48" s="100">
        <v>2.3381295</v>
      </c>
      <c r="BB48" s="100">
        <v>2.9994000999999999</v>
      </c>
      <c r="BC48" s="100">
        <v>5.9854639000000001</v>
      </c>
      <c r="BD48" s="100">
        <v>6.2346915999999997</v>
      </c>
      <c r="BE48" s="100">
        <v>16.67858</v>
      </c>
      <c r="BF48" s="100">
        <v>38.606676</v>
      </c>
      <c r="BG48" s="100">
        <v>63.538972999999999</v>
      </c>
      <c r="BH48" s="100">
        <v>121.12260000000001</v>
      </c>
      <c r="BI48" s="100">
        <v>164.96163999999999</v>
      </c>
      <c r="BJ48" s="100">
        <v>209.79021</v>
      </c>
      <c r="BK48" s="100">
        <v>211.88119</v>
      </c>
      <c r="BL48" s="100">
        <v>305.55556000000001</v>
      </c>
      <c r="BM48" s="100">
        <v>19.493945</v>
      </c>
      <c r="BN48" s="100">
        <v>30.775832999999999</v>
      </c>
      <c r="BO48" s="127"/>
      <c r="BP48" s="118">
        <v>1941</v>
      </c>
    </row>
    <row r="49" spans="1:68">
      <c r="A49" s="127"/>
      <c r="B49" s="118">
        <v>1942</v>
      </c>
      <c r="C49" s="100">
        <v>0.32144010000000001</v>
      </c>
      <c r="D49" s="100">
        <v>0.73367570000000004</v>
      </c>
      <c r="E49" s="100">
        <v>1.3360053000000001</v>
      </c>
      <c r="F49" s="100">
        <v>0.95268339999999996</v>
      </c>
      <c r="G49" s="100">
        <v>0.96899219999999997</v>
      </c>
      <c r="H49" s="100">
        <v>2.6135250000000001</v>
      </c>
      <c r="I49" s="100">
        <v>1.7247326999999999</v>
      </c>
      <c r="J49" s="100">
        <v>4.1603630999999996</v>
      </c>
      <c r="K49" s="100">
        <v>5.8067191999999999</v>
      </c>
      <c r="L49" s="100">
        <v>9.1533180999999999</v>
      </c>
      <c r="M49" s="100">
        <v>12.104283000000001</v>
      </c>
      <c r="N49" s="100">
        <v>22.982063</v>
      </c>
      <c r="O49" s="100">
        <v>44.700792999999997</v>
      </c>
      <c r="P49" s="100">
        <v>84.422111000000001</v>
      </c>
      <c r="Q49" s="100">
        <v>102.39362</v>
      </c>
      <c r="R49" s="100">
        <v>169.10230000000001</v>
      </c>
      <c r="S49" s="100">
        <v>143.45992000000001</v>
      </c>
      <c r="T49" s="100">
        <v>202.53165000000001</v>
      </c>
      <c r="U49" s="100">
        <v>13.614855</v>
      </c>
      <c r="V49" s="100">
        <v>21.982634999999998</v>
      </c>
      <c r="W49" s="127"/>
      <c r="X49" s="118">
        <v>1942</v>
      </c>
      <c r="Y49" s="100">
        <v>0.66867270000000001</v>
      </c>
      <c r="Z49" s="100">
        <v>0.76103500000000002</v>
      </c>
      <c r="AA49" s="100">
        <v>2.4221452999999999</v>
      </c>
      <c r="AB49" s="100">
        <v>2.5608195</v>
      </c>
      <c r="AC49" s="100">
        <v>1.9795446999999999</v>
      </c>
      <c r="AD49" s="100">
        <v>2.2898266</v>
      </c>
      <c r="AE49" s="100">
        <v>2.1684133999999999</v>
      </c>
      <c r="AF49" s="100">
        <v>2.8747433</v>
      </c>
      <c r="AG49" s="100">
        <v>4.2844901000000002</v>
      </c>
      <c r="AH49" s="100">
        <v>11.904762</v>
      </c>
      <c r="AI49" s="100">
        <v>22.95082</v>
      </c>
      <c r="AJ49" s="100">
        <v>53.227632999999997</v>
      </c>
      <c r="AK49" s="100">
        <v>93.286219000000003</v>
      </c>
      <c r="AL49" s="100">
        <v>158.38800000000001</v>
      </c>
      <c r="AM49" s="100">
        <v>230.39806999999999</v>
      </c>
      <c r="AN49" s="100">
        <v>277.98507000000001</v>
      </c>
      <c r="AO49" s="100">
        <v>204.22534999999999</v>
      </c>
      <c r="AP49" s="100">
        <v>247.78761</v>
      </c>
      <c r="AQ49" s="100">
        <v>26.689094000000001</v>
      </c>
      <c r="AR49" s="100">
        <v>37.980578000000001</v>
      </c>
      <c r="AS49" s="127"/>
      <c r="AT49" s="118">
        <v>1942</v>
      </c>
      <c r="AU49" s="100">
        <v>0.49164210000000003</v>
      </c>
      <c r="AV49" s="100">
        <v>0.74710500000000002</v>
      </c>
      <c r="AW49" s="100">
        <v>1.8694765</v>
      </c>
      <c r="AX49" s="100">
        <v>1.7535468999999999</v>
      </c>
      <c r="AY49" s="100">
        <v>1.4689080999999999</v>
      </c>
      <c r="AZ49" s="100">
        <v>2.4517815999999999</v>
      </c>
      <c r="BA49" s="100">
        <v>1.9414049</v>
      </c>
      <c r="BB49" s="100">
        <v>3.5440046999999999</v>
      </c>
      <c r="BC49" s="100">
        <v>5.0579556999999999</v>
      </c>
      <c r="BD49" s="100">
        <v>10.554682</v>
      </c>
      <c r="BE49" s="100">
        <v>17.511089999999999</v>
      </c>
      <c r="BF49" s="100">
        <v>38.028168999999998</v>
      </c>
      <c r="BG49" s="100">
        <v>69.236260000000001</v>
      </c>
      <c r="BH49" s="100">
        <v>122.69641</v>
      </c>
      <c r="BI49" s="100">
        <v>169.51297</v>
      </c>
      <c r="BJ49" s="100">
        <v>226.60099</v>
      </c>
      <c r="BK49" s="100">
        <v>176.58349000000001</v>
      </c>
      <c r="BL49" s="100">
        <v>229.16667000000001</v>
      </c>
      <c r="BM49" s="100">
        <v>20.109459999999999</v>
      </c>
      <c r="BN49" s="100">
        <v>30.320727999999999</v>
      </c>
      <c r="BO49" s="127"/>
      <c r="BP49" s="118">
        <v>1942</v>
      </c>
    </row>
    <row r="50" spans="1:68">
      <c r="A50" s="127"/>
      <c r="B50" s="118">
        <v>1943</v>
      </c>
      <c r="C50" s="100">
        <v>1.2562814</v>
      </c>
      <c r="D50" s="100">
        <v>0</v>
      </c>
      <c r="E50" s="100">
        <v>1.7217631</v>
      </c>
      <c r="F50" s="100">
        <v>1.6020506000000001</v>
      </c>
      <c r="G50" s="100">
        <v>2.56</v>
      </c>
      <c r="H50" s="100">
        <v>1.3311147999999999</v>
      </c>
      <c r="I50" s="100">
        <v>0.68399449999999995</v>
      </c>
      <c r="J50" s="100">
        <v>4.4593087999999996</v>
      </c>
      <c r="K50" s="100">
        <v>3.2760033000000002</v>
      </c>
      <c r="L50" s="100">
        <v>7.7767612000000002</v>
      </c>
      <c r="M50" s="100">
        <v>13.475835999999999</v>
      </c>
      <c r="N50" s="100">
        <v>30.319437000000001</v>
      </c>
      <c r="O50" s="100">
        <v>53.408292000000003</v>
      </c>
      <c r="P50" s="100">
        <v>62.930186999999997</v>
      </c>
      <c r="Q50" s="100">
        <v>104</v>
      </c>
      <c r="R50" s="100">
        <v>177.08332999999999</v>
      </c>
      <c r="S50" s="100">
        <v>234.56790000000001</v>
      </c>
      <c r="T50" s="100">
        <v>123.45679</v>
      </c>
      <c r="U50" s="100">
        <v>14.307726000000001</v>
      </c>
      <c r="V50" s="100">
        <v>22.555631999999999</v>
      </c>
      <c r="W50" s="127"/>
      <c r="X50" s="118">
        <v>1943</v>
      </c>
      <c r="Y50" s="100">
        <v>0.97943190000000002</v>
      </c>
      <c r="Z50" s="100">
        <v>0.37439159999999999</v>
      </c>
      <c r="AA50" s="100">
        <v>2.8653295000000001</v>
      </c>
      <c r="AB50" s="100">
        <v>3.5506779000000002</v>
      </c>
      <c r="AC50" s="100">
        <v>3.2404407000000002</v>
      </c>
      <c r="AD50" s="100">
        <v>2.6341785</v>
      </c>
      <c r="AE50" s="100">
        <v>4.2523033000000003</v>
      </c>
      <c r="AF50" s="100">
        <v>3.6101082999999998</v>
      </c>
      <c r="AG50" s="100">
        <v>5.560308</v>
      </c>
      <c r="AH50" s="100">
        <v>10.628875000000001</v>
      </c>
      <c r="AI50" s="100">
        <v>28.716999000000001</v>
      </c>
      <c r="AJ50" s="100">
        <v>54.436580999999997</v>
      </c>
      <c r="AK50" s="100">
        <v>88.538092000000006</v>
      </c>
      <c r="AL50" s="100">
        <v>164.68434999999999</v>
      </c>
      <c r="AM50" s="100">
        <v>205.28210999999999</v>
      </c>
      <c r="AN50" s="100">
        <v>232.85199</v>
      </c>
      <c r="AO50" s="100">
        <v>261.90476000000001</v>
      </c>
      <c r="AP50" s="100">
        <v>308.33332999999999</v>
      </c>
      <c r="AQ50" s="100">
        <v>27.329537999999999</v>
      </c>
      <c r="AR50" s="100">
        <v>38.649473</v>
      </c>
      <c r="AS50" s="127"/>
      <c r="AT50" s="118">
        <v>1943</v>
      </c>
      <c r="AU50" s="100">
        <v>1.1205379</v>
      </c>
      <c r="AV50" s="100">
        <v>0.1838235</v>
      </c>
      <c r="AW50" s="100">
        <v>2.2823034</v>
      </c>
      <c r="AX50" s="100">
        <v>2.5727609</v>
      </c>
      <c r="AY50" s="100">
        <v>2.8980839999999999</v>
      </c>
      <c r="AZ50" s="100">
        <v>1.9860973</v>
      </c>
      <c r="BA50" s="100">
        <v>2.4364775000000001</v>
      </c>
      <c r="BB50" s="100">
        <v>4.0509259000000002</v>
      </c>
      <c r="BC50" s="100">
        <v>4.3933054</v>
      </c>
      <c r="BD50" s="100">
        <v>9.2259226000000005</v>
      </c>
      <c r="BE50" s="100">
        <v>21.108791</v>
      </c>
      <c r="BF50" s="100">
        <v>42.345277000000003</v>
      </c>
      <c r="BG50" s="100">
        <v>71.180555999999996</v>
      </c>
      <c r="BH50" s="100">
        <v>115.63981</v>
      </c>
      <c r="BI50" s="100">
        <v>157.29626999999999</v>
      </c>
      <c r="BJ50" s="100">
        <v>206.96324999999999</v>
      </c>
      <c r="BK50" s="100">
        <v>249.53444999999999</v>
      </c>
      <c r="BL50" s="100">
        <v>233.83085</v>
      </c>
      <c r="BM50" s="100">
        <v>20.788124</v>
      </c>
      <c r="BN50" s="100">
        <v>31.080299</v>
      </c>
      <c r="BO50" s="127"/>
      <c r="BP50" s="118">
        <v>1943</v>
      </c>
    </row>
    <row r="51" spans="1:68">
      <c r="A51" s="127"/>
      <c r="B51" s="118">
        <v>1944</v>
      </c>
      <c r="C51" s="100">
        <v>0.29913250000000002</v>
      </c>
      <c r="D51" s="100">
        <v>1.0585745</v>
      </c>
      <c r="E51" s="100">
        <v>0</v>
      </c>
      <c r="F51" s="100">
        <v>0.32206119999999999</v>
      </c>
      <c r="G51" s="100">
        <v>0.63492059999999995</v>
      </c>
      <c r="H51" s="100">
        <v>0.6832935</v>
      </c>
      <c r="I51" s="100">
        <v>0.67499160000000002</v>
      </c>
      <c r="J51" s="100">
        <v>3.6523009000000002</v>
      </c>
      <c r="K51" s="100">
        <v>4.0387722000000004</v>
      </c>
      <c r="L51" s="100">
        <v>5.9252507000000003</v>
      </c>
      <c r="M51" s="100">
        <v>7.4836296000000004</v>
      </c>
      <c r="N51" s="100">
        <v>20.547944999999999</v>
      </c>
      <c r="O51" s="100">
        <v>36.684783000000003</v>
      </c>
      <c r="P51" s="100">
        <v>68.138195999999994</v>
      </c>
      <c r="Q51" s="100">
        <v>116.71088</v>
      </c>
      <c r="R51" s="100">
        <v>128.63070999999999</v>
      </c>
      <c r="S51" s="100">
        <v>143.42628999999999</v>
      </c>
      <c r="T51" s="100">
        <v>94.117647000000005</v>
      </c>
      <c r="U51" s="100">
        <v>11.40114</v>
      </c>
      <c r="V51" s="100">
        <v>17.783698999999999</v>
      </c>
      <c r="W51" s="127"/>
      <c r="X51" s="118">
        <v>1944</v>
      </c>
      <c r="Y51" s="100">
        <v>0.62189050000000001</v>
      </c>
      <c r="Z51" s="100">
        <v>0.3650968</v>
      </c>
      <c r="AA51" s="100">
        <v>0</v>
      </c>
      <c r="AB51" s="100">
        <v>1.6270745</v>
      </c>
      <c r="AC51" s="100">
        <v>1.2767316</v>
      </c>
      <c r="AD51" s="100">
        <v>2.3497818000000001</v>
      </c>
      <c r="AE51" s="100">
        <v>2.7500859000000002</v>
      </c>
      <c r="AF51" s="100">
        <v>1.9607843</v>
      </c>
      <c r="AG51" s="100">
        <v>5.1325919999999998</v>
      </c>
      <c r="AH51" s="100">
        <v>10.258698000000001</v>
      </c>
      <c r="AI51" s="100">
        <v>23.415977999999999</v>
      </c>
      <c r="AJ51" s="100">
        <v>41.204436999999999</v>
      </c>
      <c r="AK51" s="100">
        <v>84.610259999999997</v>
      </c>
      <c r="AL51" s="100">
        <v>144.63176999999999</v>
      </c>
      <c r="AM51" s="100">
        <v>172.20903000000001</v>
      </c>
      <c r="AN51" s="100">
        <v>235.08771999999999</v>
      </c>
      <c r="AO51" s="100">
        <v>275.08091000000002</v>
      </c>
      <c r="AP51" s="100">
        <v>203.125</v>
      </c>
      <c r="AQ51" s="100">
        <v>24.043475999999998</v>
      </c>
      <c r="AR51" s="100">
        <v>33.685063</v>
      </c>
      <c r="AS51" s="127"/>
      <c r="AT51" s="118">
        <v>1944</v>
      </c>
      <c r="AU51" s="100">
        <v>0.45738679999999998</v>
      </c>
      <c r="AV51" s="100">
        <v>0.71774629999999995</v>
      </c>
      <c r="AW51" s="100">
        <v>0</v>
      </c>
      <c r="AX51" s="100">
        <v>0.9711881</v>
      </c>
      <c r="AY51" s="100">
        <v>0.95495779999999997</v>
      </c>
      <c r="AZ51" s="100">
        <v>1.523874</v>
      </c>
      <c r="BA51" s="100">
        <v>1.7029973</v>
      </c>
      <c r="BB51" s="100">
        <v>2.8366112000000001</v>
      </c>
      <c r="BC51" s="100">
        <v>4.5700041999999996</v>
      </c>
      <c r="BD51" s="100">
        <v>8.1154192999999992</v>
      </c>
      <c r="BE51" s="100">
        <v>15.523633</v>
      </c>
      <c r="BF51" s="100">
        <v>30.862569000000001</v>
      </c>
      <c r="BG51" s="100">
        <v>60.881264999999999</v>
      </c>
      <c r="BH51" s="100">
        <v>107.88382</v>
      </c>
      <c r="BI51" s="100">
        <v>145.98997</v>
      </c>
      <c r="BJ51" s="100">
        <v>186.31179</v>
      </c>
      <c r="BK51" s="100">
        <v>216.07142999999999</v>
      </c>
      <c r="BL51" s="100">
        <v>159.62441000000001</v>
      </c>
      <c r="BM51" s="100">
        <v>17.702504999999999</v>
      </c>
      <c r="BN51" s="100">
        <v>26.239364999999999</v>
      </c>
      <c r="BO51" s="127"/>
      <c r="BP51" s="118">
        <v>1944</v>
      </c>
    </row>
    <row r="52" spans="1:68">
      <c r="A52" s="127"/>
      <c r="B52" s="118">
        <v>1945</v>
      </c>
      <c r="C52" s="100">
        <v>1.1360409</v>
      </c>
      <c r="D52" s="100">
        <v>0.68989310000000004</v>
      </c>
      <c r="E52" s="100">
        <v>0.36589830000000001</v>
      </c>
      <c r="F52" s="100">
        <v>0.97815450000000004</v>
      </c>
      <c r="G52" s="100">
        <v>0.63431649999999995</v>
      </c>
      <c r="H52" s="100">
        <v>0.34638029999999997</v>
      </c>
      <c r="I52" s="100">
        <v>2.3427041000000002</v>
      </c>
      <c r="J52" s="100">
        <v>0.72150069999999999</v>
      </c>
      <c r="K52" s="100">
        <v>3.1987204999999999</v>
      </c>
      <c r="L52" s="100">
        <v>5.7880677</v>
      </c>
      <c r="M52" s="100">
        <v>11.331445</v>
      </c>
      <c r="N52" s="100">
        <v>16.486346999999999</v>
      </c>
      <c r="O52" s="100">
        <v>42.961005</v>
      </c>
      <c r="P52" s="100">
        <v>62.730626999999998</v>
      </c>
      <c r="Q52" s="100">
        <v>77.836411999999996</v>
      </c>
      <c r="R52" s="100">
        <v>155.55556000000001</v>
      </c>
      <c r="S52" s="100">
        <v>138.99614</v>
      </c>
      <c r="T52" s="100">
        <v>185.56701000000001</v>
      </c>
      <c r="U52" s="100">
        <v>11.39555</v>
      </c>
      <c r="V52" s="100">
        <v>18.425671999999999</v>
      </c>
      <c r="W52" s="127"/>
      <c r="X52" s="118">
        <v>1945</v>
      </c>
      <c r="Y52" s="100">
        <v>0.88521689999999997</v>
      </c>
      <c r="Z52" s="100">
        <v>0</v>
      </c>
      <c r="AA52" s="100">
        <v>1.5168752000000001</v>
      </c>
      <c r="AB52" s="100">
        <v>0.66203239999999997</v>
      </c>
      <c r="AC52" s="100">
        <v>0.9463722</v>
      </c>
      <c r="AD52" s="100">
        <v>1.700102</v>
      </c>
      <c r="AE52" s="100">
        <v>4.0160643</v>
      </c>
      <c r="AF52" s="100">
        <v>4.6189375999999998</v>
      </c>
      <c r="AG52" s="100">
        <v>5.5674517999999997</v>
      </c>
      <c r="AH52" s="100">
        <v>8.8534749999999995</v>
      </c>
      <c r="AI52" s="100">
        <v>22.883295</v>
      </c>
      <c r="AJ52" s="100">
        <v>44.375644999999999</v>
      </c>
      <c r="AK52" s="100">
        <v>70.504527999999993</v>
      </c>
      <c r="AL52" s="100">
        <v>139.94910999999999</v>
      </c>
      <c r="AM52" s="100">
        <v>200.94006999999999</v>
      </c>
      <c r="AN52" s="100">
        <v>237.28814</v>
      </c>
      <c r="AO52" s="100">
        <v>191.22256999999999</v>
      </c>
      <c r="AP52" s="100">
        <v>197.1831</v>
      </c>
      <c r="AQ52" s="100">
        <v>23.966381999999999</v>
      </c>
      <c r="AR52" s="100">
        <v>32.744979000000001</v>
      </c>
      <c r="AS52" s="127"/>
      <c r="AT52" s="118">
        <v>1945</v>
      </c>
      <c r="AU52" s="100">
        <v>1.0130246000000001</v>
      </c>
      <c r="AV52" s="100">
        <v>0.35112359999999998</v>
      </c>
      <c r="AW52" s="100">
        <v>0.93109869999999995</v>
      </c>
      <c r="AX52" s="100">
        <v>0.82128780000000001</v>
      </c>
      <c r="AY52" s="100">
        <v>0.79076389999999996</v>
      </c>
      <c r="AZ52" s="100">
        <v>1.0295126999999999</v>
      </c>
      <c r="BA52" s="100">
        <v>3.1793841999999999</v>
      </c>
      <c r="BB52" s="100">
        <v>2.6070764</v>
      </c>
      <c r="BC52" s="100">
        <v>4.3424318</v>
      </c>
      <c r="BD52" s="100">
        <v>7.3251942000000003</v>
      </c>
      <c r="BE52" s="100">
        <v>17.197303999999999</v>
      </c>
      <c r="BF52" s="100">
        <v>30.420210999999998</v>
      </c>
      <c r="BG52" s="100">
        <v>56.881334000000003</v>
      </c>
      <c r="BH52" s="100">
        <v>102.96066999999999</v>
      </c>
      <c r="BI52" s="100">
        <v>142.94593</v>
      </c>
      <c r="BJ52" s="100">
        <v>200</v>
      </c>
      <c r="BK52" s="100">
        <v>167.82006999999999</v>
      </c>
      <c r="BL52" s="100">
        <v>192.46861999999999</v>
      </c>
      <c r="BM52" s="100">
        <v>17.668465999999999</v>
      </c>
      <c r="BN52" s="100">
        <v>25.920601999999999</v>
      </c>
      <c r="BO52" s="127"/>
      <c r="BP52" s="118">
        <v>1945</v>
      </c>
    </row>
    <row r="53" spans="1:68">
      <c r="A53" s="127"/>
      <c r="B53" s="118">
        <v>1946</v>
      </c>
      <c r="C53" s="100">
        <v>0.27352300000000002</v>
      </c>
      <c r="D53" s="100">
        <v>0.67385439999999996</v>
      </c>
      <c r="E53" s="100">
        <v>0.7451565</v>
      </c>
      <c r="F53" s="100">
        <v>0.66072019999999998</v>
      </c>
      <c r="G53" s="100">
        <v>0.64020489999999997</v>
      </c>
      <c r="H53" s="100">
        <v>0.68143100000000001</v>
      </c>
      <c r="I53" s="100">
        <v>2.6800670000000002</v>
      </c>
      <c r="J53" s="100">
        <v>3.5727044999999999</v>
      </c>
      <c r="K53" s="100">
        <v>2.7580771999999998</v>
      </c>
      <c r="L53" s="100">
        <v>10.043668</v>
      </c>
      <c r="M53" s="100">
        <v>12.363291</v>
      </c>
      <c r="N53" s="100">
        <v>17.232641000000001</v>
      </c>
      <c r="O53" s="100">
        <v>38.610039</v>
      </c>
      <c r="P53" s="100">
        <v>63.055062</v>
      </c>
      <c r="Q53" s="100">
        <v>111.69513999999999</v>
      </c>
      <c r="R53" s="100">
        <v>180.55556000000001</v>
      </c>
      <c r="S53" s="100">
        <v>179.38930999999999</v>
      </c>
      <c r="T53" s="100">
        <v>141.50943000000001</v>
      </c>
      <c r="U53" s="100">
        <v>13.049873</v>
      </c>
      <c r="V53" s="100">
        <v>20.70757</v>
      </c>
      <c r="W53" s="127"/>
      <c r="X53" s="118">
        <v>1946</v>
      </c>
      <c r="Y53" s="100">
        <v>0.28538809999999998</v>
      </c>
      <c r="Z53" s="100">
        <v>0.34867500000000001</v>
      </c>
      <c r="AA53" s="100">
        <v>2.3210831999999999</v>
      </c>
      <c r="AB53" s="100">
        <v>1.3468013000000001</v>
      </c>
      <c r="AC53" s="100">
        <v>1.9157088</v>
      </c>
      <c r="AD53" s="100">
        <v>3.3590863</v>
      </c>
      <c r="AE53" s="100">
        <v>1.6561775000000001</v>
      </c>
      <c r="AF53" s="100">
        <v>3.0143179999999998</v>
      </c>
      <c r="AG53" s="100">
        <v>3.4173429999999998</v>
      </c>
      <c r="AH53" s="100">
        <v>9.2920353999999996</v>
      </c>
      <c r="AI53" s="100">
        <v>14.142336</v>
      </c>
      <c r="AJ53" s="100">
        <v>40.444893999999998</v>
      </c>
      <c r="AK53" s="100">
        <v>83.490269999999995</v>
      </c>
      <c r="AL53" s="100">
        <v>118.69919</v>
      </c>
      <c r="AM53" s="100">
        <v>203.46821</v>
      </c>
      <c r="AN53" s="100">
        <v>255.77557999999999</v>
      </c>
      <c r="AO53" s="100">
        <v>232.41589999999999</v>
      </c>
      <c r="AP53" s="100">
        <v>264.51612999999998</v>
      </c>
      <c r="AQ53" s="100">
        <v>24.371912999999999</v>
      </c>
      <c r="AR53" s="100">
        <v>33.794753999999998</v>
      </c>
      <c r="AS53" s="127"/>
      <c r="AT53" s="118">
        <v>1946</v>
      </c>
      <c r="AU53" s="100">
        <v>0.27932960000000001</v>
      </c>
      <c r="AV53" s="100">
        <v>0.51405069999999997</v>
      </c>
      <c r="AW53" s="100">
        <v>1.5183146999999999</v>
      </c>
      <c r="AX53" s="100">
        <v>1.0005002999999999</v>
      </c>
      <c r="AY53" s="100">
        <v>1.2787724</v>
      </c>
      <c r="AZ53" s="100">
        <v>2.0297700000000001</v>
      </c>
      <c r="BA53" s="100">
        <v>2.1652231999999998</v>
      </c>
      <c r="BB53" s="100">
        <v>3.3009352999999999</v>
      </c>
      <c r="BC53" s="100">
        <v>3.0744004999999999</v>
      </c>
      <c r="BD53" s="100">
        <v>9.6703296999999999</v>
      </c>
      <c r="BE53" s="100">
        <v>13.271246</v>
      </c>
      <c r="BF53" s="100">
        <v>28.853455</v>
      </c>
      <c r="BG53" s="100">
        <v>61.328249</v>
      </c>
      <c r="BH53" s="100">
        <v>92.105262999999994</v>
      </c>
      <c r="BI53" s="100">
        <v>160.51660999999999</v>
      </c>
      <c r="BJ53" s="100">
        <v>221.62162000000001</v>
      </c>
      <c r="BK53" s="100">
        <v>208.82852</v>
      </c>
      <c r="BL53" s="100">
        <v>214.55939000000001</v>
      </c>
      <c r="BM53" s="100">
        <v>18.700351999999999</v>
      </c>
      <c r="BN53" s="100">
        <v>27.703766000000002</v>
      </c>
      <c r="BO53" s="127"/>
      <c r="BP53" s="118">
        <v>1946</v>
      </c>
    </row>
    <row r="54" spans="1:68">
      <c r="A54" s="127"/>
      <c r="B54" s="118">
        <v>1947</v>
      </c>
      <c r="C54" s="100">
        <v>0.25477709999999998</v>
      </c>
      <c r="D54" s="100">
        <v>0</v>
      </c>
      <c r="E54" s="100">
        <v>0.36859570000000003</v>
      </c>
      <c r="F54" s="100">
        <v>1.6857721000000001</v>
      </c>
      <c r="G54" s="100">
        <v>0.97497560000000005</v>
      </c>
      <c r="H54" s="100">
        <v>1.0046885000000001</v>
      </c>
      <c r="I54" s="100">
        <v>1.3445377999999999</v>
      </c>
      <c r="J54" s="100">
        <v>2.1126760999999998</v>
      </c>
      <c r="K54" s="100">
        <v>3.0971738000000002</v>
      </c>
      <c r="L54" s="100">
        <v>5.1260145000000001</v>
      </c>
      <c r="M54" s="100">
        <v>13.942308000000001</v>
      </c>
      <c r="N54" s="100">
        <v>19.990005</v>
      </c>
      <c r="O54" s="100">
        <v>41.327489</v>
      </c>
      <c r="P54" s="100">
        <v>72.961372999999995</v>
      </c>
      <c r="Q54" s="100">
        <v>87.126137999999997</v>
      </c>
      <c r="R54" s="100">
        <v>135.55992000000001</v>
      </c>
      <c r="S54" s="100">
        <v>99.236641000000006</v>
      </c>
      <c r="T54" s="100">
        <v>205.12821</v>
      </c>
      <c r="U54" s="100">
        <v>11.823879</v>
      </c>
      <c r="V54" s="100">
        <v>18.426303000000001</v>
      </c>
      <c r="W54" s="127"/>
      <c r="X54" s="118">
        <v>1947</v>
      </c>
      <c r="Y54" s="100">
        <v>0.53248139999999999</v>
      </c>
      <c r="Z54" s="100">
        <v>0</v>
      </c>
      <c r="AA54" s="100">
        <v>2.2900763</v>
      </c>
      <c r="AB54" s="100">
        <v>1.7349063</v>
      </c>
      <c r="AC54" s="100">
        <v>1.9448947000000001</v>
      </c>
      <c r="AD54" s="100">
        <v>2.6622295999999999</v>
      </c>
      <c r="AE54" s="100">
        <v>0.9897724</v>
      </c>
      <c r="AF54" s="100">
        <v>2.2050717</v>
      </c>
      <c r="AG54" s="100">
        <v>4.2194092999999997</v>
      </c>
      <c r="AH54" s="100">
        <v>8.3996463000000006</v>
      </c>
      <c r="AI54" s="100">
        <v>11.488970999999999</v>
      </c>
      <c r="AJ54" s="100">
        <v>31.065089</v>
      </c>
      <c r="AK54" s="100">
        <v>75.941676999999999</v>
      </c>
      <c r="AL54" s="100">
        <v>141.73845</v>
      </c>
      <c r="AM54" s="100">
        <v>190.96045000000001</v>
      </c>
      <c r="AN54" s="100">
        <v>250.81433000000001</v>
      </c>
      <c r="AO54" s="100">
        <v>205.97014999999999</v>
      </c>
      <c r="AP54" s="100">
        <v>179.64071999999999</v>
      </c>
      <c r="AQ54" s="100">
        <v>23.294553000000001</v>
      </c>
      <c r="AR54" s="100">
        <v>31.321145000000001</v>
      </c>
      <c r="AS54" s="127"/>
      <c r="AT54" s="118">
        <v>1947</v>
      </c>
      <c r="AU54" s="100">
        <v>0.39057409999999998</v>
      </c>
      <c r="AV54" s="100">
        <v>0</v>
      </c>
      <c r="AW54" s="100">
        <v>1.3125819999999999</v>
      </c>
      <c r="AX54" s="100">
        <v>1.7099863</v>
      </c>
      <c r="AY54" s="100">
        <v>1.4605648</v>
      </c>
      <c r="AZ54" s="100">
        <v>1.8360875000000001</v>
      </c>
      <c r="BA54" s="100">
        <v>1.1655012</v>
      </c>
      <c r="BB54" s="100">
        <v>2.1578852999999998</v>
      </c>
      <c r="BC54" s="100">
        <v>3.6341611</v>
      </c>
      <c r="BD54" s="100">
        <v>6.7347381999999998</v>
      </c>
      <c r="BE54" s="100">
        <v>12.68797</v>
      </c>
      <c r="BF54" s="100">
        <v>25.564655999999999</v>
      </c>
      <c r="BG54" s="100">
        <v>58.896084000000002</v>
      </c>
      <c r="BH54" s="100">
        <v>108.92711</v>
      </c>
      <c r="BI54" s="100">
        <v>142.68440000000001</v>
      </c>
      <c r="BJ54" s="100">
        <v>198.57524000000001</v>
      </c>
      <c r="BK54" s="100">
        <v>159.12898000000001</v>
      </c>
      <c r="BL54" s="100">
        <v>190.14085</v>
      </c>
      <c r="BM54" s="100">
        <v>17.547563</v>
      </c>
      <c r="BN54" s="100">
        <v>25.279323000000002</v>
      </c>
      <c r="BO54" s="127"/>
      <c r="BP54" s="118">
        <v>1947</v>
      </c>
    </row>
    <row r="55" spans="1:68">
      <c r="A55" s="127"/>
      <c r="B55" s="118">
        <v>1948</v>
      </c>
      <c r="C55" s="100">
        <v>1.2054001999999999</v>
      </c>
      <c r="D55" s="100">
        <v>0.95147479999999995</v>
      </c>
      <c r="E55" s="100">
        <v>0.36140220000000001</v>
      </c>
      <c r="F55" s="100">
        <v>0.34602080000000002</v>
      </c>
      <c r="G55" s="100">
        <v>0.64020489999999997</v>
      </c>
      <c r="H55" s="100">
        <v>1.3012362</v>
      </c>
      <c r="I55" s="100">
        <v>0.6763612</v>
      </c>
      <c r="J55" s="100">
        <v>3.1077347999999998</v>
      </c>
      <c r="K55" s="100">
        <v>1.5111447</v>
      </c>
      <c r="L55" s="100">
        <v>6.3131313000000002</v>
      </c>
      <c r="M55" s="100">
        <v>12.924844</v>
      </c>
      <c r="N55" s="100">
        <v>28.443114000000001</v>
      </c>
      <c r="O55" s="100">
        <v>40.556901000000003</v>
      </c>
      <c r="P55" s="100">
        <v>66.945606999999995</v>
      </c>
      <c r="Q55" s="100">
        <v>91.486658000000006</v>
      </c>
      <c r="R55" s="100">
        <v>135.82677000000001</v>
      </c>
      <c r="S55" s="100">
        <v>200.75757999999999</v>
      </c>
      <c r="T55" s="100">
        <v>190.08264</v>
      </c>
      <c r="U55" s="100">
        <v>12.780709999999999</v>
      </c>
      <c r="V55" s="100">
        <v>20.246668</v>
      </c>
      <c r="W55" s="127"/>
      <c r="X55" s="118">
        <v>1948</v>
      </c>
      <c r="Y55" s="100">
        <v>0.50441360000000002</v>
      </c>
      <c r="Z55" s="100">
        <v>0</v>
      </c>
      <c r="AA55" s="100">
        <v>0.74850300000000003</v>
      </c>
      <c r="AB55" s="100">
        <v>0.71607589999999999</v>
      </c>
      <c r="AC55" s="100">
        <v>0.32583899999999999</v>
      </c>
      <c r="AD55" s="100">
        <v>1.6318538</v>
      </c>
      <c r="AE55" s="100">
        <v>2.9811196</v>
      </c>
      <c r="AF55" s="100">
        <v>3.2258065</v>
      </c>
      <c r="AG55" s="100">
        <v>4.9180327999999998</v>
      </c>
      <c r="AH55" s="100">
        <v>5.7193136999999998</v>
      </c>
      <c r="AI55" s="100">
        <v>15.186377999999999</v>
      </c>
      <c r="AJ55" s="100">
        <v>30.214424999999999</v>
      </c>
      <c r="AK55" s="100">
        <v>74.722708999999995</v>
      </c>
      <c r="AL55" s="100">
        <v>146.11872</v>
      </c>
      <c r="AM55" s="100">
        <v>200.87335999999999</v>
      </c>
      <c r="AN55" s="100">
        <v>239.48220000000001</v>
      </c>
      <c r="AO55" s="100">
        <v>288.18444</v>
      </c>
      <c r="AP55" s="100">
        <v>278.40908999999999</v>
      </c>
      <c r="AQ55" s="100">
        <v>24.769091</v>
      </c>
      <c r="AR55" s="100">
        <v>34.128006999999997</v>
      </c>
      <c r="AS55" s="127"/>
      <c r="AT55" s="118">
        <v>1948</v>
      </c>
      <c r="AU55" s="100">
        <v>0.86281280000000005</v>
      </c>
      <c r="AV55" s="100">
        <v>0.48433969999999998</v>
      </c>
      <c r="AW55" s="100">
        <v>0.55157199999999995</v>
      </c>
      <c r="AX55" s="100">
        <v>0.52789019999999998</v>
      </c>
      <c r="AY55" s="100">
        <v>0.48441790000000001</v>
      </c>
      <c r="AZ55" s="100">
        <v>1.4662757</v>
      </c>
      <c r="BA55" s="100">
        <v>1.8406960999999999</v>
      </c>
      <c r="BB55" s="100">
        <v>3.1656700999999998</v>
      </c>
      <c r="BC55" s="100">
        <v>3.1452722999999998</v>
      </c>
      <c r="BD55" s="100">
        <v>6.0228006000000001</v>
      </c>
      <c r="BE55" s="100">
        <v>14.077897999999999</v>
      </c>
      <c r="BF55" s="100">
        <v>29.33925</v>
      </c>
      <c r="BG55" s="100">
        <v>57.949480000000001</v>
      </c>
      <c r="BH55" s="100">
        <v>108.40971999999999</v>
      </c>
      <c r="BI55" s="100">
        <v>150.32295999999999</v>
      </c>
      <c r="BJ55" s="100">
        <v>192.71758</v>
      </c>
      <c r="BK55" s="100">
        <v>250.40916999999999</v>
      </c>
      <c r="BL55" s="100">
        <v>242.42424</v>
      </c>
      <c r="BM55" s="100">
        <v>18.758026999999998</v>
      </c>
      <c r="BN55" s="100">
        <v>27.749614999999999</v>
      </c>
      <c r="BO55" s="127"/>
      <c r="BP55" s="118">
        <v>1948</v>
      </c>
    </row>
    <row r="56" spans="1:68">
      <c r="A56" s="127"/>
      <c r="B56" s="118">
        <v>1949</v>
      </c>
      <c r="C56" s="100">
        <v>0.6967023</v>
      </c>
      <c r="D56" s="100">
        <v>0.89632509999999999</v>
      </c>
      <c r="E56" s="100">
        <v>0</v>
      </c>
      <c r="F56" s="100">
        <v>0.70472159999999995</v>
      </c>
      <c r="G56" s="100">
        <v>0.3121099</v>
      </c>
      <c r="H56" s="100">
        <v>1.5422579000000001</v>
      </c>
      <c r="I56" s="100">
        <v>2.3521505</v>
      </c>
      <c r="J56" s="100">
        <v>1.3258204</v>
      </c>
      <c r="K56" s="100">
        <v>2.1849964000000002</v>
      </c>
      <c r="L56" s="100">
        <v>6.5600655999999997</v>
      </c>
      <c r="M56" s="100">
        <v>9.4741829000000006</v>
      </c>
      <c r="N56" s="100">
        <v>18.555667</v>
      </c>
      <c r="O56" s="100">
        <v>42.352941000000001</v>
      </c>
      <c r="P56" s="100">
        <v>64.568200000000004</v>
      </c>
      <c r="Q56" s="100">
        <v>118.95911</v>
      </c>
      <c r="R56" s="100">
        <v>138.67187999999999</v>
      </c>
      <c r="S56" s="100">
        <v>143.39623</v>
      </c>
      <c r="T56" s="100">
        <v>232</v>
      </c>
      <c r="U56" s="100">
        <v>12.334491</v>
      </c>
      <c r="V56" s="100">
        <v>20.087204</v>
      </c>
      <c r="W56" s="127"/>
      <c r="X56" s="118">
        <v>1949</v>
      </c>
      <c r="Y56" s="100">
        <v>0</v>
      </c>
      <c r="Z56" s="100">
        <v>0</v>
      </c>
      <c r="AA56" s="100">
        <v>1.0842067</v>
      </c>
      <c r="AB56" s="100">
        <v>0.73206439999999995</v>
      </c>
      <c r="AC56" s="100">
        <v>1.2924070999999999</v>
      </c>
      <c r="AD56" s="100">
        <v>1.5782828</v>
      </c>
      <c r="AE56" s="100">
        <v>0.6660007</v>
      </c>
      <c r="AF56" s="100">
        <v>1.0259917999999999</v>
      </c>
      <c r="AG56" s="100">
        <v>2.7635215</v>
      </c>
      <c r="AH56" s="100">
        <v>6.9686411000000001</v>
      </c>
      <c r="AI56" s="100">
        <v>13.799448</v>
      </c>
      <c r="AJ56" s="100">
        <v>35.113035000000004</v>
      </c>
      <c r="AK56" s="100">
        <v>75.056432999999998</v>
      </c>
      <c r="AL56" s="100">
        <v>129.05605</v>
      </c>
      <c r="AM56" s="100">
        <v>211.96222</v>
      </c>
      <c r="AN56" s="100">
        <v>286.62419999999997</v>
      </c>
      <c r="AO56" s="100">
        <v>290.50279</v>
      </c>
      <c r="AP56" s="100">
        <v>239.13042999999999</v>
      </c>
      <c r="AQ56" s="100">
        <v>24.977765999999999</v>
      </c>
      <c r="AR56" s="100">
        <v>34.463901</v>
      </c>
      <c r="AS56" s="127"/>
      <c r="AT56" s="118">
        <v>1949</v>
      </c>
      <c r="AU56" s="100">
        <v>0.3565062</v>
      </c>
      <c r="AV56" s="100">
        <v>0.4565515</v>
      </c>
      <c r="AW56" s="100">
        <v>0.53333330000000001</v>
      </c>
      <c r="AX56" s="100">
        <v>0.71813289999999996</v>
      </c>
      <c r="AY56" s="100">
        <v>0.79377679999999995</v>
      </c>
      <c r="AZ56" s="100">
        <v>1.5600624000000001</v>
      </c>
      <c r="BA56" s="100">
        <v>1.5052684000000001</v>
      </c>
      <c r="BB56" s="100">
        <v>1.1782528000000001</v>
      </c>
      <c r="BC56" s="100">
        <v>2.4625876</v>
      </c>
      <c r="BD56" s="100">
        <v>6.7581837</v>
      </c>
      <c r="BE56" s="100">
        <v>11.668611</v>
      </c>
      <c r="BF56" s="100">
        <v>27.00712</v>
      </c>
      <c r="BG56" s="100">
        <v>59.043779000000001</v>
      </c>
      <c r="BH56" s="100">
        <v>98.265895999999998</v>
      </c>
      <c r="BI56" s="100">
        <v>169.31818000000001</v>
      </c>
      <c r="BJ56" s="100">
        <v>220.17544000000001</v>
      </c>
      <c r="BK56" s="100">
        <v>227.92937000000001</v>
      </c>
      <c r="BL56" s="100">
        <v>236.24594999999999</v>
      </c>
      <c r="BM56" s="100">
        <v>18.626472</v>
      </c>
      <c r="BN56" s="100">
        <v>27.87481</v>
      </c>
      <c r="BO56" s="127"/>
      <c r="BP56" s="118">
        <v>1949</v>
      </c>
    </row>
    <row r="57" spans="1:68">
      <c r="A57" s="127"/>
      <c r="B57" s="119">
        <v>1950</v>
      </c>
      <c r="C57" s="100">
        <v>0</v>
      </c>
      <c r="D57" s="100">
        <v>0</v>
      </c>
      <c r="E57" s="100">
        <v>1.0114633</v>
      </c>
      <c r="F57" s="100">
        <v>0.70997520000000003</v>
      </c>
      <c r="G57" s="100">
        <v>0.60808759999999995</v>
      </c>
      <c r="H57" s="100">
        <v>1.1554015</v>
      </c>
      <c r="I57" s="100">
        <v>1.9486846</v>
      </c>
      <c r="J57" s="100">
        <v>2.2082019000000002</v>
      </c>
      <c r="K57" s="100">
        <v>2.0927799</v>
      </c>
      <c r="L57" s="100">
        <v>6.3795852999999996</v>
      </c>
      <c r="M57" s="100">
        <v>7.3428177999999997</v>
      </c>
      <c r="N57" s="100">
        <v>16.169782999999999</v>
      </c>
      <c r="O57" s="100">
        <v>23.468803999999999</v>
      </c>
      <c r="P57" s="100">
        <v>47.169811000000003</v>
      </c>
      <c r="Q57" s="100">
        <v>77.197149999999993</v>
      </c>
      <c r="R57" s="100">
        <v>115.00975</v>
      </c>
      <c r="S57" s="100">
        <v>123.63636</v>
      </c>
      <c r="T57" s="100">
        <v>201.55038999999999</v>
      </c>
      <c r="U57" s="100">
        <v>9.1925585999999999</v>
      </c>
      <c r="V57" s="100">
        <v>15.622781</v>
      </c>
      <c r="W57" s="127"/>
      <c r="X57" s="119">
        <v>1950</v>
      </c>
      <c r="Y57" s="100">
        <v>0</v>
      </c>
      <c r="Z57" s="100">
        <v>0.28968709999999998</v>
      </c>
      <c r="AA57" s="100">
        <v>1.0471204000000001</v>
      </c>
      <c r="AB57" s="100">
        <v>2.5925926000000001</v>
      </c>
      <c r="AC57" s="100">
        <v>0.32041009999999998</v>
      </c>
      <c r="AD57" s="100">
        <v>0.30193239999999999</v>
      </c>
      <c r="AE57" s="100">
        <v>0.66072019999999998</v>
      </c>
      <c r="AF57" s="100">
        <v>1.3063357</v>
      </c>
      <c r="AG57" s="100">
        <v>1.5232292000000001</v>
      </c>
      <c r="AH57" s="100">
        <v>2.5850925999999999</v>
      </c>
      <c r="AI57" s="100">
        <v>9.9502488000000007</v>
      </c>
      <c r="AJ57" s="100">
        <v>26.717556999999999</v>
      </c>
      <c r="AK57" s="100">
        <v>52.747253000000001</v>
      </c>
      <c r="AL57" s="100">
        <v>85.898353999999998</v>
      </c>
      <c r="AM57" s="100">
        <v>142.28855999999999</v>
      </c>
      <c r="AN57" s="100">
        <v>210.03135</v>
      </c>
      <c r="AO57" s="100">
        <v>222.52010999999999</v>
      </c>
      <c r="AP57" s="100">
        <v>162.30366000000001</v>
      </c>
      <c r="AQ57" s="100">
        <v>17.629073999999999</v>
      </c>
      <c r="AR57" s="100">
        <v>24.371510000000001</v>
      </c>
      <c r="AS57" s="127"/>
      <c r="AT57" s="119">
        <v>1950</v>
      </c>
      <c r="AU57" s="100">
        <v>0</v>
      </c>
      <c r="AV57" s="100">
        <v>0.14210600000000001</v>
      </c>
      <c r="AW57" s="100">
        <v>1.028983</v>
      </c>
      <c r="AX57" s="100">
        <v>1.6313214</v>
      </c>
      <c r="AY57" s="100">
        <v>0.46801870000000001</v>
      </c>
      <c r="AZ57" s="100">
        <v>0.73811629999999995</v>
      </c>
      <c r="BA57" s="100">
        <v>1.3101867</v>
      </c>
      <c r="BB57" s="100">
        <v>1.7650834</v>
      </c>
      <c r="BC57" s="100">
        <v>1.8204988</v>
      </c>
      <c r="BD57" s="100">
        <v>4.5558087</v>
      </c>
      <c r="BE57" s="100">
        <v>8.6560363999999996</v>
      </c>
      <c r="BF57" s="100">
        <v>21.595092000000001</v>
      </c>
      <c r="BG57" s="100">
        <v>38.407625000000003</v>
      </c>
      <c r="BH57" s="100">
        <v>67.440989000000002</v>
      </c>
      <c r="BI57" s="100">
        <v>112.61505</v>
      </c>
      <c r="BJ57" s="100">
        <v>167.68028000000001</v>
      </c>
      <c r="BK57" s="100">
        <v>180.55556000000001</v>
      </c>
      <c r="BL57" s="100">
        <v>178.125</v>
      </c>
      <c r="BM57" s="100">
        <v>13.376208999999999</v>
      </c>
      <c r="BN57" s="100">
        <v>20.364328</v>
      </c>
      <c r="BO57" s="127"/>
      <c r="BP57" s="119">
        <v>1950</v>
      </c>
    </row>
    <row r="58" spans="1:68">
      <c r="A58" s="127"/>
      <c r="B58" s="119">
        <v>1951</v>
      </c>
      <c r="C58" s="100">
        <v>0</v>
      </c>
      <c r="D58" s="100">
        <v>0</v>
      </c>
      <c r="E58" s="100">
        <v>0</v>
      </c>
      <c r="F58" s="100">
        <v>0.35663339999999999</v>
      </c>
      <c r="G58" s="100">
        <v>1.2099214</v>
      </c>
      <c r="H58" s="100">
        <v>0.83752090000000001</v>
      </c>
      <c r="I58" s="100">
        <v>0.92535469999999997</v>
      </c>
      <c r="J58" s="100">
        <v>1.5323321999999999</v>
      </c>
      <c r="K58" s="100">
        <v>2.3537322999999999</v>
      </c>
      <c r="L58" s="100">
        <v>2.3174971000000002</v>
      </c>
      <c r="M58" s="100">
        <v>11.155734000000001</v>
      </c>
      <c r="N58" s="100">
        <v>12.658227999999999</v>
      </c>
      <c r="O58" s="100">
        <v>28.603477000000002</v>
      </c>
      <c r="P58" s="100">
        <v>36.753445999999997</v>
      </c>
      <c r="Q58" s="100">
        <v>86.757991000000004</v>
      </c>
      <c r="R58" s="100">
        <v>116.95905999999999</v>
      </c>
      <c r="S58" s="100">
        <v>123.67491</v>
      </c>
      <c r="T58" s="100">
        <v>122.1374</v>
      </c>
      <c r="U58" s="100">
        <v>8.5807649999999995</v>
      </c>
      <c r="V58" s="100">
        <v>14.357772000000001</v>
      </c>
      <c r="W58" s="127"/>
      <c r="X58" s="119">
        <v>1951</v>
      </c>
      <c r="Y58" s="100">
        <v>0.219106</v>
      </c>
      <c r="Z58" s="100">
        <v>0.27389760000000002</v>
      </c>
      <c r="AA58" s="100">
        <v>0.67181729999999995</v>
      </c>
      <c r="AB58" s="100">
        <v>1.4925373</v>
      </c>
      <c r="AC58" s="100">
        <v>0.96308190000000005</v>
      </c>
      <c r="AD58" s="100">
        <v>1.1865915</v>
      </c>
      <c r="AE58" s="100">
        <v>1.2730745000000001</v>
      </c>
      <c r="AF58" s="100">
        <v>2.2243406000000001</v>
      </c>
      <c r="AG58" s="100">
        <v>2.5641026</v>
      </c>
      <c r="AH58" s="100">
        <v>4.6709129999999996</v>
      </c>
      <c r="AI58" s="100">
        <v>12.069736000000001</v>
      </c>
      <c r="AJ58" s="100">
        <v>30.718336000000001</v>
      </c>
      <c r="AK58" s="100">
        <v>42.849491</v>
      </c>
      <c r="AL58" s="100">
        <v>95.072866000000005</v>
      </c>
      <c r="AM58" s="100">
        <v>118.93434999999999</v>
      </c>
      <c r="AN58" s="100">
        <v>167.93893</v>
      </c>
      <c r="AO58" s="100">
        <v>205.19480999999999</v>
      </c>
      <c r="AP58" s="100">
        <v>137.7551</v>
      </c>
      <c r="AQ58" s="100">
        <v>16.650672</v>
      </c>
      <c r="AR58" s="100">
        <v>22.460766</v>
      </c>
      <c r="AS58" s="127"/>
      <c r="AT58" s="119">
        <v>1951</v>
      </c>
      <c r="AU58" s="100">
        <v>0.1070091</v>
      </c>
      <c r="AV58" s="100">
        <v>0.1340662</v>
      </c>
      <c r="AW58" s="100">
        <v>0.3301965</v>
      </c>
      <c r="AX58" s="100">
        <v>0.91174330000000003</v>
      </c>
      <c r="AY58" s="100">
        <v>1.0901729</v>
      </c>
      <c r="AZ58" s="100">
        <v>1.0067596999999999</v>
      </c>
      <c r="BA58" s="100">
        <v>1.0964912</v>
      </c>
      <c r="BB58" s="100">
        <v>1.8720749000000001</v>
      </c>
      <c r="BC58" s="100">
        <v>2.454418</v>
      </c>
      <c r="BD58" s="100">
        <v>3.4385113</v>
      </c>
      <c r="BE58" s="100">
        <v>11.612327000000001</v>
      </c>
      <c r="BF58" s="100">
        <v>21.999510999999998</v>
      </c>
      <c r="BG58" s="100">
        <v>35.890411</v>
      </c>
      <c r="BH58" s="100">
        <v>67.346196000000006</v>
      </c>
      <c r="BI58" s="100">
        <v>104.30721</v>
      </c>
      <c r="BJ58" s="100">
        <v>145.54794999999999</v>
      </c>
      <c r="BK58" s="100">
        <v>170.65868</v>
      </c>
      <c r="BL58" s="100">
        <v>131.49847</v>
      </c>
      <c r="BM58" s="100">
        <v>12.574657999999999</v>
      </c>
      <c r="BN58" s="100">
        <v>18.733979999999999</v>
      </c>
      <c r="BO58" s="127"/>
      <c r="BP58" s="119">
        <v>1951</v>
      </c>
    </row>
    <row r="59" spans="1:68">
      <c r="A59" s="127"/>
      <c r="B59" s="119">
        <v>1952</v>
      </c>
      <c r="C59" s="100">
        <v>0.20881189999999999</v>
      </c>
      <c r="D59" s="100">
        <v>0</v>
      </c>
      <c r="E59" s="100">
        <v>0.31007750000000001</v>
      </c>
      <c r="F59" s="100">
        <v>0.69735009999999997</v>
      </c>
      <c r="G59" s="100">
        <v>0.9088155</v>
      </c>
      <c r="H59" s="100">
        <v>1.3664936000000001</v>
      </c>
      <c r="I59" s="100">
        <v>0.58788949999999995</v>
      </c>
      <c r="J59" s="100">
        <v>1.8132366</v>
      </c>
      <c r="K59" s="100">
        <v>1.9461563</v>
      </c>
      <c r="L59" s="100">
        <v>1.8691589</v>
      </c>
      <c r="M59" s="100">
        <v>8.6880973000000008</v>
      </c>
      <c r="N59" s="100">
        <v>14.278428999999999</v>
      </c>
      <c r="O59" s="100">
        <v>30.939226999999999</v>
      </c>
      <c r="P59" s="100">
        <v>56.674123999999999</v>
      </c>
      <c r="Q59" s="100">
        <v>64.088397999999998</v>
      </c>
      <c r="R59" s="100">
        <v>129.09441000000001</v>
      </c>
      <c r="S59" s="100">
        <v>91.549295999999998</v>
      </c>
      <c r="T59" s="100">
        <v>137.40458000000001</v>
      </c>
      <c r="U59" s="100">
        <v>8.6904816</v>
      </c>
      <c r="V59" s="100">
        <v>14.328435000000001</v>
      </c>
      <c r="W59" s="127"/>
      <c r="X59" s="119">
        <v>1952</v>
      </c>
      <c r="Y59" s="100">
        <v>0</v>
      </c>
      <c r="Z59" s="100">
        <v>0</v>
      </c>
      <c r="AA59" s="100">
        <v>0.96649479999999999</v>
      </c>
      <c r="AB59" s="100">
        <v>0.73072709999999996</v>
      </c>
      <c r="AC59" s="100">
        <v>0.98749180000000003</v>
      </c>
      <c r="AD59" s="100">
        <v>1.1841326000000001</v>
      </c>
      <c r="AE59" s="100">
        <v>1.2345679000000001</v>
      </c>
      <c r="AF59" s="100">
        <v>0.93837970000000004</v>
      </c>
      <c r="AG59" s="100">
        <v>2.8198802000000001</v>
      </c>
      <c r="AH59" s="100">
        <v>7.4626865999999996</v>
      </c>
      <c r="AI59" s="100">
        <v>13.297872</v>
      </c>
      <c r="AJ59" s="100">
        <v>28.409091</v>
      </c>
      <c r="AK59" s="100">
        <v>43.139293000000002</v>
      </c>
      <c r="AL59" s="100">
        <v>78.313253000000003</v>
      </c>
      <c r="AM59" s="100">
        <v>141.41414</v>
      </c>
      <c r="AN59" s="100">
        <v>191.96429000000001</v>
      </c>
      <c r="AO59" s="100">
        <v>166.24041</v>
      </c>
      <c r="AP59" s="100">
        <v>110</v>
      </c>
      <c r="AQ59" s="100">
        <v>16.534158999999999</v>
      </c>
      <c r="AR59" s="100">
        <v>22.235074000000001</v>
      </c>
      <c r="AS59" s="127"/>
      <c r="AT59" s="119">
        <v>1952</v>
      </c>
      <c r="AU59" s="100">
        <v>0.10680340000000001</v>
      </c>
      <c r="AV59" s="100">
        <v>0</v>
      </c>
      <c r="AW59" s="100">
        <v>0.6320114</v>
      </c>
      <c r="AX59" s="100">
        <v>0.71364850000000002</v>
      </c>
      <c r="AY59" s="100">
        <v>0.94652150000000002</v>
      </c>
      <c r="AZ59" s="100">
        <v>1.2789541</v>
      </c>
      <c r="BA59" s="100">
        <v>0.90334239999999999</v>
      </c>
      <c r="BB59" s="100">
        <v>1.3833385</v>
      </c>
      <c r="BC59" s="100">
        <v>2.3648649000000002</v>
      </c>
      <c r="BD59" s="100">
        <v>4.5213289000000003</v>
      </c>
      <c r="BE59" s="100">
        <v>10.969723999999999</v>
      </c>
      <c r="BF59" s="100">
        <v>21.605695999999998</v>
      </c>
      <c r="BG59" s="100">
        <v>37.225495000000002</v>
      </c>
      <c r="BH59" s="100">
        <v>68.077601000000001</v>
      </c>
      <c r="BI59" s="100">
        <v>106.31896</v>
      </c>
      <c r="BJ59" s="100">
        <v>164.56759</v>
      </c>
      <c r="BK59" s="100">
        <v>134.81480999999999</v>
      </c>
      <c r="BL59" s="100">
        <v>120.84592000000001</v>
      </c>
      <c r="BM59" s="100">
        <v>12.56296</v>
      </c>
      <c r="BN59" s="100">
        <v>18.597525000000001</v>
      </c>
      <c r="BO59" s="127"/>
      <c r="BP59" s="119">
        <v>1952</v>
      </c>
    </row>
    <row r="60" spans="1:68">
      <c r="A60" s="127"/>
      <c r="B60" s="119">
        <v>1953</v>
      </c>
      <c r="C60" s="100">
        <v>0.40958430000000001</v>
      </c>
      <c r="D60" s="100">
        <v>0.2250731</v>
      </c>
      <c r="E60" s="100">
        <v>0.29958059999999997</v>
      </c>
      <c r="F60" s="100">
        <v>0.3411805</v>
      </c>
      <c r="G60" s="100">
        <v>1.2488292000000001</v>
      </c>
      <c r="H60" s="100">
        <v>1.0887316</v>
      </c>
      <c r="I60" s="100">
        <v>0.84769709999999998</v>
      </c>
      <c r="J60" s="100">
        <v>0</v>
      </c>
      <c r="K60" s="100">
        <v>0.63191149999999996</v>
      </c>
      <c r="L60" s="100">
        <v>6.8840579999999996</v>
      </c>
      <c r="M60" s="100">
        <v>7.6759062</v>
      </c>
      <c r="N60" s="100">
        <v>10.611420000000001</v>
      </c>
      <c r="O60" s="100">
        <v>31.973538999999999</v>
      </c>
      <c r="P60" s="100">
        <v>39.539898999999998</v>
      </c>
      <c r="Q60" s="100">
        <v>65.87473</v>
      </c>
      <c r="R60" s="100">
        <v>106.74157</v>
      </c>
      <c r="S60" s="100">
        <v>131.20567</v>
      </c>
      <c r="T60" s="100">
        <v>148.14814999999999</v>
      </c>
      <c r="U60" s="100">
        <v>8.1566799999999997</v>
      </c>
      <c r="V60" s="100">
        <v>13.930332</v>
      </c>
      <c r="W60" s="127"/>
      <c r="X60" s="119">
        <v>1953</v>
      </c>
      <c r="Y60" s="100">
        <v>0</v>
      </c>
      <c r="Z60" s="100">
        <v>0.47103159999999999</v>
      </c>
      <c r="AA60" s="100">
        <v>0.3119152</v>
      </c>
      <c r="AB60" s="100">
        <v>0.35676059999999998</v>
      </c>
      <c r="AC60" s="100">
        <v>0.33932810000000002</v>
      </c>
      <c r="AD60" s="100">
        <v>0.89100089999999998</v>
      </c>
      <c r="AE60" s="100">
        <v>0.89632509999999999</v>
      </c>
      <c r="AF60" s="100">
        <v>2.5015635000000001</v>
      </c>
      <c r="AG60" s="100">
        <v>1.3684571000000001</v>
      </c>
      <c r="AH60" s="100">
        <v>2.8101164000000001</v>
      </c>
      <c r="AI60" s="100">
        <v>14.121801</v>
      </c>
      <c r="AJ60" s="100">
        <v>20.754716999999999</v>
      </c>
      <c r="AK60" s="100">
        <v>43.032786999999999</v>
      </c>
      <c r="AL60" s="100">
        <v>88.518281000000002</v>
      </c>
      <c r="AM60" s="100">
        <v>139.41019</v>
      </c>
      <c r="AN60" s="100">
        <v>194.00855999999999</v>
      </c>
      <c r="AO60" s="100">
        <v>190.35533000000001</v>
      </c>
      <c r="AP60" s="100">
        <v>211.26760999999999</v>
      </c>
      <c r="AQ60" s="100">
        <v>17.000941999999998</v>
      </c>
      <c r="AR60" s="100">
        <v>23.583933999999999</v>
      </c>
      <c r="AS60" s="127"/>
      <c r="AT60" s="119">
        <v>1953</v>
      </c>
      <c r="AU60" s="100">
        <v>0.20924880000000001</v>
      </c>
      <c r="AV60" s="100">
        <v>0.34526410000000002</v>
      </c>
      <c r="AW60" s="100">
        <v>0.30562349999999999</v>
      </c>
      <c r="AX60" s="100">
        <v>0.34879670000000002</v>
      </c>
      <c r="AY60" s="100">
        <v>0.81300810000000001</v>
      </c>
      <c r="AZ60" s="100">
        <v>0.99417699999999998</v>
      </c>
      <c r="BA60" s="100">
        <v>0.87133309999999997</v>
      </c>
      <c r="BB60" s="100">
        <v>1.2341869999999999</v>
      </c>
      <c r="BC60" s="100">
        <v>0.98554529999999996</v>
      </c>
      <c r="BD60" s="100">
        <v>4.9514377999999999</v>
      </c>
      <c r="BE60" s="100">
        <v>10.843635000000001</v>
      </c>
      <c r="BF60" s="100">
        <v>15.857526</v>
      </c>
      <c r="BG60" s="100">
        <v>37.705789000000003</v>
      </c>
      <c r="BH60" s="100">
        <v>65.423728999999994</v>
      </c>
      <c r="BI60" s="100">
        <v>106.11247</v>
      </c>
      <c r="BJ60" s="100">
        <v>156.27529999999999</v>
      </c>
      <c r="BK60" s="100">
        <v>165.68047000000001</v>
      </c>
      <c r="BL60" s="100">
        <v>186.78161</v>
      </c>
      <c r="BM60" s="100">
        <v>12.523680000000001</v>
      </c>
      <c r="BN60" s="100">
        <v>19.278538000000001</v>
      </c>
      <c r="BO60" s="127"/>
      <c r="BP60" s="119">
        <v>1953</v>
      </c>
    </row>
    <row r="61" spans="1:68">
      <c r="A61" s="127"/>
      <c r="B61" s="119">
        <v>1954</v>
      </c>
      <c r="C61" s="100">
        <v>0</v>
      </c>
      <c r="D61" s="100">
        <v>0</v>
      </c>
      <c r="E61" s="100">
        <v>0.28272550000000002</v>
      </c>
      <c r="F61" s="100">
        <v>0.99403580000000002</v>
      </c>
      <c r="G61" s="100">
        <v>0</v>
      </c>
      <c r="H61" s="100">
        <v>1.3646288</v>
      </c>
      <c r="I61" s="100">
        <v>1.3672409000000001</v>
      </c>
      <c r="J61" s="100">
        <v>1.2368584</v>
      </c>
      <c r="K61" s="100">
        <v>2.7726432999999999</v>
      </c>
      <c r="L61" s="100">
        <v>3.5174112000000002</v>
      </c>
      <c r="M61" s="100">
        <v>7.9166667000000004</v>
      </c>
      <c r="N61" s="100">
        <v>13.506753</v>
      </c>
      <c r="O61" s="100">
        <v>25.598219</v>
      </c>
      <c r="P61" s="100">
        <v>34.818942</v>
      </c>
      <c r="Q61" s="100">
        <v>82.722513000000006</v>
      </c>
      <c r="R61" s="100">
        <v>124.54212</v>
      </c>
      <c r="S61" s="100">
        <v>91.872792000000004</v>
      </c>
      <c r="T61" s="100">
        <v>157.14286000000001</v>
      </c>
      <c r="U61" s="100">
        <v>8.2268317999999994</v>
      </c>
      <c r="V61" s="100">
        <v>14.145042</v>
      </c>
      <c r="W61" s="127"/>
      <c r="X61" s="119">
        <v>1954</v>
      </c>
      <c r="Y61" s="100">
        <v>0</v>
      </c>
      <c r="Z61" s="100">
        <v>0</v>
      </c>
      <c r="AA61" s="100">
        <v>0.2948113</v>
      </c>
      <c r="AB61" s="100">
        <v>1.3797861</v>
      </c>
      <c r="AC61" s="100">
        <v>1.0434783000000001</v>
      </c>
      <c r="AD61" s="100">
        <v>1.1929615</v>
      </c>
      <c r="AE61" s="100">
        <v>1.1604293999999999</v>
      </c>
      <c r="AF61" s="100">
        <v>1.2650220999999999</v>
      </c>
      <c r="AG61" s="100">
        <v>1.9723866000000001</v>
      </c>
      <c r="AH61" s="100">
        <v>1.9447686</v>
      </c>
      <c r="AI61" s="100">
        <v>13.175231</v>
      </c>
      <c r="AJ61" s="100">
        <v>18.396225999999999</v>
      </c>
      <c r="AK61" s="100">
        <v>45.592705000000002</v>
      </c>
      <c r="AL61" s="100">
        <v>77.447336000000007</v>
      </c>
      <c r="AM61" s="100">
        <v>137.63066000000001</v>
      </c>
      <c r="AN61" s="100">
        <v>175.98909</v>
      </c>
      <c r="AO61" s="100">
        <v>200</v>
      </c>
      <c r="AP61" s="100">
        <v>174.10713999999999</v>
      </c>
      <c r="AQ61" s="100">
        <v>16.259796000000001</v>
      </c>
      <c r="AR61" s="100">
        <v>22.249590999999999</v>
      </c>
      <c r="AS61" s="127"/>
      <c r="AT61" s="119">
        <v>1954</v>
      </c>
      <c r="AU61" s="100">
        <v>0</v>
      </c>
      <c r="AV61" s="100">
        <v>0</v>
      </c>
      <c r="AW61" s="100">
        <v>0.28864190000000001</v>
      </c>
      <c r="AX61" s="100">
        <v>1.1830319</v>
      </c>
      <c r="AY61" s="100">
        <v>0.50083469999999997</v>
      </c>
      <c r="AZ61" s="100">
        <v>1.2825994000000001</v>
      </c>
      <c r="BA61" s="100">
        <v>1.2668919000000001</v>
      </c>
      <c r="BB61" s="100">
        <v>1.2507817000000001</v>
      </c>
      <c r="BC61" s="100">
        <v>2.3854962</v>
      </c>
      <c r="BD61" s="100">
        <v>2.7705948</v>
      </c>
      <c r="BE61" s="100">
        <v>10.476801</v>
      </c>
      <c r="BF61" s="100">
        <v>16.023306999999999</v>
      </c>
      <c r="BG61" s="100">
        <v>36.064703999999999</v>
      </c>
      <c r="BH61" s="100">
        <v>57.377049</v>
      </c>
      <c r="BI61" s="100">
        <v>112.69615</v>
      </c>
      <c r="BJ61" s="100">
        <v>154.02658</v>
      </c>
      <c r="BK61" s="100">
        <v>155.19766000000001</v>
      </c>
      <c r="BL61" s="100">
        <v>167.58242000000001</v>
      </c>
      <c r="BM61" s="100">
        <v>12.196071999999999</v>
      </c>
      <c r="BN61" s="100">
        <v>18.630248999999999</v>
      </c>
      <c r="BO61" s="127"/>
      <c r="BP61" s="119">
        <v>1954</v>
      </c>
    </row>
    <row r="62" spans="1:68">
      <c r="A62" s="127"/>
      <c r="B62" s="119">
        <v>1955</v>
      </c>
      <c r="C62" s="100">
        <v>0.78926600000000002</v>
      </c>
      <c r="D62" s="100">
        <v>0</v>
      </c>
      <c r="E62" s="100">
        <v>0.26511129999999999</v>
      </c>
      <c r="F62" s="100">
        <v>0.63714559999999998</v>
      </c>
      <c r="G62" s="100">
        <v>0.64766840000000003</v>
      </c>
      <c r="H62" s="100">
        <v>0.2719608</v>
      </c>
      <c r="I62" s="100">
        <v>1.5940489</v>
      </c>
      <c r="J62" s="100">
        <v>1.2269939000000001</v>
      </c>
      <c r="K62" s="100">
        <v>1.8050542000000001</v>
      </c>
      <c r="L62" s="100">
        <v>2.3956194000000002</v>
      </c>
      <c r="M62" s="100">
        <v>8.1499593000000008</v>
      </c>
      <c r="N62" s="100">
        <v>17.526776999999999</v>
      </c>
      <c r="O62" s="100">
        <v>20.809899000000001</v>
      </c>
      <c r="P62" s="100">
        <v>48.747461000000001</v>
      </c>
      <c r="Q62" s="100">
        <v>89.795918</v>
      </c>
      <c r="R62" s="100">
        <v>102.29277</v>
      </c>
      <c r="S62" s="100">
        <v>158.45070000000001</v>
      </c>
      <c r="T62" s="100">
        <v>83.916083999999998</v>
      </c>
      <c r="U62" s="100">
        <v>8.6119880999999996</v>
      </c>
      <c r="V62" s="100">
        <v>14.279752</v>
      </c>
      <c r="W62" s="127"/>
      <c r="X62" s="119">
        <v>1955</v>
      </c>
      <c r="Y62" s="100">
        <v>0.41143800000000003</v>
      </c>
      <c r="Z62" s="100">
        <v>0</v>
      </c>
      <c r="AA62" s="100">
        <v>0.82987549999999999</v>
      </c>
      <c r="AB62" s="100">
        <v>0.66777960000000003</v>
      </c>
      <c r="AC62" s="100">
        <v>0.35198869999999999</v>
      </c>
      <c r="AD62" s="100">
        <v>1.2026458</v>
      </c>
      <c r="AE62" s="100">
        <v>0.28240609999999999</v>
      </c>
      <c r="AF62" s="100">
        <v>0.31585600000000003</v>
      </c>
      <c r="AG62" s="100">
        <v>2.2179975000000001</v>
      </c>
      <c r="AH62" s="100">
        <v>5.2770448999999999</v>
      </c>
      <c r="AI62" s="100">
        <v>6.5473591999999998</v>
      </c>
      <c r="AJ62" s="100">
        <v>19.525801999999999</v>
      </c>
      <c r="AK62" s="100">
        <v>40.201005000000002</v>
      </c>
      <c r="AL62" s="100">
        <v>86.144577999999996</v>
      </c>
      <c r="AM62" s="100">
        <v>127.94613</v>
      </c>
      <c r="AN62" s="100">
        <v>176.39429000000001</v>
      </c>
      <c r="AO62" s="100">
        <v>200.489</v>
      </c>
      <c r="AP62" s="100">
        <v>201.71673999999999</v>
      </c>
      <c r="AQ62" s="100">
        <v>16.111281999999999</v>
      </c>
      <c r="AR62" s="100">
        <v>22.101364</v>
      </c>
      <c r="AS62" s="127"/>
      <c r="AT62" s="119">
        <v>1955</v>
      </c>
      <c r="AU62" s="100">
        <v>0.60429049999999995</v>
      </c>
      <c r="AV62" s="100">
        <v>0</v>
      </c>
      <c r="AW62" s="100">
        <v>0.54149179999999997</v>
      </c>
      <c r="AX62" s="100">
        <v>0.65210299999999999</v>
      </c>
      <c r="AY62" s="100">
        <v>0.50598750000000003</v>
      </c>
      <c r="AZ62" s="100">
        <v>0.71397969999999999</v>
      </c>
      <c r="BA62" s="100">
        <v>0.95824779999999998</v>
      </c>
      <c r="BB62" s="100">
        <v>0.77808900000000003</v>
      </c>
      <c r="BC62" s="100">
        <v>2.0061727999999999</v>
      </c>
      <c r="BD62" s="100">
        <v>3.7668160999999998</v>
      </c>
      <c r="BE62" s="100">
        <v>7.3761855000000001</v>
      </c>
      <c r="BF62" s="100">
        <v>18.549346</v>
      </c>
      <c r="BG62" s="100">
        <v>31.050954999999998</v>
      </c>
      <c r="BH62" s="100">
        <v>68.536818999999994</v>
      </c>
      <c r="BI62" s="100">
        <v>110.70111</v>
      </c>
      <c r="BJ62" s="100">
        <v>144.99252999999999</v>
      </c>
      <c r="BK62" s="100">
        <v>183.26118</v>
      </c>
      <c r="BL62" s="100">
        <v>156.91489000000001</v>
      </c>
      <c r="BM62" s="100">
        <v>12.315619</v>
      </c>
      <c r="BN62" s="100">
        <v>18.718724999999999</v>
      </c>
      <c r="BO62" s="127"/>
      <c r="BP62" s="119">
        <v>1955</v>
      </c>
    </row>
    <row r="63" spans="1:68">
      <c r="A63" s="127"/>
      <c r="B63" s="119">
        <v>1956</v>
      </c>
      <c r="C63" s="100">
        <v>0.38699689999999998</v>
      </c>
      <c r="D63" s="100">
        <v>0</v>
      </c>
      <c r="E63" s="100">
        <v>0.2505638</v>
      </c>
      <c r="F63" s="100">
        <v>0.92052780000000001</v>
      </c>
      <c r="G63" s="100">
        <v>0</v>
      </c>
      <c r="H63" s="100">
        <v>0.8125677</v>
      </c>
      <c r="I63" s="100">
        <v>0.52178449999999998</v>
      </c>
      <c r="J63" s="100">
        <v>1.1802892</v>
      </c>
      <c r="K63" s="100">
        <v>2.9726515999999998</v>
      </c>
      <c r="L63" s="100">
        <v>3.3333333000000001</v>
      </c>
      <c r="M63" s="100">
        <v>7.9333597999999999</v>
      </c>
      <c r="N63" s="100">
        <v>17.069700999999998</v>
      </c>
      <c r="O63" s="100">
        <v>28.781037999999999</v>
      </c>
      <c r="P63" s="100">
        <v>53.191488999999997</v>
      </c>
      <c r="Q63" s="100">
        <v>69.306931000000006</v>
      </c>
      <c r="R63" s="100">
        <v>105.08475</v>
      </c>
      <c r="S63" s="100">
        <v>146.85315</v>
      </c>
      <c r="T63" s="100">
        <v>156.46259000000001</v>
      </c>
      <c r="U63" s="100">
        <v>8.7730318</v>
      </c>
      <c r="V63" s="100">
        <v>14.988079000000001</v>
      </c>
      <c r="W63" s="127"/>
      <c r="X63" s="119">
        <v>1956</v>
      </c>
      <c r="Y63" s="100">
        <v>0.20238819999999999</v>
      </c>
      <c r="Z63" s="100">
        <v>0</v>
      </c>
      <c r="AA63" s="100">
        <v>0</v>
      </c>
      <c r="AB63" s="100">
        <v>0.96587250000000002</v>
      </c>
      <c r="AC63" s="100">
        <v>1.0574551000000001</v>
      </c>
      <c r="AD63" s="100">
        <v>0.60459490000000005</v>
      </c>
      <c r="AE63" s="100">
        <v>0.84198709999999999</v>
      </c>
      <c r="AF63" s="100">
        <v>1.8359852999999999</v>
      </c>
      <c r="AG63" s="100">
        <v>2.4813896</v>
      </c>
      <c r="AH63" s="100">
        <v>4.3652236999999996</v>
      </c>
      <c r="AI63" s="100">
        <v>9.4786730000000006</v>
      </c>
      <c r="AJ63" s="100">
        <v>19.292604999999998</v>
      </c>
      <c r="AK63" s="100">
        <v>40.856999999999999</v>
      </c>
      <c r="AL63" s="100">
        <v>82.795068000000001</v>
      </c>
      <c r="AM63" s="100">
        <v>126.11879999999999</v>
      </c>
      <c r="AN63" s="100">
        <v>201.73267000000001</v>
      </c>
      <c r="AO63" s="100">
        <v>232.22748999999999</v>
      </c>
      <c r="AP63" s="100">
        <v>216.66667000000001</v>
      </c>
      <c r="AQ63" s="100">
        <v>17.055596999999999</v>
      </c>
      <c r="AR63" s="100">
        <v>23.625782999999998</v>
      </c>
      <c r="AS63" s="127"/>
      <c r="AT63" s="119">
        <v>1956</v>
      </c>
      <c r="AU63" s="100">
        <v>0.29676530000000001</v>
      </c>
      <c r="AV63" s="100">
        <v>0</v>
      </c>
      <c r="AW63" s="100">
        <v>0.12815579999999999</v>
      </c>
      <c r="AX63" s="100">
        <v>0.94265509999999997</v>
      </c>
      <c r="AY63" s="100">
        <v>0.50377830000000001</v>
      </c>
      <c r="AZ63" s="100">
        <v>0.71428570000000002</v>
      </c>
      <c r="BA63" s="100">
        <v>0.67604109999999995</v>
      </c>
      <c r="BB63" s="100">
        <v>1.5021781999999999</v>
      </c>
      <c r="BC63" s="100">
        <v>2.7322403999999998</v>
      </c>
      <c r="BD63" s="100">
        <v>3.8267525</v>
      </c>
      <c r="BE63" s="100">
        <v>8.6741016000000002</v>
      </c>
      <c r="BF63" s="100">
        <v>18.198786999999999</v>
      </c>
      <c r="BG63" s="100">
        <v>35.194496000000001</v>
      </c>
      <c r="BH63" s="100">
        <v>68.911755999999997</v>
      </c>
      <c r="BI63" s="100">
        <v>100.49129000000001</v>
      </c>
      <c r="BJ63" s="100">
        <v>160.94421</v>
      </c>
      <c r="BK63" s="100">
        <v>197.74010999999999</v>
      </c>
      <c r="BL63" s="100">
        <v>193.79845</v>
      </c>
      <c r="BM63" s="100">
        <v>12.858734</v>
      </c>
      <c r="BN63" s="100">
        <v>19.882059000000002</v>
      </c>
      <c r="BO63" s="127"/>
      <c r="BP63" s="119">
        <v>1956</v>
      </c>
    </row>
    <row r="64" spans="1:68">
      <c r="A64" s="127"/>
      <c r="B64" s="119">
        <v>1957</v>
      </c>
      <c r="C64" s="100">
        <v>0</v>
      </c>
      <c r="D64" s="100">
        <v>0.1998801</v>
      </c>
      <c r="E64" s="100">
        <v>0.22983219999999999</v>
      </c>
      <c r="F64" s="100">
        <v>0.29385840000000002</v>
      </c>
      <c r="G64" s="100">
        <v>0</v>
      </c>
      <c r="H64" s="100">
        <v>0.55020630000000004</v>
      </c>
      <c r="I64" s="100">
        <v>1.2939959000000001</v>
      </c>
      <c r="J64" s="100">
        <v>1.1357183</v>
      </c>
      <c r="K64" s="100">
        <v>1.4836795</v>
      </c>
      <c r="L64" s="100">
        <v>4.8559403999999997</v>
      </c>
      <c r="M64" s="100">
        <v>6.9257407000000004</v>
      </c>
      <c r="N64" s="100">
        <v>11.552680000000001</v>
      </c>
      <c r="O64" s="100">
        <v>25.510204000000002</v>
      </c>
      <c r="P64" s="100">
        <v>47.028086000000002</v>
      </c>
      <c r="Q64" s="100">
        <v>85.412667999999996</v>
      </c>
      <c r="R64" s="100">
        <v>113.30049</v>
      </c>
      <c r="S64" s="100">
        <v>168.38488000000001</v>
      </c>
      <c r="T64" s="100">
        <v>137.93102999999999</v>
      </c>
      <c r="U64" s="100">
        <v>8.6229850999999993</v>
      </c>
      <c r="V64" s="100">
        <v>15.113213</v>
      </c>
      <c r="W64" s="127"/>
      <c r="X64" s="119">
        <v>1957</v>
      </c>
      <c r="Y64" s="100">
        <v>0</v>
      </c>
      <c r="Z64" s="100">
        <v>0</v>
      </c>
      <c r="AA64" s="100">
        <v>0.240616</v>
      </c>
      <c r="AB64" s="100">
        <v>0.92649780000000004</v>
      </c>
      <c r="AC64" s="100">
        <v>1.0249402000000001</v>
      </c>
      <c r="AD64" s="100">
        <v>1.5337422999999999</v>
      </c>
      <c r="AE64" s="100">
        <v>1.1201344</v>
      </c>
      <c r="AF64" s="100">
        <v>1.4823599000000001</v>
      </c>
      <c r="AG64" s="100">
        <v>2.4524830999999998</v>
      </c>
      <c r="AH64" s="100">
        <v>4.5566070999999999</v>
      </c>
      <c r="AI64" s="100">
        <v>7.1488645999999996</v>
      </c>
      <c r="AJ64" s="100">
        <v>18.661812000000001</v>
      </c>
      <c r="AK64" s="100">
        <v>37.294877999999997</v>
      </c>
      <c r="AL64" s="100">
        <v>72.810011000000003</v>
      </c>
      <c r="AM64" s="100">
        <v>121.28326</v>
      </c>
      <c r="AN64" s="100">
        <v>170.84827000000001</v>
      </c>
      <c r="AO64" s="100">
        <v>205.54273000000001</v>
      </c>
      <c r="AP64" s="100">
        <v>163.93442999999999</v>
      </c>
      <c r="AQ64" s="100">
        <v>15.342903</v>
      </c>
      <c r="AR64" s="100">
        <v>20.846478000000001</v>
      </c>
      <c r="AS64" s="127"/>
      <c r="AT64" s="119">
        <v>1957</v>
      </c>
      <c r="AU64" s="100">
        <v>0</v>
      </c>
      <c r="AV64" s="100">
        <v>0.10221810000000001</v>
      </c>
      <c r="AW64" s="100">
        <v>0.23510049999999999</v>
      </c>
      <c r="AX64" s="100">
        <v>0.60231889999999999</v>
      </c>
      <c r="AY64" s="100">
        <v>0.4912396</v>
      </c>
      <c r="AZ64" s="100">
        <v>1.0152284</v>
      </c>
      <c r="BA64" s="100">
        <v>1.2104908999999999</v>
      </c>
      <c r="BB64" s="100">
        <v>1.3052937</v>
      </c>
      <c r="BC64" s="100">
        <v>1.9601930000000001</v>
      </c>
      <c r="BD64" s="100">
        <v>4.7122181000000003</v>
      </c>
      <c r="BE64" s="100">
        <v>7.0323488000000003</v>
      </c>
      <c r="BF64" s="100">
        <v>15.134143999999999</v>
      </c>
      <c r="BG64" s="100">
        <v>31.788079</v>
      </c>
      <c r="BH64" s="100">
        <v>60.808756000000002</v>
      </c>
      <c r="BI64" s="100">
        <v>105.17241</v>
      </c>
      <c r="BJ64" s="100">
        <v>146.61134000000001</v>
      </c>
      <c r="BK64" s="100">
        <v>190.60773</v>
      </c>
      <c r="BL64" s="100">
        <v>154.24164999999999</v>
      </c>
      <c r="BM64" s="100">
        <v>11.939586</v>
      </c>
      <c r="BN64" s="100">
        <v>18.313071999999998</v>
      </c>
      <c r="BO64" s="127"/>
      <c r="BP64" s="119">
        <v>1957</v>
      </c>
    </row>
    <row r="65" spans="1:68">
      <c r="A65" s="127"/>
      <c r="B65" s="120">
        <v>1958</v>
      </c>
      <c r="C65" s="100">
        <v>0.18681110000000001</v>
      </c>
      <c r="D65" s="100">
        <v>0</v>
      </c>
      <c r="E65" s="100">
        <v>0.21519260000000001</v>
      </c>
      <c r="F65" s="100">
        <v>0</v>
      </c>
      <c r="G65" s="100">
        <v>0.30998140000000002</v>
      </c>
      <c r="H65" s="100">
        <v>0.56705419999999995</v>
      </c>
      <c r="I65" s="100">
        <v>0.77259849999999997</v>
      </c>
      <c r="J65" s="100">
        <v>1.9083969000000001</v>
      </c>
      <c r="K65" s="100">
        <v>2.0976925</v>
      </c>
      <c r="L65" s="100">
        <v>3.1555696000000002</v>
      </c>
      <c r="M65" s="100">
        <v>7.8299776000000003</v>
      </c>
      <c r="N65" s="100">
        <v>19.047619000000001</v>
      </c>
      <c r="O65" s="100">
        <v>28.042625000000001</v>
      </c>
      <c r="P65" s="100">
        <v>43.024771999999999</v>
      </c>
      <c r="Q65" s="100">
        <v>75.715604999999996</v>
      </c>
      <c r="R65" s="100">
        <v>85.209002999999996</v>
      </c>
      <c r="S65" s="100">
        <v>138.61385999999999</v>
      </c>
      <c r="T65" s="100">
        <v>111.88811</v>
      </c>
      <c r="U65" s="100">
        <v>8.1179921999999998</v>
      </c>
      <c r="V65" s="100">
        <v>13.544136999999999</v>
      </c>
      <c r="W65" s="127"/>
      <c r="X65" s="120">
        <v>1958</v>
      </c>
      <c r="Y65" s="100">
        <v>0.39207999999999998</v>
      </c>
      <c r="Z65" s="100">
        <v>0</v>
      </c>
      <c r="AA65" s="100">
        <v>0</v>
      </c>
      <c r="AB65" s="100">
        <v>0.59808609999999995</v>
      </c>
      <c r="AC65" s="100">
        <v>0.66137570000000001</v>
      </c>
      <c r="AD65" s="100">
        <v>0</v>
      </c>
      <c r="AE65" s="100">
        <v>0.27979850000000001</v>
      </c>
      <c r="AF65" s="100">
        <v>1.1428571000000001</v>
      </c>
      <c r="AG65" s="100">
        <v>1.2266176</v>
      </c>
      <c r="AH65" s="100">
        <v>3.3967391</v>
      </c>
      <c r="AI65" s="100">
        <v>7.3140999999999998</v>
      </c>
      <c r="AJ65" s="100">
        <v>14.932126999999999</v>
      </c>
      <c r="AK65" s="100">
        <v>40.967422999999997</v>
      </c>
      <c r="AL65" s="100">
        <v>72.228442999999999</v>
      </c>
      <c r="AM65" s="100">
        <v>129.00819999999999</v>
      </c>
      <c r="AN65" s="100">
        <v>150.98722000000001</v>
      </c>
      <c r="AO65" s="100">
        <v>188.59648999999999</v>
      </c>
      <c r="AP65" s="100">
        <v>135.45817</v>
      </c>
      <c r="AQ65" s="100">
        <v>14.612190999999999</v>
      </c>
      <c r="AR65" s="100">
        <v>19.430848000000001</v>
      </c>
      <c r="AS65" s="127"/>
      <c r="AT65" s="120">
        <v>1958</v>
      </c>
      <c r="AU65" s="100">
        <v>0.28697149999999999</v>
      </c>
      <c r="AV65" s="100">
        <v>0</v>
      </c>
      <c r="AW65" s="100">
        <v>0.11008370000000001</v>
      </c>
      <c r="AX65" s="100">
        <v>0.29201339999999998</v>
      </c>
      <c r="AY65" s="100">
        <v>0.48</v>
      </c>
      <c r="AZ65" s="100">
        <v>0.29726520000000001</v>
      </c>
      <c r="BA65" s="100">
        <v>0.53640869999999996</v>
      </c>
      <c r="BB65" s="100">
        <v>1.5345982</v>
      </c>
      <c r="BC65" s="100">
        <v>1.6671719</v>
      </c>
      <c r="BD65" s="100">
        <v>3.2717160000000001</v>
      </c>
      <c r="BE65" s="100">
        <v>7.5831226999999997</v>
      </c>
      <c r="BF65" s="100">
        <v>16.987542000000001</v>
      </c>
      <c r="BG65" s="100">
        <v>34.917301000000002</v>
      </c>
      <c r="BH65" s="100">
        <v>58.734940000000002</v>
      </c>
      <c r="BI65" s="100">
        <v>105.19802</v>
      </c>
      <c r="BJ65" s="100">
        <v>123.39852</v>
      </c>
      <c r="BK65" s="100">
        <v>168.64295000000001</v>
      </c>
      <c r="BL65" s="100">
        <v>126.90355</v>
      </c>
      <c r="BM65" s="100">
        <v>11.328538</v>
      </c>
      <c r="BN65" s="100">
        <v>16.911051</v>
      </c>
      <c r="BO65" s="127"/>
      <c r="BP65" s="120">
        <v>1958</v>
      </c>
    </row>
    <row r="66" spans="1:68">
      <c r="A66" s="127"/>
      <c r="B66" s="120">
        <v>1959</v>
      </c>
      <c r="C66" s="100">
        <v>0</v>
      </c>
      <c r="D66" s="100">
        <v>0</v>
      </c>
      <c r="E66" s="100">
        <v>0.20703930000000001</v>
      </c>
      <c r="F66" s="100">
        <v>0.54010259999999999</v>
      </c>
      <c r="G66" s="100">
        <v>0.6027728</v>
      </c>
      <c r="H66" s="100">
        <v>0.28943560000000002</v>
      </c>
      <c r="I66" s="100">
        <v>2.0512820999999999</v>
      </c>
      <c r="J66" s="100">
        <v>1.5772870999999999</v>
      </c>
      <c r="K66" s="100">
        <v>3.6385687999999998</v>
      </c>
      <c r="L66" s="100">
        <v>4.2997543</v>
      </c>
      <c r="M66" s="100">
        <v>9.0285302000000005</v>
      </c>
      <c r="N66" s="100">
        <v>15.037594</v>
      </c>
      <c r="O66" s="100">
        <v>19.379845</v>
      </c>
      <c r="P66" s="100">
        <v>48.153033999999998</v>
      </c>
      <c r="Q66" s="100">
        <v>72.128227999999993</v>
      </c>
      <c r="R66" s="100">
        <v>101.08865</v>
      </c>
      <c r="S66" s="100">
        <v>156.86275000000001</v>
      </c>
      <c r="T66" s="100">
        <v>183.67347000000001</v>
      </c>
      <c r="U66" s="100">
        <v>8.5429706999999997</v>
      </c>
      <c r="V66" s="100">
        <v>15.120317999999999</v>
      </c>
      <c r="W66" s="127"/>
      <c r="X66" s="120">
        <v>1959</v>
      </c>
      <c r="Y66" s="100">
        <v>0.38328859999999998</v>
      </c>
      <c r="Z66" s="100">
        <v>0.20096459999999999</v>
      </c>
      <c r="AA66" s="100">
        <v>0</v>
      </c>
      <c r="AB66" s="100">
        <v>0.28272550000000002</v>
      </c>
      <c r="AC66" s="100">
        <v>0.317662</v>
      </c>
      <c r="AD66" s="100">
        <v>0</v>
      </c>
      <c r="AE66" s="100">
        <v>0.83939560000000002</v>
      </c>
      <c r="AF66" s="100">
        <v>1.1065007</v>
      </c>
      <c r="AG66" s="100">
        <v>2.1678538000000001</v>
      </c>
      <c r="AH66" s="100">
        <v>2.9335072000000002</v>
      </c>
      <c r="AI66" s="100">
        <v>7.8431373000000004</v>
      </c>
      <c r="AJ66" s="100">
        <v>16.165244999999999</v>
      </c>
      <c r="AK66" s="100">
        <v>32.956221999999997</v>
      </c>
      <c r="AL66" s="100">
        <v>62.775329999999997</v>
      </c>
      <c r="AM66" s="100">
        <v>114.86001</v>
      </c>
      <c r="AN66" s="100">
        <v>137.69752</v>
      </c>
      <c r="AO66" s="100">
        <v>156.90377000000001</v>
      </c>
      <c r="AP66" s="100">
        <v>221.78988000000001</v>
      </c>
      <c r="AQ66" s="100">
        <v>13.64495</v>
      </c>
      <c r="AR66" s="100">
        <v>18.725885999999999</v>
      </c>
      <c r="AS66" s="127"/>
      <c r="AT66" s="120">
        <v>1959</v>
      </c>
      <c r="AU66" s="100">
        <v>0.18705569999999999</v>
      </c>
      <c r="AV66" s="100">
        <v>9.8338099999999998E-2</v>
      </c>
      <c r="AW66" s="100">
        <v>0.1060333</v>
      </c>
      <c r="AX66" s="100">
        <v>0.41436460000000003</v>
      </c>
      <c r="AY66" s="100">
        <v>0.46396539999999997</v>
      </c>
      <c r="AZ66" s="100">
        <v>0.15126300000000001</v>
      </c>
      <c r="BA66" s="100">
        <v>1.4717688</v>
      </c>
      <c r="BB66" s="100">
        <v>1.3478905999999999</v>
      </c>
      <c r="BC66" s="100">
        <v>2.9109851</v>
      </c>
      <c r="BD66" s="100">
        <v>3.6369386000000001</v>
      </c>
      <c r="BE66" s="100">
        <v>8.4602368999999999</v>
      </c>
      <c r="BF66" s="100">
        <v>15.597148000000001</v>
      </c>
      <c r="BG66" s="100">
        <v>26.569419</v>
      </c>
      <c r="BH66" s="100">
        <v>56.122449000000003</v>
      </c>
      <c r="BI66" s="100">
        <v>95.786963</v>
      </c>
      <c r="BJ66" s="100">
        <v>122.30216</v>
      </c>
      <c r="BK66" s="100">
        <v>156.88775999999999</v>
      </c>
      <c r="BL66" s="100">
        <v>207.92079000000001</v>
      </c>
      <c r="BM66" s="100">
        <v>11.067579</v>
      </c>
      <c r="BN66" s="100">
        <v>17.193974999999998</v>
      </c>
      <c r="BO66" s="127"/>
      <c r="BP66" s="120">
        <v>1959</v>
      </c>
    </row>
    <row r="67" spans="1:68">
      <c r="A67" s="127"/>
      <c r="B67" s="120">
        <v>1960</v>
      </c>
      <c r="C67" s="100">
        <v>0.35714289999999999</v>
      </c>
      <c r="D67" s="100">
        <v>0</v>
      </c>
      <c r="E67" s="100">
        <v>0.19904459999999999</v>
      </c>
      <c r="F67" s="100">
        <v>0.25406499999999999</v>
      </c>
      <c r="G67" s="100">
        <v>0.28951939999999998</v>
      </c>
      <c r="H67" s="100">
        <v>0.29282580000000002</v>
      </c>
      <c r="I67" s="100">
        <v>1.5420199999999999</v>
      </c>
      <c r="J67" s="100">
        <v>2.3100616</v>
      </c>
      <c r="K67" s="100">
        <v>3.0102348000000001</v>
      </c>
      <c r="L67" s="100">
        <v>3.0075188000000002</v>
      </c>
      <c r="M67" s="100">
        <v>6.6736915999999997</v>
      </c>
      <c r="N67" s="100">
        <v>18.158235999999999</v>
      </c>
      <c r="O67" s="100">
        <v>22.653721999999998</v>
      </c>
      <c r="P67" s="100">
        <v>53.511705999999997</v>
      </c>
      <c r="Q67" s="100">
        <v>80.729167000000004</v>
      </c>
      <c r="R67" s="100">
        <v>111.44578</v>
      </c>
      <c r="S67" s="100">
        <v>147.33542</v>
      </c>
      <c r="T67" s="100">
        <v>202.61438000000001</v>
      </c>
      <c r="U67" s="100">
        <v>9.0326059999999995</v>
      </c>
      <c r="V67" s="100">
        <v>15.970306000000001</v>
      </c>
      <c r="W67" s="127"/>
      <c r="X67" s="120">
        <v>1960</v>
      </c>
      <c r="Y67" s="100">
        <v>0</v>
      </c>
      <c r="Z67" s="100">
        <v>0</v>
      </c>
      <c r="AA67" s="100">
        <v>0.209205</v>
      </c>
      <c r="AB67" s="100">
        <v>0.26638250000000002</v>
      </c>
      <c r="AC67" s="100">
        <v>0</v>
      </c>
      <c r="AD67" s="100">
        <v>1.2787724</v>
      </c>
      <c r="AE67" s="100">
        <v>0.28224670000000002</v>
      </c>
      <c r="AF67" s="100">
        <v>1.6207455</v>
      </c>
      <c r="AG67" s="100">
        <v>0.92735699999999999</v>
      </c>
      <c r="AH67" s="100">
        <v>3.1496062999999999</v>
      </c>
      <c r="AI67" s="100">
        <v>7.9878280999999998</v>
      </c>
      <c r="AJ67" s="100">
        <v>17.418489999999998</v>
      </c>
      <c r="AK67" s="100">
        <v>26.660204</v>
      </c>
      <c r="AL67" s="100">
        <v>64.850136000000006</v>
      </c>
      <c r="AM67" s="100">
        <v>110.80139</v>
      </c>
      <c r="AN67" s="100">
        <v>152.17391000000001</v>
      </c>
      <c r="AO67" s="100">
        <v>214.14537999999999</v>
      </c>
      <c r="AP67" s="100">
        <v>187.26591999999999</v>
      </c>
      <c r="AQ67" s="100">
        <v>14.146025</v>
      </c>
      <c r="AR67" s="100">
        <v>19.325911000000001</v>
      </c>
      <c r="AS67" s="127"/>
      <c r="AT67" s="120">
        <v>1960</v>
      </c>
      <c r="AU67" s="100">
        <v>0.1830329</v>
      </c>
      <c r="AV67" s="100">
        <v>0</v>
      </c>
      <c r="AW67" s="100">
        <v>0.2039984</v>
      </c>
      <c r="AX67" s="100">
        <v>0.26007799999999998</v>
      </c>
      <c r="AY67" s="100">
        <v>0.14929829999999999</v>
      </c>
      <c r="AZ67" s="100">
        <v>0.76417550000000001</v>
      </c>
      <c r="BA67" s="100">
        <v>0.9416196</v>
      </c>
      <c r="BB67" s="100">
        <v>1.9742036999999999</v>
      </c>
      <c r="BC67" s="100">
        <v>1.9826140000000001</v>
      </c>
      <c r="BD67" s="100">
        <v>3.0769231000000001</v>
      </c>
      <c r="BE67" s="100">
        <v>7.3046018999999998</v>
      </c>
      <c r="BF67" s="100">
        <v>17.794376</v>
      </c>
      <c r="BG67" s="100">
        <v>24.763850000000001</v>
      </c>
      <c r="BH67" s="100">
        <v>59.75976</v>
      </c>
      <c r="BI67" s="100">
        <v>97.410128</v>
      </c>
      <c r="BJ67" s="100">
        <v>135.10101</v>
      </c>
      <c r="BK67" s="100">
        <v>188.4058</v>
      </c>
      <c r="BL67" s="100">
        <v>192.85713999999999</v>
      </c>
      <c r="BM67" s="100">
        <v>11.562044</v>
      </c>
      <c r="BN67" s="100">
        <v>17.918398</v>
      </c>
      <c r="BO67" s="127"/>
      <c r="BP67" s="120">
        <v>1960</v>
      </c>
    </row>
    <row r="68" spans="1:68">
      <c r="A68" s="127"/>
      <c r="B68" s="120">
        <v>1961</v>
      </c>
      <c r="C68" s="100">
        <v>0.17430709999999999</v>
      </c>
      <c r="D68" s="100">
        <v>0</v>
      </c>
      <c r="E68" s="100">
        <v>0</v>
      </c>
      <c r="F68" s="100">
        <v>0.2403846</v>
      </c>
      <c r="G68" s="100">
        <v>0</v>
      </c>
      <c r="H68" s="100">
        <v>0.29316920000000002</v>
      </c>
      <c r="I68" s="100">
        <v>0.77539420000000003</v>
      </c>
      <c r="J68" s="100">
        <v>1.2687135</v>
      </c>
      <c r="K68" s="100">
        <v>2.9086677999999999</v>
      </c>
      <c r="L68" s="100">
        <v>4.1716328999999996</v>
      </c>
      <c r="M68" s="100">
        <v>5.8179328999999997</v>
      </c>
      <c r="N68" s="100">
        <v>18.502943999999999</v>
      </c>
      <c r="O68" s="100">
        <v>34.210526000000002</v>
      </c>
      <c r="P68" s="100">
        <v>57.602142999999998</v>
      </c>
      <c r="Q68" s="100">
        <v>73.504273999999995</v>
      </c>
      <c r="R68" s="100">
        <v>121.73913</v>
      </c>
      <c r="S68" s="100">
        <v>168.16817</v>
      </c>
      <c r="T68" s="100">
        <v>151.89873</v>
      </c>
      <c r="U68" s="100">
        <v>9.3556463000000001</v>
      </c>
      <c r="V68" s="100">
        <v>16.152577000000001</v>
      </c>
      <c r="W68" s="127"/>
      <c r="X68" s="120">
        <v>1961</v>
      </c>
      <c r="Y68" s="100">
        <v>0.36603219999999997</v>
      </c>
      <c r="Z68" s="100">
        <v>0.39093040000000001</v>
      </c>
      <c r="AA68" s="100">
        <v>0.2013288</v>
      </c>
      <c r="AB68" s="100">
        <v>0.25361400000000001</v>
      </c>
      <c r="AC68" s="100">
        <v>0</v>
      </c>
      <c r="AD68" s="100">
        <v>0.64082019999999995</v>
      </c>
      <c r="AE68" s="100">
        <v>1.1353960000000001</v>
      </c>
      <c r="AF68" s="100">
        <v>0.80710249999999994</v>
      </c>
      <c r="AG68" s="100">
        <v>1.1961721999999999</v>
      </c>
      <c r="AH68" s="100">
        <v>1.5451174000000001</v>
      </c>
      <c r="AI68" s="100">
        <v>6.6152150000000001</v>
      </c>
      <c r="AJ68" s="100">
        <v>14.096916</v>
      </c>
      <c r="AK68" s="100">
        <v>32.613909</v>
      </c>
      <c r="AL68" s="100">
        <v>64.655171999999993</v>
      </c>
      <c r="AM68" s="100">
        <v>135.59322</v>
      </c>
      <c r="AN68" s="100">
        <v>178.68339</v>
      </c>
      <c r="AO68" s="100">
        <v>190.65421000000001</v>
      </c>
      <c r="AP68" s="100">
        <v>200.71684999999999</v>
      </c>
      <c r="AQ68" s="100">
        <v>15.223542</v>
      </c>
      <c r="AR68" s="100">
        <v>20.529252</v>
      </c>
      <c r="AS68" s="127"/>
      <c r="AT68" s="120">
        <v>1961</v>
      </c>
      <c r="AU68" s="100">
        <v>0.26783319999999999</v>
      </c>
      <c r="AV68" s="100">
        <v>0.1909855</v>
      </c>
      <c r="AW68" s="100">
        <v>9.8260799999999995E-2</v>
      </c>
      <c r="AX68" s="100">
        <v>0.24682219999999999</v>
      </c>
      <c r="AY68" s="100">
        <v>0</v>
      </c>
      <c r="AZ68" s="100">
        <v>0.4592774</v>
      </c>
      <c r="BA68" s="100">
        <v>0.94696970000000003</v>
      </c>
      <c r="BB68" s="100">
        <v>1.0446591999999999</v>
      </c>
      <c r="BC68" s="100">
        <v>2.0642877999999998</v>
      </c>
      <c r="BD68" s="100">
        <v>2.8822816000000002</v>
      </c>
      <c r="BE68" s="100">
        <v>6.2023745999999997</v>
      </c>
      <c r="BF68" s="100">
        <v>16.351119000000001</v>
      </c>
      <c r="BG68" s="100">
        <v>33.375157000000002</v>
      </c>
      <c r="BH68" s="100">
        <v>61.510899000000002</v>
      </c>
      <c r="BI68" s="100">
        <v>108.12854</v>
      </c>
      <c r="BJ68" s="100">
        <v>154.82696000000001</v>
      </c>
      <c r="BK68" s="100">
        <v>182.02764999999999</v>
      </c>
      <c r="BL68" s="100">
        <v>183.06636</v>
      </c>
      <c r="BM68" s="100">
        <v>12.257094</v>
      </c>
      <c r="BN68" s="100">
        <v>18.733768999999999</v>
      </c>
      <c r="BO68" s="127"/>
      <c r="BP68" s="120">
        <v>1961</v>
      </c>
    </row>
    <row r="69" spans="1:68">
      <c r="A69" s="127"/>
      <c r="B69" s="120">
        <v>1962</v>
      </c>
      <c r="C69" s="100">
        <v>0.51387459999999996</v>
      </c>
      <c r="D69" s="100">
        <v>0.18402650000000001</v>
      </c>
      <c r="E69" s="100">
        <v>0</v>
      </c>
      <c r="F69" s="100">
        <v>0</v>
      </c>
      <c r="G69" s="100">
        <v>0.27114969999999999</v>
      </c>
      <c r="H69" s="100">
        <v>1.1661808</v>
      </c>
      <c r="I69" s="100">
        <v>1.5873016</v>
      </c>
      <c r="J69" s="100">
        <v>3.3028455000000001</v>
      </c>
      <c r="K69" s="100">
        <v>3.6537381</v>
      </c>
      <c r="L69" s="100">
        <v>4.7804004000000004</v>
      </c>
      <c r="M69" s="100">
        <v>8</v>
      </c>
      <c r="N69" s="100">
        <v>17.551020000000001</v>
      </c>
      <c r="O69" s="100">
        <v>26.707756</v>
      </c>
      <c r="P69" s="100">
        <v>60.443250999999997</v>
      </c>
      <c r="Q69" s="100">
        <v>83.123425999999995</v>
      </c>
      <c r="R69" s="100">
        <v>133.42697000000001</v>
      </c>
      <c r="S69" s="100">
        <v>160.34985</v>
      </c>
      <c r="T69" s="100">
        <v>165.64417</v>
      </c>
      <c r="U69" s="100">
        <v>10.038524000000001</v>
      </c>
      <c r="V69" s="100">
        <v>17.132411000000001</v>
      </c>
      <c r="W69" s="127"/>
      <c r="X69" s="120">
        <v>1962</v>
      </c>
      <c r="Y69" s="100">
        <v>0.53859959999999996</v>
      </c>
      <c r="Z69" s="100">
        <v>0.19293850000000001</v>
      </c>
      <c r="AA69" s="100">
        <v>0</v>
      </c>
      <c r="AB69" s="100">
        <v>0.4664179</v>
      </c>
      <c r="AC69" s="100">
        <v>0.28785260000000001</v>
      </c>
      <c r="AD69" s="100">
        <v>1.2515645</v>
      </c>
      <c r="AE69" s="100">
        <v>1.1574074000000001</v>
      </c>
      <c r="AF69" s="100">
        <v>1.0796220999999999</v>
      </c>
      <c r="AG69" s="100">
        <v>2.0325202999999998</v>
      </c>
      <c r="AH69" s="100">
        <v>6.1274509999999998</v>
      </c>
      <c r="AI69" s="100">
        <v>9.9290780000000005</v>
      </c>
      <c r="AJ69" s="100">
        <v>15.913978</v>
      </c>
      <c r="AK69" s="100">
        <v>39.467427000000001</v>
      </c>
      <c r="AL69" s="100">
        <v>65.123789000000002</v>
      </c>
      <c r="AM69" s="100">
        <v>109.15033</v>
      </c>
      <c r="AN69" s="100">
        <v>151.30260999999999</v>
      </c>
      <c r="AO69" s="100">
        <v>188.84891999999999</v>
      </c>
      <c r="AP69" s="100">
        <v>206.08107999999999</v>
      </c>
      <c r="AQ69" s="100">
        <v>15.071775000000001</v>
      </c>
      <c r="AR69" s="100">
        <v>20.061954</v>
      </c>
      <c r="AS69" s="127"/>
      <c r="AT69" s="120">
        <v>1962</v>
      </c>
      <c r="AU69" s="100">
        <v>0.52594669999999999</v>
      </c>
      <c r="AV69" s="100">
        <v>0.18837709999999999</v>
      </c>
      <c r="AW69" s="100">
        <v>0</v>
      </c>
      <c r="AX69" s="100">
        <v>0.2274795</v>
      </c>
      <c r="AY69" s="100">
        <v>0.27925159999999999</v>
      </c>
      <c r="AZ69" s="100">
        <v>1.2073649</v>
      </c>
      <c r="BA69" s="100">
        <v>1.3819790000000001</v>
      </c>
      <c r="BB69" s="100">
        <v>2.2248397</v>
      </c>
      <c r="BC69" s="100">
        <v>2.8563268000000002</v>
      </c>
      <c r="BD69" s="100">
        <v>5.4454697000000003</v>
      </c>
      <c r="BE69" s="100">
        <v>8.9347078999999994</v>
      </c>
      <c r="BF69" s="100">
        <v>16.753927000000001</v>
      </c>
      <c r="BG69" s="100">
        <v>33.333333000000003</v>
      </c>
      <c r="BH69" s="100">
        <v>63.041530000000002</v>
      </c>
      <c r="BI69" s="100">
        <v>97.758177000000003</v>
      </c>
      <c r="BJ69" s="100">
        <v>143.85964999999999</v>
      </c>
      <c r="BK69" s="100">
        <v>177.97552999999999</v>
      </c>
      <c r="BL69" s="100">
        <v>191.72112999999999</v>
      </c>
      <c r="BM69" s="100">
        <v>12.532125000000001</v>
      </c>
      <c r="BN69" s="100">
        <v>18.849692999999998</v>
      </c>
      <c r="BO69" s="127"/>
      <c r="BP69" s="120">
        <v>1962</v>
      </c>
    </row>
    <row r="70" spans="1:68">
      <c r="A70" s="127"/>
      <c r="B70" s="120">
        <v>1963</v>
      </c>
      <c r="C70" s="100">
        <v>0.1690903</v>
      </c>
      <c r="D70" s="100">
        <v>0</v>
      </c>
      <c r="E70" s="100">
        <v>0</v>
      </c>
      <c r="F70" s="100">
        <v>0</v>
      </c>
      <c r="G70" s="100">
        <v>0</v>
      </c>
      <c r="H70" s="100">
        <v>0.28595939999999997</v>
      </c>
      <c r="I70" s="100">
        <v>2.4363833000000001</v>
      </c>
      <c r="J70" s="100">
        <v>1.7667845</v>
      </c>
      <c r="K70" s="100">
        <v>2.4291497999999998</v>
      </c>
      <c r="L70" s="100">
        <v>5.4429996999999997</v>
      </c>
      <c r="M70" s="100">
        <v>7.1521455999999999</v>
      </c>
      <c r="N70" s="100">
        <v>21.704815</v>
      </c>
      <c r="O70" s="100">
        <v>33.266128999999999</v>
      </c>
      <c r="P70" s="100">
        <v>45.604759000000001</v>
      </c>
      <c r="Q70" s="100">
        <v>87.321579</v>
      </c>
      <c r="R70" s="100">
        <v>128.72629000000001</v>
      </c>
      <c r="S70" s="100">
        <v>172.91066000000001</v>
      </c>
      <c r="T70" s="100">
        <v>172.61904999999999</v>
      </c>
      <c r="U70" s="100">
        <v>9.9092710999999998</v>
      </c>
      <c r="V70" s="100">
        <v>17.150174</v>
      </c>
      <c r="W70" s="127"/>
      <c r="X70" s="120">
        <v>1963</v>
      </c>
      <c r="Y70" s="100">
        <v>0</v>
      </c>
      <c r="Z70" s="100">
        <v>0</v>
      </c>
      <c r="AA70" s="100">
        <v>0.3972195</v>
      </c>
      <c r="AB70" s="100">
        <v>0</v>
      </c>
      <c r="AC70" s="100">
        <v>0.27979850000000001</v>
      </c>
      <c r="AD70" s="100">
        <v>1.8298262000000001</v>
      </c>
      <c r="AE70" s="100">
        <v>0.88547819999999999</v>
      </c>
      <c r="AF70" s="100">
        <v>1.3520821999999999</v>
      </c>
      <c r="AG70" s="100">
        <v>2.2427809999999999</v>
      </c>
      <c r="AH70" s="100">
        <v>2.7624309</v>
      </c>
      <c r="AI70" s="100">
        <v>5.8459421999999996</v>
      </c>
      <c r="AJ70" s="100">
        <v>17.449107000000001</v>
      </c>
      <c r="AK70" s="100">
        <v>37.334594000000003</v>
      </c>
      <c r="AL70" s="100">
        <v>59.606172999999998</v>
      </c>
      <c r="AM70" s="100">
        <v>101.4772</v>
      </c>
      <c r="AN70" s="100">
        <v>163.34282999999999</v>
      </c>
      <c r="AO70" s="100">
        <v>194.05593999999999</v>
      </c>
      <c r="AP70" s="100">
        <v>230.76922999999999</v>
      </c>
      <c r="AQ70" s="100">
        <v>14.740152</v>
      </c>
      <c r="AR70" s="100">
        <v>19.847933999999999</v>
      </c>
      <c r="AS70" s="127"/>
      <c r="AT70" s="120">
        <v>1963</v>
      </c>
      <c r="AU70" s="100">
        <v>8.6595099999999994E-2</v>
      </c>
      <c r="AV70" s="100">
        <v>0</v>
      </c>
      <c r="AW70" s="100">
        <v>0.1942313</v>
      </c>
      <c r="AX70" s="100">
        <v>0</v>
      </c>
      <c r="AY70" s="100">
        <v>0.13599890000000001</v>
      </c>
      <c r="AZ70" s="100">
        <v>1.0330579</v>
      </c>
      <c r="BA70" s="100">
        <v>1.6944366</v>
      </c>
      <c r="BB70" s="100">
        <v>1.5665796000000001</v>
      </c>
      <c r="BC70" s="100">
        <v>2.3377338000000001</v>
      </c>
      <c r="BD70" s="100">
        <v>4.1127190000000002</v>
      </c>
      <c r="BE70" s="100">
        <v>6.5173797000000002</v>
      </c>
      <c r="BF70" s="100">
        <v>19.631654000000001</v>
      </c>
      <c r="BG70" s="100">
        <v>35.365853999999999</v>
      </c>
      <c r="BH70" s="100">
        <v>53.360849000000002</v>
      </c>
      <c r="BI70" s="100">
        <v>95.342067</v>
      </c>
      <c r="BJ70" s="100">
        <v>149.07873000000001</v>
      </c>
      <c r="BK70" s="100">
        <v>186.07182</v>
      </c>
      <c r="BL70" s="100">
        <v>210.41667000000001</v>
      </c>
      <c r="BM70" s="100">
        <v>12.304138</v>
      </c>
      <c r="BN70" s="100">
        <v>18.809757000000001</v>
      </c>
      <c r="BO70" s="127"/>
      <c r="BP70" s="120">
        <v>1963</v>
      </c>
    </row>
    <row r="71" spans="1:68">
      <c r="A71" s="127"/>
      <c r="B71" s="120">
        <v>1964</v>
      </c>
      <c r="C71" s="100">
        <v>0</v>
      </c>
      <c r="D71" s="100">
        <v>0</v>
      </c>
      <c r="E71" s="100">
        <v>0</v>
      </c>
      <c r="F71" s="100">
        <v>0</v>
      </c>
      <c r="G71" s="100">
        <v>0.5031447</v>
      </c>
      <c r="H71" s="100">
        <v>0.8340284</v>
      </c>
      <c r="I71" s="100">
        <v>0.2758621</v>
      </c>
      <c r="J71" s="100">
        <v>2.2596033000000002</v>
      </c>
      <c r="K71" s="100">
        <v>3.6477331999999998</v>
      </c>
      <c r="L71" s="100">
        <v>6.7381317000000003</v>
      </c>
      <c r="M71" s="100">
        <v>6.9752694999999996</v>
      </c>
      <c r="N71" s="100">
        <v>22.188217000000002</v>
      </c>
      <c r="O71" s="100">
        <v>35.872236000000001</v>
      </c>
      <c r="P71" s="100">
        <v>54.866101</v>
      </c>
      <c r="Q71" s="100">
        <v>87.809037000000004</v>
      </c>
      <c r="R71" s="100">
        <v>132.37221</v>
      </c>
      <c r="S71" s="100">
        <v>169.44443999999999</v>
      </c>
      <c r="T71" s="100">
        <v>200</v>
      </c>
      <c r="U71" s="100">
        <v>10.472417999999999</v>
      </c>
      <c r="V71" s="100">
        <v>18.148588</v>
      </c>
      <c r="W71" s="127"/>
      <c r="X71" s="120">
        <v>1964</v>
      </c>
      <c r="Y71" s="100">
        <v>0</v>
      </c>
      <c r="Z71" s="100">
        <v>0</v>
      </c>
      <c r="AA71" s="100">
        <v>0.19493179999999999</v>
      </c>
      <c r="AB71" s="100">
        <v>0.4218519</v>
      </c>
      <c r="AC71" s="100">
        <v>0.53149080000000004</v>
      </c>
      <c r="AD71" s="100">
        <v>0.29403119999999999</v>
      </c>
      <c r="AE71" s="100">
        <v>0</v>
      </c>
      <c r="AF71" s="100">
        <v>0.81212779999999996</v>
      </c>
      <c r="AG71" s="100">
        <v>1.359065</v>
      </c>
      <c r="AH71" s="100">
        <v>2.4798512000000001</v>
      </c>
      <c r="AI71" s="100">
        <v>6.9421488</v>
      </c>
      <c r="AJ71" s="100">
        <v>21.251002</v>
      </c>
      <c r="AK71" s="100">
        <v>38.967136000000004</v>
      </c>
      <c r="AL71" s="100">
        <v>62.036054999999998</v>
      </c>
      <c r="AM71" s="100">
        <v>116.86671</v>
      </c>
      <c r="AN71" s="100">
        <v>185.96171000000001</v>
      </c>
      <c r="AO71" s="100">
        <v>218.05792</v>
      </c>
      <c r="AP71" s="100">
        <v>226.58609999999999</v>
      </c>
      <c r="AQ71" s="100">
        <v>16.097455</v>
      </c>
      <c r="AR71" s="100">
        <v>21.460948999999999</v>
      </c>
      <c r="AS71" s="127"/>
      <c r="AT71" s="120">
        <v>1964</v>
      </c>
      <c r="AU71" s="100">
        <v>0</v>
      </c>
      <c r="AV71" s="100">
        <v>0</v>
      </c>
      <c r="AW71" s="100">
        <v>9.5338000000000006E-2</v>
      </c>
      <c r="AX71" s="100">
        <v>0.20546539999999999</v>
      </c>
      <c r="AY71" s="100">
        <v>0.51692939999999998</v>
      </c>
      <c r="AZ71" s="100">
        <v>0.57159190000000004</v>
      </c>
      <c r="BA71" s="100">
        <v>0.1435544</v>
      </c>
      <c r="BB71" s="100">
        <v>1.5631105999999999</v>
      </c>
      <c r="BC71" s="100">
        <v>2.5276041</v>
      </c>
      <c r="BD71" s="100">
        <v>4.6217839999999999</v>
      </c>
      <c r="BE71" s="100">
        <v>6.9590548999999999</v>
      </c>
      <c r="BF71" s="100">
        <v>21.730619000000001</v>
      </c>
      <c r="BG71" s="100">
        <v>37.454982000000001</v>
      </c>
      <c r="BH71" s="100">
        <v>58.823529000000001</v>
      </c>
      <c r="BI71" s="100">
        <v>104.49927</v>
      </c>
      <c r="BJ71" s="100">
        <v>163.97848999999999</v>
      </c>
      <c r="BK71" s="100">
        <v>199.57760999999999</v>
      </c>
      <c r="BL71" s="100">
        <v>217.56487000000001</v>
      </c>
      <c r="BM71" s="100">
        <v>13.26248</v>
      </c>
      <c r="BN71" s="100">
        <v>20.182421999999999</v>
      </c>
      <c r="BO71" s="127"/>
      <c r="BP71" s="120">
        <v>1964</v>
      </c>
    </row>
    <row r="72" spans="1:68">
      <c r="A72" s="127"/>
      <c r="B72" s="120">
        <v>1965</v>
      </c>
      <c r="C72" s="100">
        <v>0.16753219999999999</v>
      </c>
      <c r="D72" s="100">
        <v>0.17241380000000001</v>
      </c>
      <c r="E72" s="100">
        <v>0</v>
      </c>
      <c r="F72" s="100">
        <v>0.19234470000000001</v>
      </c>
      <c r="G72" s="100">
        <v>0.23809520000000001</v>
      </c>
      <c r="H72" s="100">
        <v>0.538358</v>
      </c>
      <c r="I72" s="100">
        <v>1.1191941999999999</v>
      </c>
      <c r="J72" s="100">
        <v>2.7624309</v>
      </c>
      <c r="K72" s="100">
        <v>2.7982702000000002</v>
      </c>
      <c r="L72" s="100">
        <v>5.1671733</v>
      </c>
      <c r="M72" s="100">
        <v>12.130637999999999</v>
      </c>
      <c r="N72" s="100">
        <v>18.229167</v>
      </c>
      <c r="O72" s="100">
        <v>33.014353999999997</v>
      </c>
      <c r="P72" s="100">
        <v>50.793650999999997</v>
      </c>
      <c r="Q72" s="100">
        <v>87.521664000000001</v>
      </c>
      <c r="R72" s="100">
        <v>127.87724</v>
      </c>
      <c r="S72" s="100">
        <v>159.45946000000001</v>
      </c>
      <c r="T72" s="100">
        <v>195.4023</v>
      </c>
      <c r="U72" s="100">
        <v>10.149619</v>
      </c>
      <c r="V72" s="100">
        <v>17.586781999999999</v>
      </c>
      <c r="W72" s="127"/>
      <c r="X72" s="120">
        <v>1965</v>
      </c>
      <c r="Y72" s="100">
        <v>0.1762736</v>
      </c>
      <c r="Z72" s="100">
        <v>0.1813237</v>
      </c>
      <c r="AA72" s="100">
        <v>0.38417210000000002</v>
      </c>
      <c r="AB72" s="100">
        <v>0.2027986</v>
      </c>
      <c r="AC72" s="100">
        <v>0.25138260000000001</v>
      </c>
      <c r="AD72" s="100">
        <v>0.85665329999999995</v>
      </c>
      <c r="AE72" s="100">
        <v>1.5051174</v>
      </c>
      <c r="AF72" s="100">
        <v>1.6339869</v>
      </c>
      <c r="AG72" s="100">
        <v>1.0624169999999999</v>
      </c>
      <c r="AH72" s="100">
        <v>4.3263287999999998</v>
      </c>
      <c r="AI72" s="100">
        <v>7.6652826999999997</v>
      </c>
      <c r="AJ72" s="100">
        <v>20.995334</v>
      </c>
      <c r="AK72" s="100">
        <v>42.266604999999998</v>
      </c>
      <c r="AL72" s="100">
        <v>66.249347999999998</v>
      </c>
      <c r="AM72" s="100">
        <v>115.625</v>
      </c>
      <c r="AN72" s="100">
        <v>152.21239</v>
      </c>
      <c r="AO72" s="100">
        <v>207.85597000000001</v>
      </c>
      <c r="AP72" s="100">
        <v>211.42857000000001</v>
      </c>
      <c r="AQ72" s="100">
        <v>15.853832000000001</v>
      </c>
      <c r="AR72" s="100">
        <v>20.787381</v>
      </c>
      <c r="AS72" s="127"/>
      <c r="AT72" s="120">
        <v>1965</v>
      </c>
      <c r="AU72" s="100">
        <v>0.17179179999999999</v>
      </c>
      <c r="AV72" s="100">
        <v>0.17675650000000001</v>
      </c>
      <c r="AW72" s="100">
        <v>0.1879169</v>
      </c>
      <c r="AX72" s="100">
        <v>0.19743340000000001</v>
      </c>
      <c r="AY72" s="100">
        <v>0.24455859999999999</v>
      </c>
      <c r="AZ72" s="100">
        <v>0.6928086</v>
      </c>
      <c r="BA72" s="100">
        <v>1.3051044000000001</v>
      </c>
      <c r="BB72" s="100">
        <v>2.2210608999999999</v>
      </c>
      <c r="BC72" s="100">
        <v>1.9490643999999999</v>
      </c>
      <c r="BD72" s="100">
        <v>4.7502297999999996</v>
      </c>
      <c r="BE72" s="100">
        <v>9.9275134000000005</v>
      </c>
      <c r="BF72" s="100">
        <v>19.581748999999999</v>
      </c>
      <c r="BG72" s="100">
        <v>37.709167999999998</v>
      </c>
      <c r="BH72" s="100">
        <v>59.278351000000001</v>
      </c>
      <c r="BI72" s="100">
        <v>103.84895</v>
      </c>
      <c r="BJ72" s="100">
        <v>142.25941</v>
      </c>
      <c r="BK72" s="100">
        <v>189.60245</v>
      </c>
      <c r="BL72" s="100">
        <v>206.10686999999999</v>
      </c>
      <c r="BM72" s="100">
        <v>12.979570000000001</v>
      </c>
      <c r="BN72" s="100">
        <v>19.491136999999998</v>
      </c>
      <c r="BO72" s="127"/>
      <c r="BP72" s="120">
        <v>1965</v>
      </c>
    </row>
    <row r="73" spans="1:68">
      <c r="A73" s="127"/>
      <c r="B73" s="120">
        <v>1966</v>
      </c>
      <c r="C73" s="100">
        <v>0</v>
      </c>
      <c r="D73" s="100">
        <v>0</v>
      </c>
      <c r="E73" s="100">
        <v>0</v>
      </c>
      <c r="F73" s="100">
        <v>0.55468039999999996</v>
      </c>
      <c r="G73" s="100">
        <v>0.22700290000000001</v>
      </c>
      <c r="H73" s="100">
        <v>1.300522</v>
      </c>
      <c r="I73" s="100">
        <v>1.1203947999999999</v>
      </c>
      <c r="J73" s="100">
        <v>1.5100874</v>
      </c>
      <c r="K73" s="100">
        <v>3.0156664000000002</v>
      </c>
      <c r="L73" s="100">
        <v>5.2574546</v>
      </c>
      <c r="M73" s="100">
        <v>8.3112981000000001</v>
      </c>
      <c r="N73" s="100">
        <v>18.809027</v>
      </c>
      <c r="O73" s="100">
        <v>31.524681999999999</v>
      </c>
      <c r="P73" s="100">
        <v>61.217297000000002</v>
      </c>
      <c r="Q73" s="100">
        <v>99.755381999999997</v>
      </c>
      <c r="R73" s="100">
        <v>156.34259</v>
      </c>
      <c r="S73" s="100">
        <v>228.8389</v>
      </c>
      <c r="T73" s="100">
        <v>273.57490000000001</v>
      </c>
      <c r="U73" s="100">
        <v>11.486603000000001</v>
      </c>
      <c r="V73" s="100">
        <v>21.059169000000001</v>
      </c>
      <c r="W73" s="127"/>
      <c r="X73" s="120">
        <v>1966</v>
      </c>
      <c r="Y73" s="100">
        <v>0.17686660000000001</v>
      </c>
      <c r="Z73" s="100">
        <v>0</v>
      </c>
      <c r="AA73" s="100">
        <v>0</v>
      </c>
      <c r="AB73" s="100">
        <v>0.19433059999999999</v>
      </c>
      <c r="AC73" s="100">
        <v>0.238871</v>
      </c>
      <c r="AD73" s="100">
        <v>1.1040026000000001</v>
      </c>
      <c r="AE73" s="100">
        <v>0.60026710000000005</v>
      </c>
      <c r="AF73" s="100">
        <v>0.81643319999999997</v>
      </c>
      <c r="AG73" s="100">
        <v>1.849386</v>
      </c>
      <c r="AH73" s="100">
        <v>2.0859345</v>
      </c>
      <c r="AI73" s="100">
        <v>5.9454148</v>
      </c>
      <c r="AJ73" s="100">
        <v>19.834734999999998</v>
      </c>
      <c r="AK73" s="100">
        <v>38.360193000000002</v>
      </c>
      <c r="AL73" s="100">
        <v>63.858933999999998</v>
      </c>
      <c r="AM73" s="100">
        <v>119.67035</v>
      </c>
      <c r="AN73" s="100">
        <v>188.67600999999999</v>
      </c>
      <c r="AO73" s="100">
        <v>229.00882999999999</v>
      </c>
      <c r="AP73" s="100">
        <v>273.40895</v>
      </c>
      <c r="AQ73" s="100">
        <v>16.794288000000002</v>
      </c>
      <c r="AR73" s="100">
        <v>22.426455000000001</v>
      </c>
      <c r="AS73" s="127"/>
      <c r="AT73" s="120">
        <v>1966</v>
      </c>
      <c r="AU73" s="100">
        <v>8.6188100000000004E-2</v>
      </c>
      <c r="AV73" s="100">
        <v>0</v>
      </c>
      <c r="AW73" s="100">
        <v>0</v>
      </c>
      <c r="AX73" s="100">
        <v>0.37898920000000003</v>
      </c>
      <c r="AY73" s="100">
        <v>0.23278579999999999</v>
      </c>
      <c r="AZ73" s="100">
        <v>1.2051757999999999</v>
      </c>
      <c r="BA73" s="100">
        <v>0.86931069999999999</v>
      </c>
      <c r="BB73" s="100">
        <v>1.176809</v>
      </c>
      <c r="BC73" s="100">
        <v>2.4471102</v>
      </c>
      <c r="BD73" s="100">
        <v>3.6875767000000002</v>
      </c>
      <c r="BE73" s="100">
        <v>7.1380578000000003</v>
      </c>
      <c r="BF73" s="100">
        <v>19.313151000000001</v>
      </c>
      <c r="BG73" s="100">
        <v>34.968172000000003</v>
      </c>
      <c r="BH73" s="100">
        <v>62.658577999999999</v>
      </c>
      <c r="BI73" s="100">
        <v>111.3939</v>
      </c>
      <c r="BJ73" s="100">
        <v>175.58635000000001</v>
      </c>
      <c r="BK73" s="100">
        <v>228.94489999999999</v>
      </c>
      <c r="BL73" s="100">
        <v>273.46314000000001</v>
      </c>
      <c r="BM73" s="100">
        <v>14.121301000000001</v>
      </c>
      <c r="BN73" s="100">
        <v>21.890203</v>
      </c>
      <c r="BO73" s="127"/>
      <c r="BP73" s="120">
        <v>1966</v>
      </c>
    </row>
    <row r="74" spans="1:68">
      <c r="A74" s="127"/>
      <c r="B74" s="120">
        <v>1967</v>
      </c>
      <c r="C74" s="100">
        <v>0</v>
      </c>
      <c r="D74" s="100">
        <v>0</v>
      </c>
      <c r="E74" s="100">
        <v>0</v>
      </c>
      <c r="F74" s="100">
        <v>0.18636759999999999</v>
      </c>
      <c r="G74" s="100">
        <v>0.21008399999999999</v>
      </c>
      <c r="H74" s="100">
        <v>0.75191359999999996</v>
      </c>
      <c r="I74" s="100">
        <v>1.9220789</v>
      </c>
      <c r="J74" s="100">
        <v>1.7824177000000001</v>
      </c>
      <c r="K74" s="100">
        <v>3.2537254999999998</v>
      </c>
      <c r="L74" s="100">
        <v>6.7583931000000002</v>
      </c>
      <c r="M74" s="100">
        <v>8.3243153000000003</v>
      </c>
      <c r="N74" s="100">
        <v>20.183779000000001</v>
      </c>
      <c r="O74" s="100">
        <v>36.943427</v>
      </c>
      <c r="P74" s="100">
        <v>68.917153999999996</v>
      </c>
      <c r="Q74" s="100">
        <v>107.99418</v>
      </c>
      <c r="R74" s="100">
        <v>150.34390999999999</v>
      </c>
      <c r="S74" s="100">
        <v>169.76638</v>
      </c>
      <c r="T74" s="100">
        <v>207.41226</v>
      </c>
      <c r="U74" s="100">
        <v>11.533305</v>
      </c>
      <c r="V74" s="100">
        <v>19.971927999999998</v>
      </c>
      <c r="W74" s="127"/>
      <c r="X74" s="120">
        <v>1967</v>
      </c>
      <c r="Y74" s="100">
        <v>0</v>
      </c>
      <c r="Z74" s="100">
        <v>0</v>
      </c>
      <c r="AA74" s="100">
        <v>0.36947469999999999</v>
      </c>
      <c r="AB74" s="100">
        <v>0.39012669999999999</v>
      </c>
      <c r="AC74" s="100">
        <v>1.1017486999999999</v>
      </c>
      <c r="AD74" s="100">
        <v>0.26739610000000003</v>
      </c>
      <c r="AE74" s="100">
        <v>0.292045</v>
      </c>
      <c r="AF74" s="100">
        <v>0.27551999999999999</v>
      </c>
      <c r="AG74" s="100">
        <v>3.1693712000000001</v>
      </c>
      <c r="AH74" s="100">
        <v>3.7600943999999998</v>
      </c>
      <c r="AI74" s="100">
        <v>5.6031826000000002</v>
      </c>
      <c r="AJ74" s="100">
        <v>18.091885000000001</v>
      </c>
      <c r="AK74" s="100">
        <v>37.8459</v>
      </c>
      <c r="AL74" s="100">
        <v>70.035528999999997</v>
      </c>
      <c r="AM74" s="100">
        <v>97.069371000000004</v>
      </c>
      <c r="AN74" s="100">
        <v>192.61075</v>
      </c>
      <c r="AO74" s="100">
        <v>236.07957999999999</v>
      </c>
      <c r="AP74" s="100">
        <v>229.10411999999999</v>
      </c>
      <c r="AQ74" s="100">
        <v>16.365866</v>
      </c>
      <c r="AR74" s="100">
        <v>21.563130999999998</v>
      </c>
      <c r="AS74" s="127"/>
      <c r="AT74" s="120">
        <v>1967</v>
      </c>
      <c r="AU74" s="100">
        <v>0</v>
      </c>
      <c r="AV74" s="100">
        <v>0</v>
      </c>
      <c r="AW74" s="100">
        <v>0.18045559999999999</v>
      </c>
      <c r="AX74" s="100">
        <v>0.28592450000000003</v>
      </c>
      <c r="AY74" s="100">
        <v>0.64528339999999995</v>
      </c>
      <c r="AZ74" s="100">
        <v>0.5174919</v>
      </c>
      <c r="BA74" s="100">
        <v>1.1321791000000001</v>
      </c>
      <c r="BB74" s="100">
        <v>1.0586561999999999</v>
      </c>
      <c r="BC74" s="100">
        <v>3.2126820999999999</v>
      </c>
      <c r="BD74" s="100">
        <v>5.2793036999999998</v>
      </c>
      <c r="BE74" s="100">
        <v>6.9702925999999996</v>
      </c>
      <c r="BF74" s="100">
        <v>19.149134</v>
      </c>
      <c r="BG74" s="100">
        <v>37.397325000000002</v>
      </c>
      <c r="BH74" s="100">
        <v>69.523116000000002</v>
      </c>
      <c r="BI74" s="100">
        <v>101.60507</v>
      </c>
      <c r="BJ74" s="100">
        <v>175.72140999999999</v>
      </c>
      <c r="BK74" s="100">
        <v>211.38256999999999</v>
      </c>
      <c r="BL74" s="100">
        <v>222.04459</v>
      </c>
      <c r="BM74" s="100">
        <v>13.933292</v>
      </c>
      <c r="BN74" s="100">
        <v>21.053999000000001</v>
      </c>
      <c r="BO74" s="127"/>
      <c r="BP74" s="120">
        <v>1967</v>
      </c>
    </row>
    <row r="75" spans="1:68">
      <c r="A75" s="127"/>
      <c r="B75" s="121">
        <v>1968</v>
      </c>
      <c r="C75" s="100">
        <v>0.17028840000000001</v>
      </c>
      <c r="D75" s="100">
        <v>0.48226629999999998</v>
      </c>
      <c r="E75" s="100">
        <v>0.52000279999999999</v>
      </c>
      <c r="F75" s="100">
        <v>0.18380489999999999</v>
      </c>
      <c r="G75" s="100">
        <v>0.39396599999999998</v>
      </c>
      <c r="H75" s="100">
        <v>0.97069939999999999</v>
      </c>
      <c r="I75" s="100">
        <v>2.1449560999999999</v>
      </c>
      <c r="J75" s="100">
        <v>3.1100732999999998</v>
      </c>
      <c r="K75" s="100">
        <v>4.7032730000000003</v>
      </c>
      <c r="L75" s="100">
        <v>6.2186700999999998</v>
      </c>
      <c r="M75" s="100">
        <v>14.991989</v>
      </c>
      <c r="N75" s="100">
        <v>20.457129999999999</v>
      </c>
      <c r="O75" s="100">
        <v>34.571640000000002</v>
      </c>
      <c r="P75" s="100">
        <v>85.267645999999999</v>
      </c>
      <c r="Q75" s="100">
        <v>118.34217</v>
      </c>
      <c r="R75" s="100">
        <v>192.87253999999999</v>
      </c>
      <c r="S75" s="100">
        <v>253.69566</v>
      </c>
      <c r="T75" s="100">
        <v>302.21262999999999</v>
      </c>
      <c r="U75" s="100">
        <v>14.164599000000001</v>
      </c>
      <c r="V75" s="100">
        <v>25.408121000000001</v>
      </c>
      <c r="W75" s="127"/>
      <c r="X75" s="121">
        <v>1968</v>
      </c>
      <c r="Y75" s="100">
        <v>0.17937439999999999</v>
      </c>
      <c r="Z75" s="100">
        <v>0</v>
      </c>
      <c r="AA75" s="100">
        <v>0.18175279999999999</v>
      </c>
      <c r="AB75" s="100">
        <v>0.1915742</v>
      </c>
      <c r="AC75" s="100">
        <v>0.61961710000000003</v>
      </c>
      <c r="AD75" s="100">
        <v>0.259718</v>
      </c>
      <c r="AE75" s="100">
        <v>0.28441169999999999</v>
      </c>
      <c r="AF75" s="100">
        <v>2.5138752000000002</v>
      </c>
      <c r="AG75" s="100">
        <v>3.1647823000000002</v>
      </c>
      <c r="AH75" s="100">
        <v>3.3478780000000001</v>
      </c>
      <c r="AI75" s="100">
        <v>6.8851987000000001</v>
      </c>
      <c r="AJ75" s="100">
        <v>13.37016</v>
      </c>
      <c r="AK75" s="100">
        <v>42.574967999999998</v>
      </c>
      <c r="AL75" s="100">
        <v>75.547848999999999</v>
      </c>
      <c r="AM75" s="100">
        <v>128.05673999999999</v>
      </c>
      <c r="AN75" s="100">
        <v>207.87962999999999</v>
      </c>
      <c r="AO75" s="100">
        <v>242.36068</v>
      </c>
      <c r="AP75" s="100">
        <v>304.51137</v>
      </c>
      <c r="AQ75" s="100">
        <v>18.422905</v>
      </c>
      <c r="AR75" s="100">
        <v>24.456524999999999</v>
      </c>
      <c r="AS75" s="127"/>
      <c r="AT75" s="121">
        <v>1968</v>
      </c>
      <c r="AU75" s="100">
        <v>0.17471339999999999</v>
      </c>
      <c r="AV75" s="100">
        <v>0.24700140000000001</v>
      </c>
      <c r="AW75" s="100">
        <v>0.35488740000000002</v>
      </c>
      <c r="AX75" s="100">
        <v>0.1876092</v>
      </c>
      <c r="AY75" s="100">
        <v>0.50411969999999995</v>
      </c>
      <c r="AZ75" s="100">
        <v>0.62726839999999995</v>
      </c>
      <c r="BA75" s="100">
        <v>1.2421142999999999</v>
      </c>
      <c r="BB75" s="100">
        <v>2.8231270999999998</v>
      </c>
      <c r="BC75" s="100">
        <v>3.9583884</v>
      </c>
      <c r="BD75" s="100">
        <v>4.8057778999999998</v>
      </c>
      <c r="BE75" s="100">
        <v>10.942681</v>
      </c>
      <c r="BF75" s="100">
        <v>16.939592000000001</v>
      </c>
      <c r="BG75" s="100">
        <v>38.608196</v>
      </c>
      <c r="BH75" s="100">
        <v>80.031465999999995</v>
      </c>
      <c r="BI75" s="100">
        <v>124.01418</v>
      </c>
      <c r="BJ75" s="100">
        <v>201.94364999999999</v>
      </c>
      <c r="BK75" s="100">
        <v>246.52622</v>
      </c>
      <c r="BL75" s="100">
        <v>303.77197999999999</v>
      </c>
      <c r="BM75" s="100">
        <v>16.279952000000002</v>
      </c>
      <c r="BN75" s="100">
        <v>24.978717</v>
      </c>
      <c r="BO75" s="127"/>
      <c r="BP75" s="121">
        <v>1968</v>
      </c>
    </row>
    <row r="76" spans="1:68">
      <c r="A76" s="127"/>
      <c r="B76" s="121">
        <v>1969</v>
      </c>
      <c r="C76" s="100">
        <v>0.1681068</v>
      </c>
      <c r="D76" s="100">
        <v>0</v>
      </c>
      <c r="E76" s="100">
        <v>0</v>
      </c>
      <c r="F76" s="100">
        <v>0.18055660000000001</v>
      </c>
      <c r="G76" s="100">
        <v>0.18860589999999999</v>
      </c>
      <c r="H76" s="100">
        <v>0.68978039999999996</v>
      </c>
      <c r="I76" s="100">
        <v>0.77722219999999997</v>
      </c>
      <c r="J76" s="100">
        <v>2.8834382999999999</v>
      </c>
      <c r="K76" s="100">
        <v>5.3835668999999999</v>
      </c>
      <c r="L76" s="100">
        <v>4.6873535000000004</v>
      </c>
      <c r="M76" s="100">
        <v>10.451373</v>
      </c>
      <c r="N76" s="100">
        <v>16.968076</v>
      </c>
      <c r="O76" s="100">
        <v>37.104326999999998</v>
      </c>
      <c r="P76" s="100">
        <v>68.819571999999994</v>
      </c>
      <c r="Q76" s="100">
        <v>116.93593</v>
      </c>
      <c r="R76" s="100">
        <v>174.16658000000001</v>
      </c>
      <c r="S76" s="100">
        <v>194.23915</v>
      </c>
      <c r="T76" s="100">
        <v>306.89454000000001</v>
      </c>
      <c r="U76" s="100">
        <v>12.333492</v>
      </c>
      <c r="V76" s="100">
        <v>22.677589999999999</v>
      </c>
      <c r="W76" s="127"/>
      <c r="X76" s="121">
        <v>1969</v>
      </c>
      <c r="Y76" s="100">
        <v>0.17644499999999999</v>
      </c>
      <c r="Z76" s="100">
        <v>0.16728109999999999</v>
      </c>
      <c r="AA76" s="100">
        <v>0.3539021</v>
      </c>
      <c r="AB76" s="100">
        <v>0.56326180000000003</v>
      </c>
      <c r="AC76" s="100">
        <v>0.5941147</v>
      </c>
      <c r="AD76" s="100">
        <v>0.24667240000000001</v>
      </c>
      <c r="AE76" s="100">
        <v>0.27359109999999998</v>
      </c>
      <c r="AF76" s="100">
        <v>1.4083158</v>
      </c>
      <c r="AG76" s="100">
        <v>4.4579056000000001</v>
      </c>
      <c r="AH76" s="100">
        <v>4.3267917999999996</v>
      </c>
      <c r="AI76" s="100">
        <v>8.5456018999999994</v>
      </c>
      <c r="AJ76" s="100">
        <v>14.977499999999999</v>
      </c>
      <c r="AK76" s="100">
        <v>29.412860999999999</v>
      </c>
      <c r="AL76" s="100">
        <v>73.594937000000002</v>
      </c>
      <c r="AM76" s="100">
        <v>104.39122999999999</v>
      </c>
      <c r="AN76" s="100">
        <v>186.13423</v>
      </c>
      <c r="AO76" s="100">
        <v>231.08267000000001</v>
      </c>
      <c r="AP76" s="100">
        <v>226.19427999999999</v>
      </c>
      <c r="AQ76" s="100">
        <v>16.347102</v>
      </c>
      <c r="AR76" s="100">
        <v>21.531544</v>
      </c>
      <c r="AS76" s="127"/>
      <c r="AT76" s="121">
        <v>1969</v>
      </c>
      <c r="AU76" s="100">
        <v>0.17217499999999999</v>
      </c>
      <c r="AV76" s="100">
        <v>8.1486600000000006E-2</v>
      </c>
      <c r="AW76" s="100">
        <v>0.17274809999999999</v>
      </c>
      <c r="AX76" s="100">
        <v>0.36816989999999999</v>
      </c>
      <c r="AY76" s="100">
        <v>0.38641409999999998</v>
      </c>
      <c r="AZ76" s="100">
        <v>0.47601080000000001</v>
      </c>
      <c r="BA76" s="100">
        <v>0.53226949999999995</v>
      </c>
      <c r="BB76" s="100">
        <v>2.1723694</v>
      </c>
      <c r="BC76" s="100">
        <v>4.9367339000000001</v>
      </c>
      <c r="BD76" s="100">
        <v>4.5104742</v>
      </c>
      <c r="BE76" s="100">
        <v>9.4981795000000009</v>
      </c>
      <c r="BF76" s="100">
        <v>15.974304999999999</v>
      </c>
      <c r="BG76" s="100">
        <v>33.202694000000001</v>
      </c>
      <c r="BH76" s="100">
        <v>71.369192999999996</v>
      </c>
      <c r="BI76" s="100">
        <v>109.63572000000001</v>
      </c>
      <c r="BJ76" s="100">
        <v>181.48365000000001</v>
      </c>
      <c r="BK76" s="100">
        <v>217.59861000000001</v>
      </c>
      <c r="BL76" s="100">
        <v>251.79615000000001</v>
      </c>
      <c r="BM76" s="100">
        <v>14.327636</v>
      </c>
      <c r="BN76" s="100">
        <v>21.995802000000001</v>
      </c>
      <c r="BO76" s="127"/>
      <c r="BP76" s="121">
        <v>1969</v>
      </c>
    </row>
    <row r="77" spans="1:68">
      <c r="A77" s="127"/>
      <c r="B77" s="121">
        <v>1970</v>
      </c>
      <c r="C77" s="100">
        <v>0</v>
      </c>
      <c r="D77" s="100">
        <v>0.158637</v>
      </c>
      <c r="E77" s="100">
        <v>0.16401189999999999</v>
      </c>
      <c r="F77" s="100">
        <v>0.17812169999999999</v>
      </c>
      <c r="G77" s="100">
        <v>0.72542490000000004</v>
      </c>
      <c r="H77" s="100">
        <v>0.21811340000000001</v>
      </c>
      <c r="I77" s="100">
        <v>1.0005227999999999</v>
      </c>
      <c r="J77" s="100">
        <v>3.1736040999999999</v>
      </c>
      <c r="K77" s="100">
        <v>3.9162892999999999</v>
      </c>
      <c r="L77" s="100">
        <v>5.6009573000000001</v>
      </c>
      <c r="M77" s="100">
        <v>11.942513</v>
      </c>
      <c r="N77" s="100">
        <v>18.007262999999998</v>
      </c>
      <c r="O77" s="100">
        <v>38.508547</v>
      </c>
      <c r="P77" s="100">
        <v>65.061079000000007</v>
      </c>
      <c r="Q77" s="100">
        <v>115.77958</v>
      </c>
      <c r="R77" s="100">
        <v>168.29526000000001</v>
      </c>
      <c r="S77" s="100">
        <v>213.58994999999999</v>
      </c>
      <c r="T77" s="100">
        <v>315.78946999999999</v>
      </c>
      <c r="U77" s="100">
        <v>12.444419</v>
      </c>
      <c r="V77" s="100">
        <v>23.018581000000001</v>
      </c>
      <c r="W77" s="127"/>
      <c r="X77" s="121">
        <v>1970</v>
      </c>
      <c r="Y77" s="100">
        <v>0.17245659999999999</v>
      </c>
      <c r="Z77" s="100">
        <v>0.167069</v>
      </c>
      <c r="AA77" s="100">
        <v>0.17257739999999999</v>
      </c>
      <c r="AB77" s="100">
        <v>1.1091783</v>
      </c>
      <c r="AC77" s="100">
        <v>0.38150319999999999</v>
      </c>
      <c r="AD77" s="100">
        <v>1.6307247</v>
      </c>
      <c r="AE77" s="100">
        <v>1.3240297999999999</v>
      </c>
      <c r="AF77" s="100">
        <v>2.5342547</v>
      </c>
      <c r="AG77" s="100">
        <v>1.8471363000000001</v>
      </c>
      <c r="AH77" s="100">
        <v>5.8149831000000001</v>
      </c>
      <c r="AI77" s="100">
        <v>6.3001452000000002</v>
      </c>
      <c r="AJ77" s="100">
        <v>18.670525000000001</v>
      </c>
      <c r="AK77" s="100">
        <v>31.381132000000001</v>
      </c>
      <c r="AL77" s="100">
        <v>67.820774999999998</v>
      </c>
      <c r="AM77" s="100">
        <v>122.51541</v>
      </c>
      <c r="AN77" s="100">
        <v>186.55956</v>
      </c>
      <c r="AO77" s="100">
        <v>250.68672000000001</v>
      </c>
      <c r="AP77" s="100">
        <v>286.71183000000002</v>
      </c>
      <c r="AQ77" s="100">
        <v>17.617609999999999</v>
      </c>
      <c r="AR77" s="100">
        <v>23.403116000000001</v>
      </c>
      <c r="AS77" s="127"/>
      <c r="AT77" s="121">
        <v>1970</v>
      </c>
      <c r="AU77" s="100">
        <v>8.4207799999999999E-2</v>
      </c>
      <c r="AV77" s="100">
        <v>0.1627439</v>
      </c>
      <c r="AW77" s="100">
        <v>0.16818569999999999</v>
      </c>
      <c r="AX77" s="100">
        <v>0.63500420000000002</v>
      </c>
      <c r="AY77" s="100">
        <v>0.55780589999999997</v>
      </c>
      <c r="AZ77" s="100">
        <v>0.90117080000000005</v>
      </c>
      <c r="BA77" s="100">
        <v>1.1576664999999999</v>
      </c>
      <c r="BB77" s="100">
        <v>2.8639500999999998</v>
      </c>
      <c r="BC77" s="100">
        <v>2.9205793</v>
      </c>
      <c r="BD77" s="100">
        <v>5.7059639000000004</v>
      </c>
      <c r="BE77" s="100">
        <v>9.1246042999999997</v>
      </c>
      <c r="BF77" s="100">
        <v>18.338927000000002</v>
      </c>
      <c r="BG77" s="100">
        <v>34.874299000000001</v>
      </c>
      <c r="BH77" s="100">
        <v>66.526950999999997</v>
      </c>
      <c r="BI77" s="100">
        <v>119.68098999999999</v>
      </c>
      <c r="BJ77" s="100">
        <v>179.53862000000001</v>
      </c>
      <c r="BK77" s="100">
        <v>237.24691999999999</v>
      </c>
      <c r="BL77" s="100">
        <v>295.89076</v>
      </c>
      <c r="BM77" s="100">
        <v>15.015172</v>
      </c>
      <c r="BN77" s="100">
        <v>23.299851</v>
      </c>
      <c r="BO77" s="127"/>
      <c r="BP77" s="121">
        <v>1970</v>
      </c>
    </row>
    <row r="78" spans="1:68">
      <c r="A78" s="127"/>
      <c r="B78" s="121">
        <v>1971</v>
      </c>
      <c r="C78" s="100">
        <v>0</v>
      </c>
      <c r="D78" s="100">
        <v>0.3130385</v>
      </c>
      <c r="E78" s="100">
        <v>0</v>
      </c>
      <c r="F78" s="100">
        <v>0.17307900000000001</v>
      </c>
      <c r="G78" s="100">
        <v>0.85977570000000003</v>
      </c>
      <c r="H78" s="100">
        <v>0.80396520000000005</v>
      </c>
      <c r="I78" s="100">
        <v>0.93935959999999996</v>
      </c>
      <c r="J78" s="100">
        <v>1.2863059999999999</v>
      </c>
      <c r="K78" s="100">
        <v>3.6059773000000002</v>
      </c>
      <c r="L78" s="100">
        <v>5.6431469999999999</v>
      </c>
      <c r="M78" s="100">
        <v>6.1897238999999997</v>
      </c>
      <c r="N78" s="100">
        <v>22.507168</v>
      </c>
      <c r="O78" s="100">
        <v>34.514588000000003</v>
      </c>
      <c r="P78" s="100">
        <v>59.589413</v>
      </c>
      <c r="Q78" s="100">
        <v>119.64265</v>
      </c>
      <c r="R78" s="100">
        <v>160.61677</v>
      </c>
      <c r="S78" s="100">
        <v>248.75054</v>
      </c>
      <c r="T78" s="100">
        <v>218.45466999999999</v>
      </c>
      <c r="U78" s="100">
        <v>11.875876999999999</v>
      </c>
      <c r="V78" s="100">
        <v>21.575071000000001</v>
      </c>
      <c r="W78" s="127"/>
      <c r="X78" s="121">
        <v>1971</v>
      </c>
      <c r="Y78" s="100">
        <v>0.16371330000000001</v>
      </c>
      <c r="Z78" s="100">
        <v>0.164599</v>
      </c>
      <c r="AA78" s="100">
        <v>0.32770660000000001</v>
      </c>
      <c r="AB78" s="100">
        <v>0</v>
      </c>
      <c r="AC78" s="100">
        <v>0.53661499999999995</v>
      </c>
      <c r="AD78" s="100">
        <v>0.43023709999999998</v>
      </c>
      <c r="AE78" s="100">
        <v>0.50232699999999997</v>
      </c>
      <c r="AF78" s="100">
        <v>1.3655606</v>
      </c>
      <c r="AG78" s="100">
        <v>4.1295650999999998</v>
      </c>
      <c r="AH78" s="100">
        <v>3.5872601</v>
      </c>
      <c r="AI78" s="100">
        <v>5.6173463999999997</v>
      </c>
      <c r="AJ78" s="100">
        <v>17.746113999999999</v>
      </c>
      <c r="AK78" s="100">
        <v>30.706665000000001</v>
      </c>
      <c r="AL78" s="100">
        <v>63.992359</v>
      </c>
      <c r="AM78" s="100">
        <v>98.289529999999999</v>
      </c>
      <c r="AN78" s="100">
        <v>176.59412</v>
      </c>
      <c r="AO78" s="100">
        <v>211.34879000000001</v>
      </c>
      <c r="AP78" s="100">
        <v>281.21116999999998</v>
      </c>
      <c r="AQ78" s="100">
        <v>15.709314000000001</v>
      </c>
      <c r="AR78" s="100">
        <v>21.061259</v>
      </c>
      <c r="AS78" s="127"/>
      <c r="AT78" s="121">
        <v>1971</v>
      </c>
      <c r="AU78" s="100">
        <v>8.0015000000000003E-2</v>
      </c>
      <c r="AV78" s="100">
        <v>0.24068619999999999</v>
      </c>
      <c r="AW78" s="100">
        <v>0.15986239999999999</v>
      </c>
      <c r="AX78" s="100">
        <v>8.8005200000000006E-2</v>
      </c>
      <c r="AY78" s="100">
        <v>0.70138089999999997</v>
      </c>
      <c r="AZ78" s="100">
        <v>0.62344529999999998</v>
      </c>
      <c r="BA78" s="100">
        <v>0.72818269999999996</v>
      </c>
      <c r="BB78" s="100">
        <v>1.324749</v>
      </c>
      <c r="BC78" s="100">
        <v>3.8584760999999999</v>
      </c>
      <c r="BD78" s="100">
        <v>4.6374981000000002</v>
      </c>
      <c r="BE78" s="100">
        <v>5.9039719000000002</v>
      </c>
      <c r="BF78" s="100">
        <v>20.113675000000001</v>
      </c>
      <c r="BG78" s="100">
        <v>32.544705</v>
      </c>
      <c r="BH78" s="100">
        <v>61.899952999999996</v>
      </c>
      <c r="BI78" s="100">
        <v>107.36288999999999</v>
      </c>
      <c r="BJ78" s="100">
        <v>170.48497</v>
      </c>
      <c r="BK78" s="100">
        <v>224.79469</v>
      </c>
      <c r="BL78" s="100">
        <v>261.46719999999999</v>
      </c>
      <c r="BM78" s="100">
        <v>13.782532</v>
      </c>
      <c r="BN78" s="100">
        <v>21.387561000000002</v>
      </c>
      <c r="BO78" s="127"/>
      <c r="BP78" s="121">
        <v>1971</v>
      </c>
    </row>
    <row r="79" spans="1:68">
      <c r="A79" s="127"/>
      <c r="B79" s="121">
        <v>1972</v>
      </c>
      <c r="C79" s="100">
        <v>0.61076070000000005</v>
      </c>
      <c r="D79" s="100">
        <v>0.1579043</v>
      </c>
      <c r="E79" s="100">
        <v>0.15302779999999999</v>
      </c>
      <c r="F79" s="100">
        <v>0.67542469999999999</v>
      </c>
      <c r="G79" s="100">
        <v>0</v>
      </c>
      <c r="H79" s="100">
        <v>0.74998220000000004</v>
      </c>
      <c r="I79" s="100">
        <v>0.90800959999999997</v>
      </c>
      <c r="J79" s="100">
        <v>1.2715949</v>
      </c>
      <c r="K79" s="100">
        <v>4.1168208000000002</v>
      </c>
      <c r="L79" s="100">
        <v>8.3372772000000008</v>
      </c>
      <c r="M79" s="100">
        <v>13.897319</v>
      </c>
      <c r="N79" s="100">
        <v>22.020012000000001</v>
      </c>
      <c r="O79" s="100">
        <v>42.464499000000004</v>
      </c>
      <c r="P79" s="100">
        <v>57.450038999999997</v>
      </c>
      <c r="Q79" s="100">
        <v>103.88625999999999</v>
      </c>
      <c r="R79" s="100">
        <v>162.25404</v>
      </c>
      <c r="S79" s="100">
        <v>207.18387999999999</v>
      </c>
      <c r="T79" s="100">
        <v>249.53789</v>
      </c>
      <c r="U79" s="100">
        <v>12.280946</v>
      </c>
      <c r="V79" s="100">
        <v>21.808865000000001</v>
      </c>
      <c r="W79" s="127"/>
      <c r="X79" s="121">
        <v>1972</v>
      </c>
      <c r="Y79" s="100">
        <v>0</v>
      </c>
      <c r="Z79" s="100">
        <v>0.16637250000000001</v>
      </c>
      <c r="AA79" s="100">
        <v>0</v>
      </c>
      <c r="AB79" s="100">
        <v>0.34991159999999999</v>
      </c>
      <c r="AC79" s="100">
        <v>0.361209</v>
      </c>
      <c r="AD79" s="100">
        <v>0.99842450000000005</v>
      </c>
      <c r="AE79" s="100">
        <v>1.7039010000000001</v>
      </c>
      <c r="AF79" s="100">
        <v>1.0766175</v>
      </c>
      <c r="AG79" s="100">
        <v>2.6084257000000002</v>
      </c>
      <c r="AH79" s="100">
        <v>4.6234104</v>
      </c>
      <c r="AI79" s="100">
        <v>6.2950850000000003</v>
      </c>
      <c r="AJ79" s="100">
        <v>16.194538000000001</v>
      </c>
      <c r="AK79" s="100">
        <v>33.553986999999999</v>
      </c>
      <c r="AL79" s="100">
        <v>54.836182999999998</v>
      </c>
      <c r="AM79" s="100">
        <v>111.66019</v>
      </c>
      <c r="AN79" s="100">
        <v>168.45701</v>
      </c>
      <c r="AO79" s="100">
        <v>216.53102000000001</v>
      </c>
      <c r="AP79" s="100">
        <v>211.86440999999999</v>
      </c>
      <c r="AQ79" s="100">
        <v>15.396212</v>
      </c>
      <c r="AR79" s="100">
        <v>20.232776000000001</v>
      </c>
      <c r="AS79" s="127"/>
      <c r="AT79" s="121">
        <v>1972</v>
      </c>
      <c r="AU79" s="100">
        <v>0.31188450000000001</v>
      </c>
      <c r="AV79" s="100">
        <v>0.1620278</v>
      </c>
      <c r="AW79" s="100">
        <v>7.8379199999999996E-2</v>
      </c>
      <c r="AX79" s="100">
        <v>0.5155556</v>
      </c>
      <c r="AY79" s="100">
        <v>0.17722579999999999</v>
      </c>
      <c r="AZ79" s="100">
        <v>0.87029259999999997</v>
      </c>
      <c r="BA79" s="100">
        <v>1.2920716000000001</v>
      </c>
      <c r="BB79" s="100">
        <v>1.1768689999999999</v>
      </c>
      <c r="BC79" s="100">
        <v>3.3906266</v>
      </c>
      <c r="BD79" s="100">
        <v>6.5234027000000001</v>
      </c>
      <c r="BE79" s="100">
        <v>10.113023999999999</v>
      </c>
      <c r="BF79" s="100">
        <v>19.078737</v>
      </c>
      <c r="BG79" s="100">
        <v>37.862377000000002</v>
      </c>
      <c r="BH79" s="100">
        <v>56.073132999999999</v>
      </c>
      <c r="BI79" s="100">
        <v>108.3155</v>
      </c>
      <c r="BJ79" s="100">
        <v>166.11053000000001</v>
      </c>
      <c r="BK79" s="100">
        <v>213.20424</v>
      </c>
      <c r="BL79" s="100">
        <v>223.54694000000001</v>
      </c>
      <c r="BM79" s="100">
        <v>13.830776</v>
      </c>
      <c r="BN79" s="100">
        <v>20.979521999999999</v>
      </c>
      <c r="BO79" s="127"/>
      <c r="BP79" s="121">
        <v>1972</v>
      </c>
    </row>
    <row r="80" spans="1:68">
      <c r="A80" s="127"/>
      <c r="B80" s="121">
        <v>1973</v>
      </c>
      <c r="C80" s="100">
        <v>0.15101729999999999</v>
      </c>
      <c r="D80" s="100">
        <v>0</v>
      </c>
      <c r="E80" s="100">
        <v>0</v>
      </c>
      <c r="F80" s="100">
        <v>0.16585430000000001</v>
      </c>
      <c r="G80" s="100">
        <v>0</v>
      </c>
      <c r="H80" s="100">
        <v>0.1788071</v>
      </c>
      <c r="I80" s="100">
        <v>1.1064883999999999</v>
      </c>
      <c r="J80" s="100">
        <v>0.74979189999999996</v>
      </c>
      <c r="K80" s="100">
        <v>4.2114963999999997</v>
      </c>
      <c r="L80" s="100">
        <v>4.1224214000000003</v>
      </c>
      <c r="M80" s="100">
        <v>8.1831943999999996</v>
      </c>
      <c r="N80" s="100">
        <v>20.157292000000002</v>
      </c>
      <c r="O80" s="100">
        <v>36.687947999999999</v>
      </c>
      <c r="P80" s="100">
        <v>65.316461000000004</v>
      </c>
      <c r="Q80" s="100">
        <v>115.35204</v>
      </c>
      <c r="R80" s="100">
        <v>186.57677000000001</v>
      </c>
      <c r="S80" s="100">
        <v>223.68862999999999</v>
      </c>
      <c r="T80" s="100">
        <v>266.52452</v>
      </c>
      <c r="U80" s="100">
        <v>12.207262</v>
      </c>
      <c r="V80" s="100">
        <v>22.459772999999998</v>
      </c>
      <c r="W80" s="127"/>
      <c r="X80" s="121">
        <v>1973</v>
      </c>
      <c r="Y80" s="100">
        <v>0.15753510000000001</v>
      </c>
      <c r="Z80" s="100">
        <v>0.33526</v>
      </c>
      <c r="AA80" s="100">
        <v>0.15904270000000001</v>
      </c>
      <c r="AB80" s="100">
        <v>0.51586540000000003</v>
      </c>
      <c r="AC80" s="100">
        <v>0.35754960000000002</v>
      </c>
      <c r="AD80" s="100">
        <v>1.1354325000000001</v>
      </c>
      <c r="AE80" s="100">
        <v>1.6617013</v>
      </c>
      <c r="AF80" s="100">
        <v>2.3749020000000001</v>
      </c>
      <c r="AG80" s="100">
        <v>2.3950821000000002</v>
      </c>
      <c r="AH80" s="100">
        <v>3.5889798000000002</v>
      </c>
      <c r="AI80" s="100">
        <v>6.9131049999999998</v>
      </c>
      <c r="AJ80" s="100">
        <v>16.121486000000001</v>
      </c>
      <c r="AK80" s="100">
        <v>25.178912</v>
      </c>
      <c r="AL80" s="100">
        <v>52.320734999999999</v>
      </c>
      <c r="AM80" s="100">
        <v>95.741463999999993</v>
      </c>
      <c r="AN80" s="100">
        <v>149.51524000000001</v>
      </c>
      <c r="AO80" s="100">
        <v>182.90115</v>
      </c>
      <c r="AP80" s="100">
        <v>255.12727000000001</v>
      </c>
      <c r="AQ80" s="100">
        <v>14.326753999999999</v>
      </c>
      <c r="AR80" s="100">
        <v>18.878902</v>
      </c>
      <c r="AS80" s="127"/>
      <c r="AT80" s="121">
        <v>1973</v>
      </c>
      <c r="AU80" s="100">
        <v>0.15420739999999999</v>
      </c>
      <c r="AV80" s="100">
        <v>0.16327639999999999</v>
      </c>
      <c r="AW80" s="100">
        <v>7.7466099999999996E-2</v>
      </c>
      <c r="AX80" s="100">
        <v>0.33769919999999998</v>
      </c>
      <c r="AY80" s="100">
        <v>0.1757051</v>
      </c>
      <c r="AZ80" s="100">
        <v>0.64356279999999999</v>
      </c>
      <c r="BA80" s="100">
        <v>1.3743578999999999</v>
      </c>
      <c r="BB80" s="100">
        <v>1.5402901</v>
      </c>
      <c r="BC80" s="100">
        <v>3.3357839</v>
      </c>
      <c r="BD80" s="100">
        <v>3.8631112999999999</v>
      </c>
      <c r="BE80" s="100">
        <v>7.5524863</v>
      </c>
      <c r="BF80" s="100">
        <v>18.111035000000001</v>
      </c>
      <c r="BG80" s="100">
        <v>30.748169000000001</v>
      </c>
      <c r="BH80" s="100">
        <v>58.437809000000001</v>
      </c>
      <c r="BI80" s="100">
        <v>104.25315000000001</v>
      </c>
      <c r="BJ80" s="100">
        <v>163.48827</v>
      </c>
      <c r="BK80" s="100">
        <v>197.16766999999999</v>
      </c>
      <c r="BL80" s="100">
        <v>258.63839000000002</v>
      </c>
      <c r="BM80" s="100">
        <v>13.262209</v>
      </c>
      <c r="BN80" s="100">
        <v>20.347099</v>
      </c>
      <c r="BO80" s="127"/>
      <c r="BP80" s="121">
        <v>1973</v>
      </c>
    </row>
    <row r="81" spans="1:68">
      <c r="A81" s="127"/>
      <c r="B81" s="121">
        <v>1974</v>
      </c>
      <c r="C81" s="100">
        <v>0.45361010000000002</v>
      </c>
      <c r="D81" s="100">
        <v>0.1584352</v>
      </c>
      <c r="E81" s="100">
        <v>0</v>
      </c>
      <c r="F81" s="100">
        <v>0</v>
      </c>
      <c r="G81" s="100">
        <v>0.17037369999999999</v>
      </c>
      <c r="H81" s="100">
        <v>0.86642949999999996</v>
      </c>
      <c r="I81" s="100">
        <v>0.85053000000000001</v>
      </c>
      <c r="J81" s="100">
        <v>4.1297018000000003</v>
      </c>
      <c r="K81" s="100">
        <v>2.7757520000000002</v>
      </c>
      <c r="L81" s="100">
        <v>6.7581918999999999</v>
      </c>
      <c r="M81" s="100">
        <v>12.827662</v>
      </c>
      <c r="N81" s="100">
        <v>18.387965999999999</v>
      </c>
      <c r="O81" s="100">
        <v>39.579431999999997</v>
      </c>
      <c r="P81" s="100">
        <v>59.204332999999998</v>
      </c>
      <c r="Q81" s="100">
        <v>102.71532000000001</v>
      </c>
      <c r="R81" s="100">
        <v>181.27195</v>
      </c>
      <c r="S81" s="100">
        <v>243.97341</v>
      </c>
      <c r="T81" s="100">
        <v>253.18629000000001</v>
      </c>
      <c r="U81" s="100">
        <v>12.526002999999999</v>
      </c>
      <c r="V81" s="100">
        <v>22.588004000000002</v>
      </c>
      <c r="W81" s="127"/>
      <c r="X81" s="121">
        <v>1974</v>
      </c>
      <c r="Y81" s="100">
        <v>0</v>
      </c>
      <c r="Z81" s="100">
        <v>0.16659969999999999</v>
      </c>
      <c r="AA81" s="100">
        <v>0</v>
      </c>
      <c r="AB81" s="100">
        <v>0.33620230000000001</v>
      </c>
      <c r="AC81" s="100">
        <v>0.35103489999999998</v>
      </c>
      <c r="AD81" s="100">
        <v>1.2778433</v>
      </c>
      <c r="AE81" s="100">
        <v>0</v>
      </c>
      <c r="AF81" s="100">
        <v>0.76910259999999997</v>
      </c>
      <c r="AG81" s="100">
        <v>2.7025055</v>
      </c>
      <c r="AH81" s="100">
        <v>4.8788003</v>
      </c>
      <c r="AI81" s="100">
        <v>8.2824586</v>
      </c>
      <c r="AJ81" s="100">
        <v>15.574195</v>
      </c>
      <c r="AK81" s="100">
        <v>27.361090999999998</v>
      </c>
      <c r="AL81" s="100">
        <v>59.263331000000001</v>
      </c>
      <c r="AM81" s="100">
        <v>106.94258000000001</v>
      </c>
      <c r="AN81" s="100">
        <v>173.87272999999999</v>
      </c>
      <c r="AO81" s="100">
        <v>235.37127000000001</v>
      </c>
      <c r="AP81" s="100">
        <v>247.93853999999999</v>
      </c>
      <c r="AQ81" s="100">
        <v>16.054670000000002</v>
      </c>
      <c r="AR81" s="100">
        <v>20.921357</v>
      </c>
      <c r="AS81" s="127"/>
      <c r="AT81" s="121">
        <v>1974</v>
      </c>
      <c r="AU81" s="100">
        <v>0.23179910000000001</v>
      </c>
      <c r="AV81" s="100">
        <v>0.1624149</v>
      </c>
      <c r="AW81" s="100">
        <v>0</v>
      </c>
      <c r="AX81" s="100">
        <v>0.16492519999999999</v>
      </c>
      <c r="AY81" s="100">
        <v>0.25936100000000001</v>
      </c>
      <c r="AZ81" s="100">
        <v>1.0667814</v>
      </c>
      <c r="BA81" s="100">
        <v>0.43935190000000002</v>
      </c>
      <c r="BB81" s="100">
        <v>2.4946459000000001</v>
      </c>
      <c r="BC81" s="100">
        <v>2.7403838999999999</v>
      </c>
      <c r="BD81" s="100">
        <v>5.8475748999999997</v>
      </c>
      <c r="BE81" s="100">
        <v>10.578205000000001</v>
      </c>
      <c r="BF81" s="100">
        <v>16.958186000000001</v>
      </c>
      <c r="BG81" s="100">
        <v>33.259324999999997</v>
      </c>
      <c r="BH81" s="100">
        <v>59.235633</v>
      </c>
      <c r="BI81" s="100">
        <v>105.09433</v>
      </c>
      <c r="BJ81" s="100">
        <v>176.67505</v>
      </c>
      <c r="BK81" s="100">
        <v>238.32588000000001</v>
      </c>
      <c r="BL81" s="100">
        <v>249.53620000000001</v>
      </c>
      <c r="BM81" s="100">
        <v>14.283037999999999</v>
      </c>
      <c r="BN81" s="100">
        <v>21.700278000000001</v>
      </c>
      <c r="BO81" s="127"/>
      <c r="BP81" s="121">
        <v>1974</v>
      </c>
    </row>
    <row r="82" spans="1:68">
      <c r="A82" s="127"/>
      <c r="B82" s="121">
        <v>1975</v>
      </c>
      <c r="C82" s="100">
        <v>0</v>
      </c>
      <c r="D82" s="100">
        <v>0.15631249999999999</v>
      </c>
      <c r="E82" s="100">
        <v>0.45174330000000001</v>
      </c>
      <c r="F82" s="100">
        <v>0</v>
      </c>
      <c r="G82" s="100">
        <v>0.67978309999999997</v>
      </c>
      <c r="H82" s="100">
        <v>0.50694260000000002</v>
      </c>
      <c r="I82" s="100">
        <v>2.0540460999999999</v>
      </c>
      <c r="J82" s="100">
        <v>2.3530076000000002</v>
      </c>
      <c r="K82" s="100">
        <v>4.8892708999999996</v>
      </c>
      <c r="L82" s="100">
        <v>2.4050950000000002</v>
      </c>
      <c r="M82" s="100">
        <v>9.2926008000000007</v>
      </c>
      <c r="N82" s="100">
        <v>19.692219999999999</v>
      </c>
      <c r="O82" s="100">
        <v>37.271977999999997</v>
      </c>
      <c r="P82" s="100">
        <v>64.281324999999995</v>
      </c>
      <c r="Q82" s="100">
        <v>94.231907000000007</v>
      </c>
      <c r="R82" s="100">
        <v>138.49092999999999</v>
      </c>
      <c r="S82" s="100">
        <v>204.29937000000001</v>
      </c>
      <c r="T82" s="100">
        <v>305.10741000000002</v>
      </c>
      <c r="U82" s="100">
        <v>11.665646000000001</v>
      </c>
      <c r="V82" s="100">
        <v>20.931352</v>
      </c>
      <c r="W82" s="127"/>
      <c r="X82" s="121">
        <v>1975</v>
      </c>
      <c r="Y82" s="100">
        <v>0.15973419999999999</v>
      </c>
      <c r="Z82" s="100">
        <v>0.164358</v>
      </c>
      <c r="AA82" s="100">
        <v>0.1595502</v>
      </c>
      <c r="AB82" s="100">
        <v>0.165495</v>
      </c>
      <c r="AC82" s="100">
        <v>0.34696379999999999</v>
      </c>
      <c r="AD82" s="100">
        <v>0.1761373</v>
      </c>
      <c r="AE82" s="100">
        <v>0.87508779999999997</v>
      </c>
      <c r="AF82" s="100">
        <v>1.7391736</v>
      </c>
      <c r="AG82" s="100">
        <v>1.3708094</v>
      </c>
      <c r="AH82" s="100">
        <v>5.9233010000000004</v>
      </c>
      <c r="AI82" s="100">
        <v>5.5435591999999998</v>
      </c>
      <c r="AJ82" s="100">
        <v>15.6271</v>
      </c>
      <c r="AK82" s="100">
        <v>23.675505999999999</v>
      </c>
      <c r="AL82" s="100">
        <v>42.538283999999997</v>
      </c>
      <c r="AM82" s="100">
        <v>90.946493000000004</v>
      </c>
      <c r="AN82" s="100">
        <v>125.78154000000001</v>
      </c>
      <c r="AO82" s="100">
        <v>173.46054000000001</v>
      </c>
      <c r="AP82" s="100">
        <v>275.29496</v>
      </c>
      <c r="AQ82" s="100">
        <v>13.475232</v>
      </c>
      <c r="AR82" s="100">
        <v>17.546935999999999</v>
      </c>
      <c r="AS82" s="127"/>
      <c r="AT82" s="121">
        <v>1975</v>
      </c>
      <c r="AU82" s="100">
        <v>7.8088599999999994E-2</v>
      </c>
      <c r="AV82" s="100">
        <v>0.1602343</v>
      </c>
      <c r="AW82" s="100">
        <v>0.30987189999999998</v>
      </c>
      <c r="AX82" s="100">
        <v>8.1056299999999998E-2</v>
      </c>
      <c r="AY82" s="100">
        <v>0.51508690000000001</v>
      </c>
      <c r="AZ82" s="100">
        <v>0.34496969999999999</v>
      </c>
      <c r="BA82" s="100">
        <v>1.4831434999999999</v>
      </c>
      <c r="BB82" s="100">
        <v>2.0544353000000002</v>
      </c>
      <c r="BC82" s="100">
        <v>3.1857533</v>
      </c>
      <c r="BD82" s="100">
        <v>4.1040641000000004</v>
      </c>
      <c r="BE82" s="100">
        <v>7.4390875999999997</v>
      </c>
      <c r="BF82" s="100">
        <v>17.62677</v>
      </c>
      <c r="BG82" s="100">
        <v>30.228805999999999</v>
      </c>
      <c r="BH82" s="100">
        <v>52.730229000000001</v>
      </c>
      <c r="BI82" s="100">
        <v>92.393445</v>
      </c>
      <c r="BJ82" s="100">
        <v>130.62674000000001</v>
      </c>
      <c r="BK82" s="100">
        <v>183.86859999999999</v>
      </c>
      <c r="BL82" s="100">
        <v>284.22608000000002</v>
      </c>
      <c r="BM82" s="100">
        <v>12.567485</v>
      </c>
      <c r="BN82" s="100">
        <v>18.993421999999999</v>
      </c>
      <c r="BO82" s="127"/>
      <c r="BP82" s="121">
        <v>1975</v>
      </c>
    </row>
    <row r="83" spans="1:68">
      <c r="A83" s="127"/>
      <c r="B83" s="121">
        <v>1976</v>
      </c>
      <c r="C83" s="100">
        <v>0</v>
      </c>
      <c r="D83" s="100">
        <v>0.30487989999999998</v>
      </c>
      <c r="E83" s="100">
        <v>0</v>
      </c>
      <c r="F83" s="100">
        <v>0</v>
      </c>
      <c r="G83" s="100">
        <v>0</v>
      </c>
      <c r="H83" s="100">
        <v>0.66716699999999995</v>
      </c>
      <c r="I83" s="100">
        <v>0.99444699999999997</v>
      </c>
      <c r="J83" s="100">
        <v>2.0755644000000002</v>
      </c>
      <c r="K83" s="100">
        <v>3.1108715</v>
      </c>
      <c r="L83" s="100">
        <v>2.9174932999999998</v>
      </c>
      <c r="M83" s="100">
        <v>8.3862769999999998</v>
      </c>
      <c r="N83" s="100">
        <v>17.088387000000001</v>
      </c>
      <c r="O83" s="100">
        <v>33.079487</v>
      </c>
      <c r="P83" s="100">
        <v>50.869129000000001</v>
      </c>
      <c r="Q83" s="100">
        <v>96.269554999999997</v>
      </c>
      <c r="R83" s="100">
        <v>143.06313</v>
      </c>
      <c r="S83" s="100">
        <v>200.06820999999999</v>
      </c>
      <c r="T83" s="100">
        <v>305.06160999999997</v>
      </c>
      <c r="U83" s="100">
        <v>10.964111000000001</v>
      </c>
      <c r="V83" s="100">
        <v>19.946857999999999</v>
      </c>
      <c r="W83" s="127"/>
      <c r="X83" s="121">
        <v>1976</v>
      </c>
      <c r="Y83" s="100">
        <v>0.33025480000000002</v>
      </c>
      <c r="Z83" s="100">
        <v>0</v>
      </c>
      <c r="AA83" s="100">
        <v>0</v>
      </c>
      <c r="AB83" s="100">
        <v>0.48616219999999999</v>
      </c>
      <c r="AC83" s="100">
        <v>0</v>
      </c>
      <c r="AD83" s="100">
        <v>0.34261950000000002</v>
      </c>
      <c r="AE83" s="100">
        <v>0.84639070000000005</v>
      </c>
      <c r="AF83" s="100">
        <v>1.7089969</v>
      </c>
      <c r="AG83" s="100">
        <v>2.4752884000000002</v>
      </c>
      <c r="AH83" s="100">
        <v>2.8631443000000001</v>
      </c>
      <c r="AI83" s="100">
        <v>7.8340436000000002</v>
      </c>
      <c r="AJ83" s="100">
        <v>12.792709</v>
      </c>
      <c r="AK83" s="100">
        <v>21.343596000000002</v>
      </c>
      <c r="AL83" s="100">
        <v>53.644174</v>
      </c>
      <c r="AM83" s="100">
        <v>94.246714999999995</v>
      </c>
      <c r="AN83" s="100">
        <v>137.78484</v>
      </c>
      <c r="AO83" s="100">
        <v>183.52114</v>
      </c>
      <c r="AP83" s="100">
        <v>174.24521999999999</v>
      </c>
      <c r="AQ83" s="100">
        <v>13.555111999999999</v>
      </c>
      <c r="AR83" s="100">
        <v>16.930264000000001</v>
      </c>
      <c r="AS83" s="127"/>
      <c r="AT83" s="121">
        <v>1976</v>
      </c>
      <c r="AU83" s="100">
        <v>0.16156509999999999</v>
      </c>
      <c r="AV83" s="100">
        <v>0.15611720000000001</v>
      </c>
      <c r="AW83" s="100">
        <v>0</v>
      </c>
      <c r="AX83" s="100">
        <v>0.23794850000000001</v>
      </c>
      <c r="AY83" s="100">
        <v>0</v>
      </c>
      <c r="AZ83" s="100">
        <v>0.50706169999999995</v>
      </c>
      <c r="BA83" s="100">
        <v>0.92271069999999999</v>
      </c>
      <c r="BB83" s="100">
        <v>1.8975017000000001</v>
      </c>
      <c r="BC83" s="100">
        <v>2.8024737000000002</v>
      </c>
      <c r="BD83" s="100">
        <v>2.8912452000000002</v>
      </c>
      <c r="BE83" s="100">
        <v>8.1139142</v>
      </c>
      <c r="BF83" s="100">
        <v>14.919221</v>
      </c>
      <c r="BG83" s="100">
        <v>26.977097000000001</v>
      </c>
      <c r="BH83" s="100">
        <v>52.345126</v>
      </c>
      <c r="BI83" s="100">
        <v>95.140731000000002</v>
      </c>
      <c r="BJ83" s="100">
        <v>139.81944999999999</v>
      </c>
      <c r="BK83" s="100">
        <v>188.97920999999999</v>
      </c>
      <c r="BL83" s="100">
        <v>212.76847000000001</v>
      </c>
      <c r="BM83" s="100">
        <v>12.256751</v>
      </c>
      <c r="BN83" s="100">
        <v>17.996845</v>
      </c>
      <c r="BO83" s="127"/>
      <c r="BP83" s="121">
        <v>1976</v>
      </c>
    </row>
    <row r="84" spans="1:68">
      <c r="A84" s="127"/>
      <c r="B84" s="121">
        <v>1977</v>
      </c>
      <c r="C84" s="100">
        <v>0</v>
      </c>
      <c r="D84" s="100">
        <v>0</v>
      </c>
      <c r="E84" s="100">
        <v>0.3106294</v>
      </c>
      <c r="F84" s="100">
        <v>0.15179529999999999</v>
      </c>
      <c r="G84" s="100">
        <v>0.3324529</v>
      </c>
      <c r="H84" s="100">
        <v>0.50678840000000003</v>
      </c>
      <c r="I84" s="100">
        <v>0.74154129999999996</v>
      </c>
      <c r="J84" s="100">
        <v>2.0377204999999998</v>
      </c>
      <c r="K84" s="100">
        <v>3.0680885999999998</v>
      </c>
      <c r="L84" s="100">
        <v>4.4711277000000003</v>
      </c>
      <c r="M84" s="100">
        <v>8.5926068000000004</v>
      </c>
      <c r="N84" s="100">
        <v>15.379372999999999</v>
      </c>
      <c r="O84" s="100">
        <v>28.602705</v>
      </c>
      <c r="P84" s="100">
        <v>44.134365000000003</v>
      </c>
      <c r="Q84" s="100">
        <v>87.192967999999993</v>
      </c>
      <c r="R84" s="100">
        <v>115.45583000000001</v>
      </c>
      <c r="S84" s="100">
        <v>223.01111</v>
      </c>
      <c r="T84" s="100">
        <v>254.74212</v>
      </c>
      <c r="U84" s="100">
        <v>10.134134</v>
      </c>
      <c r="V84" s="100">
        <v>18.216194999999999</v>
      </c>
      <c r="W84" s="127"/>
      <c r="X84" s="121">
        <v>1977</v>
      </c>
      <c r="Y84" s="100">
        <v>0.51434950000000002</v>
      </c>
      <c r="Z84" s="100">
        <v>0</v>
      </c>
      <c r="AA84" s="100">
        <v>0.1639081</v>
      </c>
      <c r="AB84" s="100">
        <v>0.31708839999999999</v>
      </c>
      <c r="AC84" s="100">
        <v>0.34035369999999998</v>
      </c>
      <c r="AD84" s="100">
        <v>0.17244200000000001</v>
      </c>
      <c r="AE84" s="100">
        <v>0.97871680000000005</v>
      </c>
      <c r="AF84" s="100">
        <v>1.9108356</v>
      </c>
      <c r="AG84" s="100">
        <v>2.9712304</v>
      </c>
      <c r="AH84" s="100">
        <v>2.3859325</v>
      </c>
      <c r="AI84" s="100">
        <v>4.9752156000000003</v>
      </c>
      <c r="AJ84" s="100">
        <v>10.291938</v>
      </c>
      <c r="AK84" s="100">
        <v>16.003240000000002</v>
      </c>
      <c r="AL84" s="100">
        <v>41.582141999999997</v>
      </c>
      <c r="AM84" s="100">
        <v>67.639435000000006</v>
      </c>
      <c r="AN84" s="100">
        <v>132.94818000000001</v>
      </c>
      <c r="AO84" s="100">
        <v>174.17737</v>
      </c>
      <c r="AP84" s="100">
        <v>232.48356999999999</v>
      </c>
      <c r="AQ84" s="100">
        <v>12.359733</v>
      </c>
      <c r="AR84" s="100">
        <v>15.643261000000001</v>
      </c>
      <c r="AS84" s="127"/>
      <c r="AT84" s="121">
        <v>1977</v>
      </c>
      <c r="AU84" s="100">
        <v>0.25133670000000002</v>
      </c>
      <c r="AV84" s="100">
        <v>0</v>
      </c>
      <c r="AW84" s="100">
        <v>0.2392436</v>
      </c>
      <c r="AX84" s="100">
        <v>0.2326445</v>
      </c>
      <c r="AY84" s="100">
        <v>0.33635690000000001</v>
      </c>
      <c r="AZ84" s="100">
        <v>0.34133540000000001</v>
      </c>
      <c r="BA84" s="100">
        <v>0.85690619999999995</v>
      </c>
      <c r="BB84" s="100">
        <v>1.9759745</v>
      </c>
      <c r="BC84" s="100">
        <v>3.0209893000000001</v>
      </c>
      <c r="BD84" s="100">
        <v>3.4624529000000002</v>
      </c>
      <c r="BE84" s="100">
        <v>6.8160014000000002</v>
      </c>
      <c r="BF84" s="100">
        <v>12.803621</v>
      </c>
      <c r="BG84" s="100">
        <v>22.057151999999999</v>
      </c>
      <c r="BH84" s="100">
        <v>42.770800000000001</v>
      </c>
      <c r="BI84" s="100">
        <v>76.326459</v>
      </c>
      <c r="BJ84" s="100">
        <v>126.12804</v>
      </c>
      <c r="BK84" s="100">
        <v>190.18213</v>
      </c>
      <c r="BL84" s="100">
        <v>238.94591</v>
      </c>
      <c r="BM84" s="100">
        <v>11.245587</v>
      </c>
      <c r="BN84" s="100">
        <v>16.727753</v>
      </c>
      <c r="BO84" s="127"/>
      <c r="BP84" s="121">
        <v>1977</v>
      </c>
    </row>
    <row r="85" spans="1:68">
      <c r="A85" s="127"/>
      <c r="B85" s="121">
        <v>1978</v>
      </c>
      <c r="C85" s="100">
        <v>0</v>
      </c>
      <c r="D85" s="100">
        <v>0</v>
      </c>
      <c r="E85" s="100">
        <v>0</v>
      </c>
      <c r="F85" s="100">
        <v>0.44970359999999998</v>
      </c>
      <c r="G85" s="100">
        <v>0.32633240000000002</v>
      </c>
      <c r="H85" s="100">
        <v>0.1676705</v>
      </c>
      <c r="I85" s="100">
        <v>0.35335749999999999</v>
      </c>
      <c r="J85" s="100">
        <v>2.6598337999999999</v>
      </c>
      <c r="K85" s="100">
        <v>3.0249483000000001</v>
      </c>
      <c r="L85" s="100">
        <v>5.5843090999999996</v>
      </c>
      <c r="M85" s="100">
        <v>8.0405645999999997</v>
      </c>
      <c r="N85" s="100">
        <v>19.752856999999999</v>
      </c>
      <c r="O85" s="100">
        <v>27.205597000000001</v>
      </c>
      <c r="P85" s="100">
        <v>44.688567999999997</v>
      </c>
      <c r="Q85" s="100">
        <v>109.89216999999999</v>
      </c>
      <c r="R85" s="100">
        <v>142.42626999999999</v>
      </c>
      <c r="S85" s="100">
        <v>207.61708999999999</v>
      </c>
      <c r="T85" s="100">
        <v>278.96668</v>
      </c>
      <c r="U85" s="100">
        <v>11.307156000000001</v>
      </c>
      <c r="V85" s="100">
        <v>19.971240999999999</v>
      </c>
      <c r="W85" s="127"/>
      <c r="X85" s="121">
        <v>1978</v>
      </c>
      <c r="Y85" s="100">
        <v>0</v>
      </c>
      <c r="Z85" s="100">
        <v>0</v>
      </c>
      <c r="AA85" s="100">
        <v>0</v>
      </c>
      <c r="AB85" s="100">
        <v>0.1565744</v>
      </c>
      <c r="AC85" s="100">
        <v>0.50230810000000004</v>
      </c>
      <c r="AD85" s="100">
        <v>0.68333319999999997</v>
      </c>
      <c r="AE85" s="100">
        <v>1.6605901000000001</v>
      </c>
      <c r="AF85" s="100">
        <v>1.8725540000000001</v>
      </c>
      <c r="AG85" s="100">
        <v>1.0585595000000001</v>
      </c>
      <c r="AH85" s="100">
        <v>2.6990552999999999</v>
      </c>
      <c r="AI85" s="100">
        <v>5.7528221999999998</v>
      </c>
      <c r="AJ85" s="100">
        <v>10.793676</v>
      </c>
      <c r="AK85" s="100">
        <v>23.811620999999999</v>
      </c>
      <c r="AL85" s="100">
        <v>39.548617999999998</v>
      </c>
      <c r="AM85" s="100">
        <v>83.030050000000003</v>
      </c>
      <c r="AN85" s="100">
        <v>123.97175</v>
      </c>
      <c r="AO85" s="100">
        <v>170.26849999999999</v>
      </c>
      <c r="AP85" s="100">
        <v>224.52346</v>
      </c>
      <c r="AQ85" s="100">
        <v>12.928461</v>
      </c>
      <c r="AR85" s="100">
        <v>15.987375</v>
      </c>
      <c r="AS85" s="127"/>
      <c r="AT85" s="121">
        <v>1978</v>
      </c>
      <c r="AU85" s="100">
        <v>0</v>
      </c>
      <c r="AV85" s="100">
        <v>0</v>
      </c>
      <c r="AW85" s="100">
        <v>0</v>
      </c>
      <c r="AX85" s="100">
        <v>0.3063303</v>
      </c>
      <c r="AY85" s="100">
        <v>0.41318389999999999</v>
      </c>
      <c r="AZ85" s="100">
        <v>0.42309269999999999</v>
      </c>
      <c r="BA85" s="100">
        <v>0.99280219999999997</v>
      </c>
      <c r="BB85" s="100">
        <v>2.2769189000000001</v>
      </c>
      <c r="BC85" s="100">
        <v>2.0656542</v>
      </c>
      <c r="BD85" s="100">
        <v>4.1859558999999997</v>
      </c>
      <c r="BE85" s="100">
        <v>6.9195017999999999</v>
      </c>
      <c r="BF85" s="100">
        <v>15.223061</v>
      </c>
      <c r="BG85" s="100">
        <v>25.440847000000002</v>
      </c>
      <c r="BH85" s="100">
        <v>41.937175000000003</v>
      </c>
      <c r="BI85" s="100">
        <v>94.937848000000002</v>
      </c>
      <c r="BJ85" s="100">
        <v>131.26892000000001</v>
      </c>
      <c r="BK85" s="100">
        <v>182.53258</v>
      </c>
      <c r="BL85" s="100">
        <v>240.06984</v>
      </c>
      <c r="BM85" s="100">
        <v>12.117620000000001</v>
      </c>
      <c r="BN85" s="100">
        <v>17.603404000000001</v>
      </c>
      <c r="BO85" s="127"/>
      <c r="BP85" s="121">
        <v>1978</v>
      </c>
    </row>
    <row r="86" spans="1:68">
      <c r="A86" s="127"/>
      <c r="B86" s="122">
        <v>1979</v>
      </c>
      <c r="C86" s="100">
        <v>0.1710999</v>
      </c>
      <c r="D86" s="100">
        <v>0</v>
      </c>
      <c r="E86" s="100">
        <v>0</v>
      </c>
      <c r="F86" s="100">
        <v>0</v>
      </c>
      <c r="G86" s="100">
        <v>0</v>
      </c>
      <c r="H86" s="100">
        <v>0.33231699999999997</v>
      </c>
      <c r="I86" s="100">
        <v>1.3726318</v>
      </c>
      <c r="J86" s="100">
        <v>1.7154498</v>
      </c>
      <c r="K86" s="100">
        <v>3.2139793000000001</v>
      </c>
      <c r="L86" s="100">
        <v>3.6246423999999999</v>
      </c>
      <c r="M86" s="100">
        <v>7.7867144000000001</v>
      </c>
      <c r="N86" s="100">
        <v>13.410256</v>
      </c>
      <c r="O86" s="100">
        <v>22.582021000000001</v>
      </c>
      <c r="P86" s="100">
        <v>48.593308</v>
      </c>
      <c r="Q86" s="100">
        <v>73.935361</v>
      </c>
      <c r="R86" s="100">
        <v>120.31883999999999</v>
      </c>
      <c r="S86" s="100">
        <v>168.24717000000001</v>
      </c>
      <c r="T86" s="100">
        <v>241.07276999999999</v>
      </c>
      <c r="U86" s="100">
        <v>9.4709476000000006</v>
      </c>
      <c r="V86" s="100">
        <v>16.456928000000001</v>
      </c>
      <c r="W86" s="127"/>
      <c r="X86" s="122">
        <v>1979</v>
      </c>
      <c r="Y86" s="100">
        <v>0.1793342</v>
      </c>
      <c r="Z86" s="100">
        <v>0.15438289999999999</v>
      </c>
      <c r="AA86" s="100">
        <v>0.32698120000000003</v>
      </c>
      <c r="AB86" s="100">
        <v>0</v>
      </c>
      <c r="AC86" s="100">
        <v>0.16374379999999999</v>
      </c>
      <c r="AD86" s="100">
        <v>0.16907259999999999</v>
      </c>
      <c r="AE86" s="100">
        <v>0.89032449999999996</v>
      </c>
      <c r="AF86" s="100">
        <v>1.3518475999999999</v>
      </c>
      <c r="AG86" s="100">
        <v>1.2936810999999999</v>
      </c>
      <c r="AH86" s="100">
        <v>3.2885721999999999</v>
      </c>
      <c r="AI86" s="100">
        <v>5.2491509000000001</v>
      </c>
      <c r="AJ86" s="100">
        <v>9.3433288999999995</v>
      </c>
      <c r="AK86" s="100">
        <v>16.773997999999999</v>
      </c>
      <c r="AL86" s="100">
        <v>35.970570000000002</v>
      </c>
      <c r="AM86" s="100">
        <v>66.428230999999997</v>
      </c>
      <c r="AN86" s="100">
        <v>88.671396000000001</v>
      </c>
      <c r="AO86" s="100">
        <v>163.72605999999999</v>
      </c>
      <c r="AP86" s="100">
        <v>209.81278</v>
      </c>
      <c r="AQ86" s="100">
        <v>11.071381000000001</v>
      </c>
      <c r="AR86" s="100">
        <v>13.587389999999999</v>
      </c>
      <c r="AS86" s="127"/>
      <c r="AT86" s="122">
        <v>1979</v>
      </c>
      <c r="AU86" s="100">
        <v>0.17512030000000001</v>
      </c>
      <c r="AV86" s="100">
        <v>7.5555399999999995E-2</v>
      </c>
      <c r="AW86" s="100">
        <v>0.15963859999999999</v>
      </c>
      <c r="AX86" s="100">
        <v>0</v>
      </c>
      <c r="AY86" s="100">
        <v>8.0644999999999994E-2</v>
      </c>
      <c r="AZ86" s="100">
        <v>0.25140430000000002</v>
      </c>
      <c r="BA86" s="100">
        <v>1.1359516000000001</v>
      </c>
      <c r="BB86" s="100">
        <v>1.5381454999999999</v>
      </c>
      <c r="BC86" s="100">
        <v>2.2756666999999999</v>
      </c>
      <c r="BD86" s="100">
        <v>3.4613822999999999</v>
      </c>
      <c r="BE86" s="100">
        <v>6.5457793999999998</v>
      </c>
      <c r="BF86" s="100">
        <v>11.36</v>
      </c>
      <c r="BG86" s="100">
        <v>19.553191999999999</v>
      </c>
      <c r="BH86" s="100">
        <v>41.833596</v>
      </c>
      <c r="BI86" s="100">
        <v>69.751469999999998</v>
      </c>
      <c r="BJ86" s="100">
        <v>101.31063</v>
      </c>
      <c r="BK86" s="100">
        <v>165.21889999999999</v>
      </c>
      <c r="BL86" s="100">
        <v>218.57577000000001</v>
      </c>
      <c r="BM86" s="100">
        <v>10.271616</v>
      </c>
      <c r="BN86" s="100">
        <v>14.798149</v>
      </c>
      <c r="BO86" s="127"/>
      <c r="BP86" s="122">
        <v>1979</v>
      </c>
    </row>
    <row r="87" spans="1:68">
      <c r="A87" s="127"/>
      <c r="B87" s="122">
        <v>1980</v>
      </c>
      <c r="C87" s="100">
        <v>0</v>
      </c>
      <c r="D87" s="100">
        <v>0</v>
      </c>
      <c r="E87" s="100">
        <v>0.15373619999999999</v>
      </c>
      <c r="F87" s="100">
        <v>0.1500319</v>
      </c>
      <c r="G87" s="100">
        <v>0.15526889999999999</v>
      </c>
      <c r="H87" s="100">
        <v>0.49135780000000001</v>
      </c>
      <c r="I87" s="100">
        <v>1.1669875999999999</v>
      </c>
      <c r="J87" s="100">
        <v>2.2665177999999999</v>
      </c>
      <c r="K87" s="100">
        <v>3.1350910999999999</v>
      </c>
      <c r="L87" s="100">
        <v>4.9985793999999997</v>
      </c>
      <c r="M87" s="100">
        <v>9.3315107000000008</v>
      </c>
      <c r="N87" s="100">
        <v>15.032991000000001</v>
      </c>
      <c r="O87" s="100">
        <v>27.277107000000001</v>
      </c>
      <c r="P87" s="100">
        <v>43.128176000000003</v>
      </c>
      <c r="Q87" s="100">
        <v>81.123979000000006</v>
      </c>
      <c r="R87" s="100">
        <v>113.31444999999999</v>
      </c>
      <c r="S87" s="100">
        <v>146.32659000000001</v>
      </c>
      <c r="T87" s="100">
        <v>230.87916999999999</v>
      </c>
      <c r="U87" s="100">
        <v>9.8118575999999997</v>
      </c>
      <c r="V87" s="100">
        <v>16.337257999999999</v>
      </c>
      <c r="W87" s="127"/>
      <c r="X87" s="122">
        <v>1980</v>
      </c>
      <c r="Y87" s="100">
        <v>0</v>
      </c>
      <c r="Z87" s="100">
        <v>0</v>
      </c>
      <c r="AA87" s="100">
        <v>0.16083510000000001</v>
      </c>
      <c r="AB87" s="100">
        <v>0</v>
      </c>
      <c r="AC87" s="100">
        <v>0.15997339999999999</v>
      </c>
      <c r="AD87" s="100">
        <v>0.16684570000000001</v>
      </c>
      <c r="AE87" s="100">
        <v>1.2055454999999999</v>
      </c>
      <c r="AF87" s="100">
        <v>0.64487700000000003</v>
      </c>
      <c r="AG87" s="100">
        <v>1.2652622</v>
      </c>
      <c r="AH87" s="100">
        <v>1.1067456</v>
      </c>
      <c r="AI87" s="100">
        <v>5.2905854000000003</v>
      </c>
      <c r="AJ87" s="100">
        <v>11.321304</v>
      </c>
      <c r="AK87" s="100">
        <v>16.211501999999999</v>
      </c>
      <c r="AL87" s="100">
        <v>35.002864000000002</v>
      </c>
      <c r="AM87" s="100">
        <v>72.569952999999998</v>
      </c>
      <c r="AN87" s="100">
        <v>113.40634</v>
      </c>
      <c r="AO87" s="100">
        <v>175.10445000000001</v>
      </c>
      <c r="AP87" s="100">
        <v>254.88767999999999</v>
      </c>
      <c r="AQ87" s="100">
        <v>12.423042000000001</v>
      </c>
      <c r="AR87" s="100">
        <v>15.088113</v>
      </c>
      <c r="AS87" s="127"/>
      <c r="AT87" s="122">
        <v>1980</v>
      </c>
      <c r="AU87" s="100">
        <v>0</v>
      </c>
      <c r="AV87" s="100">
        <v>0</v>
      </c>
      <c r="AW87" s="100">
        <v>0.1572055</v>
      </c>
      <c r="AX87" s="100">
        <v>7.6478500000000005E-2</v>
      </c>
      <c r="AY87" s="100">
        <v>0.157586</v>
      </c>
      <c r="AZ87" s="100">
        <v>0.33060339999999999</v>
      </c>
      <c r="BA87" s="100">
        <v>1.1859531999999999</v>
      </c>
      <c r="BB87" s="100">
        <v>1.472861</v>
      </c>
      <c r="BC87" s="100">
        <v>2.2226721999999999</v>
      </c>
      <c r="BD87" s="100">
        <v>3.1017035000000002</v>
      </c>
      <c r="BE87" s="100">
        <v>7.3592447999999999</v>
      </c>
      <c r="BF87" s="100">
        <v>13.164251999999999</v>
      </c>
      <c r="BG87" s="100">
        <v>21.499514999999999</v>
      </c>
      <c r="BH87" s="100">
        <v>38.780734000000002</v>
      </c>
      <c r="BI87" s="100">
        <v>76.348763000000005</v>
      </c>
      <c r="BJ87" s="100">
        <v>113.36931</v>
      </c>
      <c r="BK87" s="100">
        <v>165.46258</v>
      </c>
      <c r="BL87" s="100">
        <v>248.24959000000001</v>
      </c>
      <c r="BM87" s="100">
        <v>11.119159</v>
      </c>
      <c r="BN87" s="100">
        <v>15.839389000000001</v>
      </c>
      <c r="BO87" s="127"/>
      <c r="BP87" s="122">
        <v>1980</v>
      </c>
    </row>
    <row r="88" spans="1:68">
      <c r="A88" s="127"/>
      <c r="B88" s="122">
        <v>1981</v>
      </c>
      <c r="C88" s="100">
        <v>0.17146249999999999</v>
      </c>
      <c r="D88" s="100">
        <v>0</v>
      </c>
      <c r="E88" s="100">
        <v>0</v>
      </c>
      <c r="F88" s="100">
        <v>0</v>
      </c>
      <c r="G88" s="100">
        <v>0.45465640000000002</v>
      </c>
      <c r="H88" s="100">
        <v>0.80332899999999996</v>
      </c>
      <c r="I88" s="100">
        <v>1.1249444</v>
      </c>
      <c r="J88" s="100">
        <v>1.3883985000000001</v>
      </c>
      <c r="K88" s="100">
        <v>1.1704612999999999</v>
      </c>
      <c r="L88" s="100">
        <v>3.4452601</v>
      </c>
      <c r="M88" s="100">
        <v>8.0900216999999994</v>
      </c>
      <c r="N88" s="100">
        <v>15.129533</v>
      </c>
      <c r="O88" s="100">
        <v>31.866012000000001</v>
      </c>
      <c r="P88" s="100">
        <v>46.772872</v>
      </c>
      <c r="Q88" s="100">
        <v>79.532349999999994</v>
      </c>
      <c r="R88" s="100">
        <v>129.95452</v>
      </c>
      <c r="S88" s="100">
        <v>201.70586</v>
      </c>
      <c r="T88" s="100">
        <v>219.55081999999999</v>
      </c>
      <c r="U88" s="100">
        <v>10.512513</v>
      </c>
      <c r="V88" s="100">
        <v>17.464880999999998</v>
      </c>
      <c r="W88" s="127"/>
      <c r="X88" s="122">
        <v>1981</v>
      </c>
      <c r="Y88" s="100">
        <v>0.17972679999999999</v>
      </c>
      <c r="Z88" s="100">
        <v>0</v>
      </c>
      <c r="AA88" s="100">
        <v>0.15524789999999999</v>
      </c>
      <c r="AB88" s="100">
        <v>0.4715009</v>
      </c>
      <c r="AC88" s="100">
        <v>0.1557567</v>
      </c>
      <c r="AD88" s="100">
        <v>0.1645895</v>
      </c>
      <c r="AE88" s="100">
        <v>1.1576199</v>
      </c>
      <c r="AF88" s="100">
        <v>1.0311532000000001</v>
      </c>
      <c r="AG88" s="100">
        <v>1.4755682999999999</v>
      </c>
      <c r="AH88" s="100">
        <v>2.2325539999999999</v>
      </c>
      <c r="AI88" s="100">
        <v>5.0123990999999997</v>
      </c>
      <c r="AJ88" s="100">
        <v>6.7484397999999999</v>
      </c>
      <c r="AK88" s="100">
        <v>21.475524</v>
      </c>
      <c r="AL88" s="100">
        <v>44.394573000000001</v>
      </c>
      <c r="AM88" s="100">
        <v>62.990448999999998</v>
      </c>
      <c r="AN88" s="100">
        <v>92.604585</v>
      </c>
      <c r="AO88" s="100">
        <v>173.41550000000001</v>
      </c>
      <c r="AP88" s="100">
        <v>266.02499999999998</v>
      </c>
      <c r="AQ88" s="100">
        <v>12.494994999999999</v>
      </c>
      <c r="AR88" s="100">
        <v>14.801640000000001</v>
      </c>
      <c r="AS88" s="127"/>
      <c r="AT88" s="122">
        <v>1981</v>
      </c>
      <c r="AU88" s="100">
        <v>0.1754974</v>
      </c>
      <c r="AV88" s="100">
        <v>0</v>
      </c>
      <c r="AW88" s="100">
        <v>7.5966599999999995E-2</v>
      </c>
      <c r="AX88" s="100">
        <v>0.231295</v>
      </c>
      <c r="AY88" s="100">
        <v>0.3072513</v>
      </c>
      <c r="AZ88" s="100">
        <v>0.48781200000000002</v>
      </c>
      <c r="BA88" s="100">
        <v>1.1410482</v>
      </c>
      <c r="BB88" s="100">
        <v>1.2132585</v>
      </c>
      <c r="BC88" s="100">
        <v>1.3192533</v>
      </c>
      <c r="BD88" s="100">
        <v>2.8545639999999999</v>
      </c>
      <c r="BE88" s="100">
        <v>6.5839669000000001</v>
      </c>
      <c r="BF88" s="100">
        <v>10.937181000000001</v>
      </c>
      <c r="BG88" s="100">
        <v>26.421243</v>
      </c>
      <c r="BH88" s="100">
        <v>45.504050999999997</v>
      </c>
      <c r="BI88" s="100">
        <v>70.243611000000001</v>
      </c>
      <c r="BJ88" s="100">
        <v>107.82353999999999</v>
      </c>
      <c r="BK88" s="100">
        <v>182.97074000000001</v>
      </c>
      <c r="BL88" s="100">
        <v>253.43848</v>
      </c>
      <c r="BM88" s="100">
        <v>11.505528999999999</v>
      </c>
      <c r="BN88" s="100">
        <v>16.064591</v>
      </c>
      <c r="BO88" s="127"/>
      <c r="BP88" s="122">
        <v>1981</v>
      </c>
    </row>
    <row r="89" spans="1:68">
      <c r="A89" s="127"/>
      <c r="B89" s="122">
        <v>1982</v>
      </c>
      <c r="C89" s="100">
        <v>0.1690017</v>
      </c>
      <c r="D89" s="100">
        <v>0</v>
      </c>
      <c r="E89" s="100">
        <v>0.2892016</v>
      </c>
      <c r="F89" s="100">
        <v>0.15195120000000001</v>
      </c>
      <c r="G89" s="100">
        <v>0.59175009999999995</v>
      </c>
      <c r="H89" s="100">
        <v>0.63172589999999995</v>
      </c>
      <c r="I89" s="100">
        <v>0.96433720000000001</v>
      </c>
      <c r="J89" s="100">
        <v>1.0964031000000001</v>
      </c>
      <c r="K89" s="100">
        <v>3.1528265000000002</v>
      </c>
      <c r="L89" s="100">
        <v>4.1720229</v>
      </c>
      <c r="M89" s="100">
        <v>6.6280201999999999</v>
      </c>
      <c r="N89" s="100">
        <v>11.760744000000001</v>
      </c>
      <c r="O89" s="100">
        <v>28.904107</v>
      </c>
      <c r="P89" s="100">
        <v>36.432758</v>
      </c>
      <c r="Q89" s="100">
        <v>71.379531999999998</v>
      </c>
      <c r="R89" s="100">
        <v>124.54424</v>
      </c>
      <c r="S89" s="100">
        <v>154.89185000000001</v>
      </c>
      <c r="T89" s="100">
        <v>316.23331000000002</v>
      </c>
      <c r="U89" s="100">
        <v>9.8668841</v>
      </c>
      <c r="V89" s="100">
        <v>17.009796999999999</v>
      </c>
      <c r="W89" s="127"/>
      <c r="X89" s="122">
        <v>1982</v>
      </c>
      <c r="Y89" s="100">
        <v>0</v>
      </c>
      <c r="Z89" s="100">
        <v>0</v>
      </c>
      <c r="AA89" s="100">
        <v>0</v>
      </c>
      <c r="AB89" s="100">
        <v>0.3170135</v>
      </c>
      <c r="AC89" s="100">
        <v>0.30421029999999999</v>
      </c>
      <c r="AD89" s="100">
        <v>0.6446944</v>
      </c>
      <c r="AE89" s="100">
        <v>0.32982349999999999</v>
      </c>
      <c r="AF89" s="100">
        <v>0.95057210000000003</v>
      </c>
      <c r="AG89" s="100">
        <v>1.6597234999999999</v>
      </c>
      <c r="AH89" s="100">
        <v>3.56345</v>
      </c>
      <c r="AI89" s="100">
        <v>4.8149841999999996</v>
      </c>
      <c r="AJ89" s="100">
        <v>9.6738827000000001</v>
      </c>
      <c r="AK89" s="100">
        <v>14.169558</v>
      </c>
      <c r="AL89" s="100">
        <v>33.756203999999997</v>
      </c>
      <c r="AM89" s="100">
        <v>50.315109</v>
      </c>
      <c r="AN89" s="100">
        <v>107.42873</v>
      </c>
      <c r="AO89" s="100">
        <v>157.18178</v>
      </c>
      <c r="AP89" s="100">
        <v>219.98945000000001</v>
      </c>
      <c r="AQ89" s="100">
        <v>11.323981</v>
      </c>
      <c r="AR89" s="100">
        <v>13.381612000000001</v>
      </c>
      <c r="AS89" s="127"/>
      <c r="AT89" s="122">
        <v>1982</v>
      </c>
      <c r="AU89" s="100">
        <v>8.65596E-2</v>
      </c>
      <c r="AV89" s="100">
        <v>0</v>
      </c>
      <c r="AW89" s="100">
        <v>0.14766389999999999</v>
      </c>
      <c r="AX89" s="100">
        <v>0.23273959999999999</v>
      </c>
      <c r="AY89" s="100">
        <v>0.44997720000000002</v>
      </c>
      <c r="AZ89" s="100">
        <v>0.6381443</v>
      </c>
      <c r="BA89" s="100">
        <v>0.6511614</v>
      </c>
      <c r="BB89" s="100">
        <v>1.024931</v>
      </c>
      <c r="BC89" s="100">
        <v>2.425494</v>
      </c>
      <c r="BD89" s="100">
        <v>3.8753370999999999</v>
      </c>
      <c r="BE89" s="100">
        <v>5.7433230999999996</v>
      </c>
      <c r="BF89" s="100">
        <v>10.720096</v>
      </c>
      <c r="BG89" s="100">
        <v>21.221343000000001</v>
      </c>
      <c r="BH89" s="100">
        <v>35.001299000000003</v>
      </c>
      <c r="BI89" s="100">
        <v>59.562538000000004</v>
      </c>
      <c r="BJ89" s="100">
        <v>114.40510999999999</v>
      </c>
      <c r="BK89" s="100">
        <v>156.39563999999999</v>
      </c>
      <c r="BL89" s="100">
        <v>245.78353999999999</v>
      </c>
      <c r="BM89" s="100">
        <v>10.596508</v>
      </c>
      <c r="BN89" s="100">
        <v>14.799939</v>
      </c>
      <c r="BO89" s="127"/>
      <c r="BP89" s="122">
        <v>1982</v>
      </c>
    </row>
    <row r="90" spans="1:68">
      <c r="A90" s="127"/>
      <c r="B90" s="122">
        <v>1983</v>
      </c>
      <c r="C90" s="100">
        <v>0.16661999999999999</v>
      </c>
      <c r="D90" s="100">
        <v>0</v>
      </c>
      <c r="E90" s="100">
        <v>0</v>
      </c>
      <c r="F90" s="100">
        <v>0</v>
      </c>
      <c r="G90" s="100">
        <v>0.43854460000000001</v>
      </c>
      <c r="H90" s="100">
        <v>1.2472133000000001</v>
      </c>
      <c r="I90" s="100">
        <v>0.47999849999999999</v>
      </c>
      <c r="J90" s="100">
        <v>1.0308995000000001</v>
      </c>
      <c r="K90" s="100">
        <v>2.1876715999999998</v>
      </c>
      <c r="L90" s="100">
        <v>4.5788827000000003</v>
      </c>
      <c r="M90" s="100">
        <v>10.899183000000001</v>
      </c>
      <c r="N90" s="100">
        <v>15.811109999999999</v>
      </c>
      <c r="O90" s="100">
        <v>25.667994</v>
      </c>
      <c r="P90" s="100">
        <v>43.279730000000001</v>
      </c>
      <c r="Q90" s="100">
        <v>78.738090999999997</v>
      </c>
      <c r="R90" s="100">
        <v>124.72392000000001</v>
      </c>
      <c r="S90" s="100">
        <v>174.83425</v>
      </c>
      <c r="T90" s="100">
        <v>275.68144999999998</v>
      </c>
      <c r="U90" s="100">
        <v>10.629238000000001</v>
      </c>
      <c r="V90" s="100">
        <v>17.558671</v>
      </c>
      <c r="W90" s="127"/>
      <c r="X90" s="122">
        <v>1983</v>
      </c>
      <c r="Y90" s="100">
        <v>0</v>
      </c>
      <c r="Z90" s="100">
        <v>0</v>
      </c>
      <c r="AA90" s="100">
        <v>0</v>
      </c>
      <c r="AB90" s="100">
        <v>0</v>
      </c>
      <c r="AC90" s="100">
        <v>0.1505215</v>
      </c>
      <c r="AD90" s="100">
        <v>0</v>
      </c>
      <c r="AE90" s="100">
        <v>0.65149440000000003</v>
      </c>
      <c r="AF90" s="100">
        <v>0</v>
      </c>
      <c r="AG90" s="100">
        <v>1.8458188</v>
      </c>
      <c r="AH90" s="100">
        <v>3.2088649999999999</v>
      </c>
      <c r="AI90" s="100">
        <v>5.7180043999999999</v>
      </c>
      <c r="AJ90" s="100">
        <v>10.422791</v>
      </c>
      <c r="AK90" s="100">
        <v>14.262594999999999</v>
      </c>
      <c r="AL90" s="100">
        <v>31.586030999999998</v>
      </c>
      <c r="AM90" s="100">
        <v>57.347493</v>
      </c>
      <c r="AN90" s="100">
        <v>95.888627</v>
      </c>
      <c r="AO90" s="100">
        <v>164.35523000000001</v>
      </c>
      <c r="AP90" s="100">
        <v>211.80106000000001</v>
      </c>
      <c r="AQ90" s="100">
        <v>11.35313</v>
      </c>
      <c r="AR90" s="100">
        <v>13.202756000000001</v>
      </c>
      <c r="AS90" s="127"/>
      <c r="AT90" s="122">
        <v>1983</v>
      </c>
      <c r="AU90" s="100">
        <v>8.5452899999999998E-2</v>
      </c>
      <c r="AV90" s="100">
        <v>0</v>
      </c>
      <c r="AW90" s="100">
        <v>0</v>
      </c>
      <c r="AX90" s="100">
        <v>0</v>
      </c>
      <c r="AY90" s="100">
        <v>0.2966395</v>
      </c>
      <c r="AZ90" s="100">
        <v>0.62971900000000003</v>
      </c>
      <c r="BA90" s="100">
        <v>0.56498320000000002</v>
      </c>
      <c r="BB90" s="100">
        <v>0.52580519999999997</v>
      </c>
      <c r="BC90" s="100">
        <v>2.0212932000000001</v>
      </c>
      <c r="BD90" s="100">
        <v>3.9109707</v>
      </c>
      <c r="BE90" s="100">
        <v>8.3708583000000001</v>
      </c>
      <c r="BF90" s="100">
        <v>13.135897</v>
      </c>
      <c r="BG90" s="100">
        <v>19.758077</v>
      </c>
      <c r="BH90" s="100">
        <v>37.008532000000002</v>
      </c>
      <c r="BI90" s="100">
        <v>66.761071999999999</v>
      </c>
      <c r="BJ90" s="100">
        <v>107.59456</v>
      </c>
      <c r="BK90" s="100">
        <v>168.00042999999999</v>
      </c>
      <c r="BL90" s="100">
        <v>228.76384999999999</v>
      </c>
      <c r="BM90" s="100">
        <v>10.991671999999999</v>
      </c>
      <c r="BN90" s="100">
        <v>15.018755000000001</v>
      </c>
      <c r="BO90" s="127"/>
      <c r="BP90" s="122">
        <v>1983</v>
      </c>
    </row>
    <row r="91" spans="1:68">
      <c r="A91" s="127"/>
      <c r="B91" s="122">
        <v>1984</v>
      </c>
      <c r="C91" s="100">
        <v>0</v>
      </c>
      <c r="D91" s="100">
        <v>0.1645422</v>
      </c>
      <c r="E91" s="100">
        <v>0</v>
      </c>
      <c r="F91" s="100">
        <v>0</v>
      </c>
      <c r="G91" s="100">
        <v>0</v>
      </c>
      <c r="H91" s="100">
        <v>0.61378690000000002</v>
      </c>
      <c r="I91" s="100">
        <v>1.1166981</v>
      </c>
      <c r="J91" s="100">
        <v>1.3272082999999999</v>
      </c>
      <c r="K91" s="100">
        <v>1.2604221</v>
      </c>
      <c r="L91" s="100">
        <v>3.2086009999999998</v>
      </c>
      <c r="M91" s="100">
        <v>5.2642246000000004</v>
      </c>
      <c r="N91" s="100">
        <v>16.992664000000001</v>
      </c>
      <c r="O91" s="100">
        <v>29.212572000000002</v>
      </c>
      <c r="P91" s="100">
        <v>44.109214000000001</v>
      </c>
      <c r="Q91" s="100">
        <v>87.957819999999998</v>
      </c>
      <c r="R91" s="100">
        <v>123.61042</v>
      </c>
      <c r="S91" s="100">
        <v>206.1687</v>
      </c>
      <c r="T91" s="100">
        <v>317.91237999999998</v>
      </c>
      <c r="U91" s="100">
        <v>11.287941</v>
      </c>
      <c r="V91" s="100">
        <v>18.634295999999999</v>
      </c>
      <c r="W91" s="127"/>
      <c r="X91" s="122">
        <v>1984</v>
      </c>
      <c r="Y91" s="100">
        <v>0</v>
      </c>
      <c r="Z91" s="100">
        <v>0</v>
      </c>
      <c r="AA91" s="100">
        <v>0</v>
      </c>
      <c r="AB91" s="100">
        <v>0.15884290000000001</v>
      </c>
      <c r="AC91" s="100">
        <v>0</v>
      </c>
      <c r="AD91" s="100">
        <v>0.3129342</v>
      </c>
      <c r="AE91" s="100">
        <v>0.64525390000000005</v>
      </c>
      <c r="AF91" s="100">
        <v>0.6896873</v>
      </c>
      <c r="AG91" s="100">
        <v>1.7692186999999999</v>
      </c>
      <c r="AH91" s="100">
        <v>2.5913046</v>
      </c>
      <c r="AI91" s="100">
        <v>4.4194744000000004</v>
      </c>
      <c r="AJ91" s="100">
        <v>11.484306999999999</v>
      </c>
      <c r="AK91" s="100">
        <v>18.232358999999999</v>
      </c>
      <c r="AL91" s="100">
        <v>36.008088000000001</v>
      </c>
      <c r="AM91" s="100">
        <v>61.014021</v>
      </c>
      <c r="AN91" s="100">
        <v>104.41494</v>
      </c>
      <c r="AO91" s="100">
        <v>141.68947</v>
      </c>
      <c r="AP91" s="100">
        <v>246.31726</v>
      </c>
      <c r="AQ91" s="100">
        <v>12.305832000000001</v>
      </c>
      <c r="AR91" s="100">
        <v>13.956511000000001</v>
      </c>
      <c r="AS91" s="127"/>
      <c r="AT91" s="122">
        <v>1984</v>
      </c>
      <c r="AU91" s="100">
        <v>0</v>
      </c>
      <c r="AV91" s="100">
        <v>8.4288699999999994E-2</v>
      </c>
      <c r="AW91" s="100">
        <v>0</v>
      </c>
      <c r="AX91" s="100">
        <v>7.7675400000000006E-2</v>
      </c>
      <c r="AY91" s="100">
        <v>0</v>
      </c>
      <c r="AZ91" s="100">
        <v>0.46482659999999998</v>
      </c>
      <c r="BA91" s="100">
        <v>0.88228759999999995</v>
      </c>
      <c r="BB91" s="100">
        <v>1.0145915000000001</v>
      </c>
      <c r="BC91" s="100">
        <v>1.5082826</v>
      </c>
      <c r="BD91" s="100">
        <v>2.9074654999999998</v>
      </c>
      <c r="BE91" s="100">
        <v>4.8520332000000002</v>
      </c>
      <c r="BF91" s="100">
        <v>14.267936000000001</v>
      </c>
      <c r="BG91" s="100">
        <v>23.55556</v>
      </c>
      <c r="BH91" s="100">
        <v>39.761800999999998</v>
      </c>
      <c r="BI91" s="100">
        <v>72.890818999999993</v>
      </c>
      <c r="BJ91" s="100">
        <v>112.21189</v>
      </c>
      <c r="BK91" s="100">
        <v>164.33193</v>
      </c>
      <c r="BL91" s="100">
        <v>265.37826999999999</v>
      </c>
      <c r="BM91" s="100">
        <v>11.797637</v>
      </c>
      <c r="BN91" s="100">
        <v>15.78838</v>
      </c>
      <c r="BO91" s="127"/>
      <c r="BP91" s="122">
        <v>1984</v>
      </c>
    </row>
    <row r="92" spans="1:68">
      <c r="A92" s="127"/>
      <c r="B92" s="122">
        <v>1985</v>
      </c>
      <c r="C92" s="100">
        <v>0</v>
      </c>
      <c r="D92" s="100">
        <v>0.33191500000000002</v>
      </c>
      <c r="E92" s="100">
        <v>0</v>
      </c>
      <c r="F92" s="100">
        <v>0.14993020000000001</v>
      </c>
      <c r="G92" s="100">
        <v>0.29131210000000002</v>
      </c>
      <c r="H92" s="100">
        <v>0.14991180000000001</v>
      </c>
      <c r="I92" s="100">
        <v>0.47812650000000001</v>
      </c>
      <c r="J92" s="100">
        <v>1.1206814</v>
      </c>
      <c r="K92" s="100">
        <v>3.0239862999999998</v>
      </c>
      <c r="L92" s="100">
        <v>4.7600233999999997</v>
      </c>
      <c r="M92" s="100">
        <v>4.5333211999999996</v>
      </c>
      <c r="N92" s="100">
        <v>15.580895</v>
      </c>
      <c r="O92" s="100">
        <v>26.981078</v>
      </c>
      <c r="P92" s="100">
        <v>44.898152000000003</v>
      </c>
      <c r="Q92" s="100">
        <v>71.170561000000006</v>
      </c>
      <c r="R92" s="100">
        <v>126.65242000000001</v>
      </c>
      <c r="S92" s="100">
        <v>186.07585</v>
      </c>
      <c r="T92" s="100">
        <v>305.48955000000001</v>
      </c>
      <c r="U92" s="100">
        <v>10.884556999999999</v>
      </c>
      <c r="V92" s="100">
        <v>17.650089000000001</v>
      </c>
      <c r="W92" s="127"/>
      <c r="X92" s="122">
        <v>1985</v>
      </c>
      <c r="Y92" s="100">
        <v>0.17082829999999999</v>
      </c>
      <c r="Z92" s="100">
        <v>0</v>
      </c>
      <c r="AA92" s="100">
        <v>0.1515859</v>
      </c>
      <c r="AB92" s="100">
        <v>0</v>
      </c>
      <c r="AC92" s="100">
        <v>0.30170370000000002</v>
      </c>
      <c r="AD92" s="100">
        <v>0.76634460000000004</v>
      </c>
      <c r="AE92" s="100">
        <v>0.15994729999999999</v>
      </c>
      <c r="AF92" s="100">
        <v>0.16583310000000001</v>
      </c>
      <c r="AG92" s="100">
        <v>0.84659130000000005</v>
      </c>
      <c r="AH92" s="100">
        <v>1.2547303000000001</v>
      </c>
      <c r="AI92" s="100">
        <v>4.1894526000000001</v>
      </c>
      <c r="AJ92" s="100">
        <v>12.034113</v>
      </c>
      <c r="AK92" s="100">
        <v>19.238220999999999</v>
      </c>
      <c r="AL92" s="100">
        <v>34.880023000000001</v>
      </c>
      <c r="AM92" s="100">
        <v>62.500481999999998</v>
      </c>
      <c r="AN92" s="100">
        <v>110.88162</v>
      </c>
      <c r="AO92" s="100">
        <v>164.63329999999999</v>
      </c>
      <c r="AP92" s="100">
        <v>280.37067000000002</v>
      </c>
      <c r="AQ92" s="100">
        <v>13.382946</v>
      </c>
      <c r="AR92" s="100">
        <v>14.872932</v>
      </c>
      <c r="AS92" s="127"/>
      <c r="AT92" s="122">
        <v>1985</v>
      </c>
      <c r="AU92" s="100">
        <v>8.3364199999999999E-2</v>
      </c>
      <c r="AV92" s="100">
        <v>0.17019380000000001</v>
      </c>
      <c r="AW92" s="100">
        <v>7.4027200000000001E-2</v>
      </c>
      <c r="AX92" s="100">
        <v>7.6645599999999994E-2</v>
      </c>
      <c r="AY92" s="100">
        <v>0.29641679999999998</v>
      </c>
      <c r="AZ92" s="100">
        <v>0.45471529999999999</v>
      </c>
      <c r="BA92" s="100">
        <v>0.31932179999999999</v>
      </c>
      <c r="BB92" s="100">
        <v>0.65165899999999999</v>
      </c>
      <c r="BC92" s="100">
        <v>1.9617621999999999</v>
      </c>
      <c r="BD92" s="100">
        <v>3.0537782999999998</v>
      </c>
      <c r="BE92" s="100">
        <v>4.3653646999999998</v>
      </c>
      <c r="BF92" s="100">
        <v>13.833555</v>
      </c>
      <c r="BG92" s="100">
        <v>23.00489</v>
      </c>
      <c r="BH92" s="100">
        <v>39.535893000000002</v>
      </c>
      <c r="BI92" s="100">
        <v>66.330849000000001</v>
      </c>
      <c r="BJ92" s="100">
        <v>117.30204999999999</v>
      </c>
      <c r="BK92" s="100">
        <v>172.23734999999999</v>
      </c>
      <c r="BL92" s="100">
        <v>287.08607999999998</v>
      </c>
      <c r="BM92" s="100">
        <v>12.13556</v>
      </c>
      <c r="BN92" s="100">
        <v>16.063480999999999</v>
      </c>
      <c r="BO92" s="127"/>
      <c r="BP92" s="122">
        <v>1985</v>
      </c>
    </row>
    <row r="93" spans="1:68">
      <c r="A93" s="127"/>
      <c r="B93" s="122">
        <v>1986</v>
      </c>
      <c r="C93" s="100">
        <v>0</v>
      </c>
      <c r="D93" s="100">
        <v>0</v>
      </c>
      <c r="E93" s="100">
        <v>0.29752960000000001</v>
      </c>
      <c r="F93" s="100">
        <v>0.14523249999999999</v>
      </c>
      <c r="G93" s="100">
        <v>0.29393520000000001</v>
      </c>
      <c r="H93" s="100">
        <v>0.2933597</v>
      </c>
      <c r="I93" s="100">
        <v>0.15730810000000001</v>
      </c>
      <c r="J93" s="100">
        <v>1.2465991000000001</v>
      </c>
      <c r="K93" s="100">
        <v>2.4994375999999998</v>
      </c>
      <c r="L93" s="100">
        <v>3.001055</v>
      </c>
      <c r="M93" s="100">
        <v>9.8143495999999999</v>
      </c>
      <c r="N93" s="100">
        <v>15.331286</v>
      </c>
      <c r="O93" s="100">
        <v>27.872661999999998</v>
      </c>
      <c r="P93" s="100">
        <v>45.103965000000002</v>
      </c>
      <c r="Q93" s="100">
        <v>78.817639999999997</v>
      </c>
      <c r="R93" s="100">
        <v>124.30128000000001</v>
      </c>
      <c r="S93" s="100">
        <v>165.80998</v>
      </c>
      <c r="T93" s="100">
        <v>316.93894999999998</v>
      </c>
      <c r="U93" s="100">
        <v>11.324735</v>
      </c>
      <c r="V93" s="100">
        <v>17.866657</v>
      </c>
      <c r="W93" s="127"/>
      <c r="X93" s="122">
        <v>1986</v>
      </c>
      <c r="Y93" s="100">
        <v>0</v>
      </c>
      <c r="Z93" s="100">
        <v>0.17403109999999999</v>
      </c>
      <c r="AA93" s="100">
        <v>0</v>
      </c>
      <c r="AB93" s="100">
        <v>0</v>
      </c>
      <c r="AC93" s="100">
        <v>0.15237239999999999</v>
      </c>
      <c r="AD93" s="100">
        <v>0.14999029999999999</v>
      </c>
      <c r="AE93" s="100">
        <v>0.31570039999999999</v>
      </c>
      <c r="AF93" s="100">
        <v>0.96008300000000002</v>
      </c>
      <c r="AG93" s="100">
        <v>1.2140465</v>
      </c>
      <c r="AH93" s="100">
        <v>1.4666663</v>
      </c>
      <c r="AI93" s="100">
        <v>5.2799484000000003</v>
      </c>
      <c r="AJ93" s="100">
        <v>12.139131000000001</v>
      </c>
      <c r="AK93" s="100">
        <v>17.127291</v>
      </c>
      <c r="AL93" s="100">
        <v>36.830111000000002</v>
      </c>
      <c r="AM93" s="100">
        <v>60.639825999999999</v>
      </c>
      <c r="AN93" s="100">
        <v>100.67814</v>
      </c>
      <c r="AO93" s="100">
        <v>181.99589</v>
      </c>
      <c r="AP93" s="100">
        <v>233.64239000000001</v>
      </c>
      <c r="AQ93" s="100">
        <v>13.120212</v>
      </c>
      <c r="AR93" s="100">
        <v>14.304456999999999</v>
      </c>
      <c r="AS93" s="127"/>
      <c r="AT93" s="122">
        <v>1986</v>
      </c>
      <c r="AU93" s="100">
        <v>0</v>
      </c>
      <c r="AV93" s="100">
        <v>8.4782499999999997E-2</v>
      </c>
      <c r="AW93" s="100">
        <v>0.15249190000000001</v>
      </c>
      <c r="AX93" s="100">
        <v>7.4226799999999996E-2</v>
      </c>
      <c r="AY93" s="100">
        <v>0.22443179999999999</v>
      </c>
      <c r="AZ93" s="100">
        <v>0.2224749</v>
      </c>
      <c r="BA93" s="100">
        <v>0.2363681</v>
      </c>
      <c r="BB93" s="100">
        <v>1.1052411</v>
      </c>
      <c r="BC93" s="100">
        <v>1.873154</v>
      </c>
      <c r="BD93" s="100">
        <v>2.2558034</v>
      </c>
      <c r="BE93" s="100">
        <v>7.5999083000000001</v>
      </c>
      <c r="BF93" s="100">
        <v>13.765062</v>
      </c>
      <c r="BG93" s="100">
        <v>22.378734000000001</v>
      </c>
      <c r="BH93" s="100">
        <v>40.690975000000002</v>
      </c>
      <c r="BI93" s="100">
        <v>68.681753999999998</v>
      </c>
      <c r="BJ93" s="100">
        <v>110.3433</v>
      </c>
      <c r="BK93" s="100">
        <v>176.19241</v>
      </c>
      <c r="BL93" s="100">
        <v>256.00173000000001</v>
      </c>
      <c r="BM93" s="100">
        <v>12.223481</v>
      </c>
      <c r="BN93" s="100">
        <v>15.762623</v>
      </c>
      <c r="BO93" s="127"/>
      <c r="BP93" s="122">
        <v>1986</v>
      </c>
    </row>
    <row r="94" spans="1:68">
      <c r="A94" s="127"/>
      <c r="B94" s="122">
        <v>1987</v>
      </c>
      <c r="C94" s="100">
        <v>0</v>
      </c>
      <c r="D94" s="100">
        <v>0</v>
      </c>
      <c r="E94" s="100">
        <v>0</v>
      </c>
      <c r="F94" s="100">
        <v>0</v>
      </c>
      <c r="G94" s="100">
        <v>0.296537</v>
      </c>
      <c r="H94" s="100">
        <v>0.28735919999999998</v>
      </c>
      <c r="I94" s="100">
        <v>1.3872511999999999</v>
      </c>
      <c r="J94" s="100">
        <v>1.7314845000000001</v>
      </c>
      <c r="K94" s="100">
        <v>3.2009788000000001</v>
      </c>
      <c r="L94" s="100">
        <v>3.1343401000000002</v>
      </c>
      <c r="M94" s="100">
        <v>8.5794286</v>
      </c>
      <c r="N94" s="100">
        <v>12.882160000000001</v>
      </c>
      <c r="O94" s="100">
        <v>26.730744999999999</v>
      </c>
      <c r="P94" s="100">
        <v>50.196303</v>
      </c>
      <c r="Q94" s="100">
        <v>78.909915999999996</v>
      </c>
      <c r="R94" s="100">
        <v>134.37931</v>
      </c>
      <c r="S94" s="100">
        <v>221.69483</v>
      </c>
      <c r="T94" s="100">
        <v>322.72300999999999</v>
      </c>
      <c r="U94" s="100">
        <v>12.3056</v>
      </c>
      <c r="V94" s="100">
        <v>19.250965999999998</v>
      </c>
      <c r="W94" s="127"/>
      <c r="X94" s="122">
        <v>1987</v>
      </c>
      <c r="Y94" s="100">
        <v>0</v>
      </c>
      <c r="Z94" s="100">
        <v>0</v>
      </c>
      <c r="AA94" s="100">
        <v>0</v>
      </c>
      <c r="AB94" s="100">
        <v>0</v>
      </c>
      <c r="AC94" s="100">
        <v>0</v>
      </c>
      <c r="AD94" s="100">
        <v>0.43961840000000002</v>
      </c>
      <c r="AE94" s="100">
        <v>0.30937910000000002</v>
      </c>
      <c r="AF94" s="100">
        <v>1.1213097000000001</v>
      </c>
      <c r="AG94" s="100">
        <v>2.7991811000000002</v>
      </c>
      <c r="AH94" s="100">
        <v>2.8454562000000001</v>
      </c>
      <c r="AI94" s="100">
        <v>6.5206227999999999</v>
      </c>
      <c r="AJ94" s="100">
        <v>9.5313307999999992</v>
      </c>
      <c r="AK94" s="100">
        <v>23.621020999999999</v>
      </c>
      <c r="AL94" s="100">
        <v>26.570506999999999</v>
      </c>
      <c r="AM94" s="100">
        <v>58.382578000000002</v>
      </c>
      <c r="AN94" s="100">
        <v>107.6069</v>
      </c>
      <c r="AO94" s="100">
        <v>155.92053999999999</v>
      </c>
      <c r="AP94" s="100">
        <v>242.81334000000001</v>
      </c>
      <c r="AQ94" s="100">
        <v>13.111342</v>
      </c>
      <c r="AR94" s="100">
        <v>14.187309000000001</v>
      </c>
      <c r="AS94" s="127"/>
      <c r="AT94" s="122">
        <v>1987</v>
      </c>
      <c r="AU94" s="100">
        <v>0</v>
      </c>
      <c r="AV94" s="100">
        <v>0</v>
      </c>
      <c r="AW94" s="100">
        <v>0</v>
      </c>
      <c r="AX94" s="100">
        <v>0</v>
      </c>
      <c r="AY94" s="100">
        <v>0.15069279999999999</v>
      </c>
      <c r="AZ94" s="100">
        <v>0.36273860000000002</v>
      </c>
      <c r="BA94" s="100">
        <v>0.84927589999999997</v>
      </c>
      <c r="BB94" s="100">
        <v>1.4290670999999999</v>
      </c>
      <c r="BC94" s="100">
        <v>3.0049199</v>
      </c>
      <c r="BD94" s="100">
        <v>2.9940465000000001</v>
      </c>
      <c r="BE94" s="100">
        <v>7.5726978999999996</v>
      </c>
      <c r="BF94" s="100">
        <v>11.236241</v>
      </c>
      <c r="BG94" s="100">
        <v>25.148125</v>
      </c>
      <c r="BH94" s="100">
        <v>37.644212000000003</v>
      </c>
      <c r="BI94" s="100">
        <v>67.485377999999997</v>
      </c>
      <c r="BJ94" s="100">
        <v>118.55875</v>
      </c>
      <c r="BK94" s="100">
        <v>179.75977</v>
      </c>
      <c r="BL94" s="100">
        <v>264.52251000000001</v>
      </c>
      <c r="BM94" s="100">
        <v>12.709149</v>
      </c>
      <c r="BN94" s="100">
        <v>16.189662999999999</v>
      </c>
      <c r="BO94" s="127"/>
      <c r="BP94" s="122">
        <v>1987</v>
      </c>
    </row>
    <row r="95" spans="1:68">
      <c r="A95" s="127"/>
      <c r="B95" s="122">
        <v>1988</v>
      </c>
      <c r="C95" s="100">
        <v>0</v>
      </c>
      <c r="D95" s="100">
        <v>0</v>
      </c>
      <c r="E95" s="100">
        <v>0</v>
      </c>
      <c r="F95" s="100">
        <v>0</v>
      </c>
      <c r="G95" s="100">
        <v>0</v>
      </c>
      <c r="H95" s="100">
        <v>0.42343639999999999</v>
      </c>
      <c r="I95" s="100">
        <v>1.9586809000000001</v>
      </c>
      <c r="J95" s="100">
        <v>1.4041109000000001</v>
      </c>
      <c r="K95" s="100">
        <v>1.5096973</v>
      </c>
      <c r="L95" s="100">
        <v>3.6878115999999999</v>
      </c>
      <c r="M95" s="100">
        <v>9.1395146999999994</v>
      </c>
      <c r="N95" s="100">
        <v>15.187809</v>
      </c>
      <c r="O95" s="100">
        <v>27.690859</v>
      </c>
      <c r="P95" s="100">
        <v>38.660235</v>
      </c>
      <c r="Q95" s="100">
        <v>68.650638999999998</v>
      </c>
      <c r="R95" s="100">
        <v>120.82778</v>
      </c>
      <c r="S95" s="100">
        <v>191.09316000000001</v>
      </c>
      <c r="T95" s="100">
        <v>277.15454999999997</v>
      </c>
      <c r="U95" s="100">
        <v>11.177187</v>
      </c>
      <c r="V95" s="100">
        <v>17.118468</v>
      </c>
      <c r="W95" s="127"/>
      <c r="X95" s="122">
        <v>1988</v>
      </c>
      <c r="Y95" s="100">
        <v>0.33325389999999999</v>
      </c>
      <c r="Z95" s="100">
        <v>0</v>
      </c>
      <c r="AA95" s="100">
        <v>0</v>
      </c>
      <c r="AB95" s="100">
        <v>0.14507890000000001</v>
      </c>
      <c r="AC95" s="100">
        <v>0.15321299999999999</v>
      </c>
      <c r="AD95" s="100">
        <v>0.28730800000000001</v>
      </c>
      <c r="AE95" s="100">
        <v>0.75666199999999995</v>
      </c>
      <c r="AF95" s="100">
        <v>0.78805190000000003</v>
      </c>
      <c r="AG95" s="100">
        <v>1.7543397999999999</v>
      </c>
      <c r="AH95" s="100">
        <v>1.3785149000000001</v>
      </c>
      <c r="AI95" s="100">
        <v>5.0346862999999997</v>
      </c>
      <c r="AJ95" s="100">
        <v>13.203898000000001</v>
      </c>
      <c r="AK95" s="100">
        <v>19.996486999999998</v>
      </c>
      <c r="AL95" s="100">
        <v>30.365601999999999</v>
      </c>
      <c r="AM95" s="100">
        <v>57.192199000000002</v>
      </c>
      <c r="AN95" s="100">
        <v>98.123986000000002</v>
      </c>
      <c r="AO95" s="100">
        <v>162.71754000000001</v>
      </c>
      <c r="AP95" s="100">
        <v>243.45526000000001</v>
      </c>
      <c r="AQ95" s="100">
        <v>13.050482000000001</v>
      </c>
      <c r="AR95" s="100">
        <v>13.947288</v>
      </c>
      <c r="AS95" s="127"/>
      <c r="AT95" s="122">
        <v>1988</v>
      </c>
      <c r="AU95" s="100">
        <v>0.162661</v>
      </c>
      <c r="AV95" s="100">
        <v>0</v>
      </c>
      <c r="AW95" s="100">
        <v>0</v>
      </c>
      <c r="AX95" s="100">
        <v>7.1039199999999997E-2</v>
      </c>
      <c r="AY95" s="100">
        <v>7.5425099999999995E-2</v>
      </c>
      <c r="AZ95" s="100">
        <v>0.3559717</v>
      </c>
      <c r="BA95" s="100">
        <v>1.3589941999999999</v>
      </c>
      <c r="BB95" s="100">
        <v>1.0976509000000001</v>
      </c>
      <c r="BC95" s="100">
        <v>1.6292776</v>
      </c>
      <c r="BD95" s="100">
        <v>2.5663084</v>
      </c>
      <c r="BE95" s="100">
        <v>7.1310399999999996</v>
      </c>
      <c r="BF95" s="100">
        <v>14.211658999999999</v>
      </c>
      <c r="BG95" s="100">
        <v>23.796662000000001</v>
      </c>
      <c r="BH95" s="100">
        <v>34.265858000000001</v>
      </c>
      <c r="BI95" s="100">
        <v>62.267018999999998</v>
      </c>
      <c r="BJ95" s="100">
        <v>107.43724</v>
      </c>
      <c r="BK95" s="100">
        <v>173.03937999999999</v>
      </c>
      <c r="BL95" s="100">
        <v>252.72698</v>
      </c>
      <c r="BM95" s="100">
        <v>12.115776</v>
      </c>
      <c r="BN95" s="100">
        <v>15.282577</v>
      </c>
      <c r="BO95" s="127"/>
      <c r="BP95" s="122">
        <v>1988</v>
      </c>
    </row>
    <row r="96" spans="1:68">
      <c r="A96" s="127"/>
      <c r="B96" s="122">
        <v>1989</v>
      </c>
      <c r="C96" s="100">
        <v>0.15697800000000001</v>
      </c>
      <c r="D96" s="100">
        <v>0</v>
      </c>
      <c r="E96" s="100">
        <v>0.31432260000000001</v>
      </c>
      <c r="F96" s="100">
        <v>0.13847580000000001</v>
      </c>
      <c r="G96" s="100">
        <v>0.14766489999999999</v>
      </c>
      <c r="H96" s="100">
        <v>0.41797810000000002</v>
      </c>
      <c r="I96" s="100">
        <v>1.1742687999999999</v>
      </c>
      <c r="J96" s="100">
        <v>1.3866719000000001</v>
      </c>
      <c r="K96" s="100">
        <v>2.7432452000000001</v>
      </c>
      <c r="L96" s="100">
        <v>2.2807854000000001</v>
      </c>
      <c r="M96" s="100">
        <v>7.8831325999999997</v>
      </c>
      <c r="N96" s="100">
        <v>14.818367</v>
      </c>
      <c r="O96" s="100">
        <v>26.595452999999999</v>
      </c>
      <c r="P96" s="100">
        <v>45.933126999999999</v>
      </c>
      <c r="Q96" s="100">
        <v>80.583974999999995</v>
      </c>
      <c r="R96" s="100">
        <v>124.16804</v>
      </c>
      <c r="S96" s="100">
        <v>199.82872</v>
      </c>
      <c r="T96" s="100">
        <v>287.64382000000001</v>
      </c>
      <c r="U96" s="100">
        <v>11.970067</v>
      </c>
      <c r="V96" s="100">
        <v>17.984362000000001</v>
      </c>
      <c r="W96" s="127"/>
      <c r="X96" s="122">
        <v>1989</v>
      </c>
      <c r="Y96" s="100">
        <v>0.1647941</v>
      </c>
      <c r="Z96" s="100">
        <v>0</v>
      </c>
      <c r="AA96" s="100">
        <v>0</v>
      </c>
      <c r="AB96" s="100">
        <v>0</v>
      </c>
      <c r="AC96" s="100">
        <v>0.15181720000000001</v>
      </c>
      <c r="AD96" s="100">
        <v>0.2831361</v>
      </c>
      <c r="AE96" s="100">
        <v>0.59051220000000004</v>
      </c>
      <c r="AF96" s="100">
        <v>0.46460200000000001</v>
      </c>
      <c r="AG96" s="100">
        <v>0.67123330000000003</v>
      </c>
      <c r="AH96" s="100">
        <v>1.7546938000000001</v>
      </c>
      <c r="AI96" s="100">
        <v>4.1112399000000002</v>
      </c>
      <c r="AJ96" s="100">
        <v>8.3104335000000003</v>
      </c>
      <c r="AK96" s="100">
        <v>20.50723</v>
      </c>
      <c r="AL96" s="100">
        <v>31.498450999999999</v>
      </c>
      <c r="AM96" s="100">
        <v>55.302452000000002</v>
      </c>
      <c r="AN96" s="100">
        <v>91.721334999999996</v>
      </c>
      <c r="AO96" s="100">
        <v>186.08614</v>
      </c>
      <c r="AP96" s="100">
        <v>256.76303999999999</v>
      </c>
      <c r="AQ96" s="100">
        <v>13.184085</v>
      </c>
      <c r="AR96" s="100">
        <v>13.923014</v>
      </c>
      <c r="AS96" s="127"/>
      <c r="AT96" s="122">
        <v>1989</v>
      </c>
      <c r="AU96" s="100">
        <v>0.16079109999999999</v>
      </c>
      <c r="AV96" s="100">
        <v>0</v>
      </c>
      <c r="AW96" s="100">
        <v>0.16126860000000001</v>
      </c>
      <c r="AX96" s="100">
        <v>7.0762800000000001E-2</v>
      </c>
      <c r="AY96" s="100">
        <v>0.14971229999999999</v>
      </c>
      <c r="AZ96" s="100">
        <v>0.3510952</v>
      </c>
      <c r="BA96" s="100">
        <v>0.88322769999999995</v>
      </c>
      <c r="BB96" s="100">
        <v>0.92681979999999997</v>
      </c>
      <c r="BC96" s="100">
        <v>1.7275107000000001</v>
      </c>
      <c r="BD96" s="100">
        <v>2.0251329999999998</v>
      </c>
      <c r="BE96" s="100">
        <v>6.0369232999999998</v>
      </c>
      <c r="BF96" s="100">
        <v>11.609595000000001</v>
      </c>
      <c r="BG96" s="100">
        <v>23.527011999999999</v>
      </c>
      <c r="BH96" s="100">
        <v>38.317005999999999</v>
      </c>
      <c r="BI96" s="100">
        <v>66.525526999999997</v>
      </c>
      <c r="BJ96" s="100">
        <v>105.05297</v>
      </c>
      <c r="BK96" s="100">
        <v>191.10847999999999</v>
      </c>
      <c r="BL96" s="100">
        <v>265.38537000000002</v>
      </c>
      <c r="BM96" s="100">
        <v>12.578492000000001</v>
      </c>
      <c r="BN96" s="100">
        <v>15.697721</v>
      </c>
      <c r="BO96" s="127"/>
      <c r="BP96" s="122">
        <v>1989</v>
      </c>
    </row>
    <row r="97" spans="1:68">
      <c r="A97" s="127"/>
      <c r="B97" s="122">
        <v>1990</v>
      </c>
      <c r="C97" s="100">
        <v>0</v>
      </c>
      <c r="D97" s="100">
        <v>0</v>
      </c>
      <c r="E97" s="100">
        <v>0</v>
      </c>
      <c r="F97" s="100">
        <v>0.27877439999999998</v>
      </c>
      <c r="G97" s="100">
        <v>0.29047689999999998</v>
      </c>
      <c r="H97" s="100">
        <v>0.6984899</v>
      </c>
      <c r="I97" s="100">
        <v>1.1442417</v>
      </c>
      <c r="J97" s="100">
        <v>0.91422720000000002</v>
      </c>
      <c r="K97" s="100">
        <v>2.8104756000000002</v>
      </c>
      <c r="L97" s="100">
        <v>2.7806576999999999</v>
      </c>
      <c r="M97" s="100">
        <v>5.9486701000000002</v>
      </c>
      <c r="N97" s="100">
        <v>13.354082</v>
      </c>
      <c r="O97" s="100">
        <v>32.896973000000003</v>
      </c>
      <c r="P97" s="100">
        <v>51.945734000000002</v>
      </c>
      <c r="Q97" s="100">
        <v>85.364958000000001</v>
      </c>
      <c r="R97" s="100">
        <v>130.06594000000001</v>
      </c>
      <c r="S97" s="100">
        <v>183.22273999999999</v>
      </c>
      <c r="T97" s="100">
        <v>310.34980999999999</v>
      </c>
      <c r="U97" s="100">
        <v>12.653812</v>
      </c>
      <c r="V97" s="100">
        <v>18.608699999999999</v>
      </c>
      <c r="W97" s="127"/>
      <c r="X97" s="122">
        <v>1990</v>
      </c>
      <c r="Y97" s="100">
        <v>0</v>
      </c>
      <c r="Z97" s="100">
        <v>0</v>
      </c>
      <c r="AA97" s="100">
        <v>0.16651460000000001</v>
      </c>
      <c r="AB97" s="100">
        <v>0</v>
      </c>
      <c r="AC97" s="100">
        <v>0.59716020000000003</v>
      </c>
      <c r="AD97" s="100">
        <v>0.42446200000000001</v>
      </c>
      <c r="AE97" s="100">
        <v>0.43199720000000003</v>
      </c>
      <c r="AF97" s="100">
        <v>0.60931210000000002</v>
      </c>
      <c r="AG97" s="100">
        <v>0.80807430000000002</v>
      </c>
      <c r="AH97" s="100">
        <v>1.6713988</v>
      </c>
      <c r="AI97" s="100">
        <v>5.2384753999999996</v>
      </c>
      <c r="AJ97" s="100">
        <v>12.251592</v>
      </c>
      <c r="AK97" s="100">
        <v>14.838677000000001</v>
      </c>
      <c r="AL97" s="100">
        <v>32.992696000000002</v>
      </c>
      <c r="AM97" s="100">
        <v>51.360118999999997</v>
      </c>
      <c r="AN97" s="100">
        <v>96.061914999999999</v>
      </c>
      <c r="AO97" s="100">
        <v>157.18643</v>
      </c>
      <c r="AP97" s="100">
        <v>259.44758000000002</v>
      </c>
      <c r="AQ97" s="100">
        <v>12.941527000000001</v>
      </c>
      <c r="AR97" s="100">
        <v>13.592268000000001</v>
      </c>
      <c r="AS97" s="127"/>
      <c r="AT97" s="122">
        <v>1990</v>
      </c>
      <c r="AU97" s="100">
        <v>0</v>
      </c>
      <c r="AV97" s="100">
        <v>0</v>
      </c>
      <c r="AW97" s="100">
        <v>8.1001799999999999E-2</v>
      </c>
      <c r="AX97" s="100">
        <v>0.1426124</v>
      </c>
      <c r="AY97" s="100">
        <v>0.44170910000000002</v>
      </c>
      <c r="AZ97" s="100">
        <v>0.56234790000000001</v>
      </c>
      <c r="BA97" s="100">
        <v>0.78932150000000001</v>
      </c>
      <c r="BB97" s="100">
        <v>0.76174810000000004</v>
      </c>
      <c r="BC97" s="100">
        <v>1.8265332999999999</v>
      </c>
      <c r="BD97" s="100">
        <v>2.2400544</v>
      </c>
      <c r="BE97" s="100">
        <v>5.6019544000000003</v>
      </c>
      <c r="BF97" s="100">
        <v>12.808752999999999</v>
      </c>
      <c r="BG97" s="100">
        <v>23.833124999999999</v>
      </c>
      <c r="BH97" s="100">
        <v>41.971704000000003</v>
      </c>
      <c r="BI97" s="100">
        <v>66.526653999999994</v>
      </c>
      <c r="BJ97" s="100">
        <v>110.06641</v>
      </c>
      <c r="BK97" s="100">
        <v>166.74162999999999</v>
      </c>
      <c r="BL97" s="100">
        <v>273.82368000000002</v>
      </c>
      <c r="BM97" s="100">
        <v>12.798029</v>
      </c>
      <c r="BN97" s="100">
        <v>15.734017</v>
      </c>
      <c r="BO97" s="127"/>
      <c r="BP97" s="122">
        <v>1990</v>
      </c>
    </row>
    <row r="98" spans="1:68">
      <c r="A98" s="127"/>
      <c r="B98" s="122">
        <v>1991</v>
      </c>
      <c r="C98" s="100">
        <v>0</v>
      </c>
      <c r="D98" s="100">
        <v>0.153276</v>
      </c>
      <c r="E98" s="100">
        <v>0.15666340000000001</v>
      </c>
      <c r="F98" s="100">
        <v>0</v>
      </c>
      <c r="G98" s="100">
        <v>0</v>
      </c>
      <c r="H98" s="100">
        <v>0.71151279999999995</v>
      </c>
      <c r="I98" s="100">
        <v>0.56039360000000005</v>
      </c>
      <c r="J98" s="100">
        <v>1.2044056999999999</v>
      </c>
      <c r="K98" s="100">
        <v>2.4422334999999999</v>
      </c>
      <c r="L98" s="100">
        <v>5.3181589000000002</v>
      </c>
      <c r="M98" s="100">
        <v>7.3773175000000002</v>
      </c>
      <c r="N98" s="100">
        <v>16.063075999999999</v>
      </c>
      <c r="O98" s="100">
        <v>28.082305999999999</v>
      </c>
      <c r="P98" s="100">
        <v>45.604762999999998</v>
      </c>
      <c r="Q98" s="100">
        <v>73.087258000000006</v>
      </c>
      <c r="R98" s="100">
        <v>132.08129</v>
      </c>
      <c r="S98" s="100">
        <v>200.20613</v>
      </c>
      <c r="T98" s="100">
        <v>370.87290999999999</v>
      </c>
      <c r="U98" s="100">
        <v>12.918713</v>
      </c>
      <c r="V98" s="100">
        <v>19.295559999999998</v>
      </c>
      <c r="W98" s="127"/>
      <c r="X98" s="122">
        <v>1991</v>
      </c>
      <c r="Y98" s="100">
        <v>0</v>
      </c>
      <c r="Z98" s="100">
        <v>0</v>
      </c>
      <c r="AA98" s="100">
        <v>0</v>
      </c>
      <c r="AB98" s="100">
        <v>0.15030789999999999</v>
      </c>
      <c r="AC98" s="100">
        <v>0.1450032</v>
      </c>
      <c r="AD98" s="100">
        <v>0.57394160000000005</v>
      </c>
      <c r="AE98" s="100">
        <v>0.56183640000000001</v>
      </c>
      <c r="AF98" s="100">
        <v>1.0539645</v>
      </c>
      <c r="AG98" s="100">
        <v>1.0952337000000001</v>
      </c>
      <c r="AH98" s="100">
        <v>1.5915741999999999</v>
      </c>
      <c r="AI98" s="100">
        <v>4.8405991000000004</v>
      </c>
      <c r="AJ98" s="100">
        <v>10.037697</v>
      </c>
      <c r="AK98" s="100">
        <v>19.45478</v>
      </c>
      <c r="AL98" s="100">
        <v>37.295586</v>
      </c>
      <c r="AM98" s="100">
        <v>57.747971</v>
      </c>
      <c r="AN98" s="100">
        <v>105.98576</v>
      </c>
      <c r="AO98" s="100">
        <v>151.97882000000001</v>
      </c>
      <c r="AP98" s="100">
        <v>237.21449999999999</v>
      </c>
      <c r="AQ98" s="100">
        <v>13.554626000000001</v>
      </c>
      <c r="AR98" s="100">
        <v>13.920199999999999</v>
      </c>
      <c r="AS98" s="127"/>
      <c r="AT98" s="122">
        <v>1991</v>
      </c>
      <c r="AU98" s="100">
        <v>0</v>
      </c>
      <c r="AV98" s="100">
        <v>7.8603500000000007E-2</v>
      </c>
      <c r="AW98" s="100">
        <v>8.054E-2</v>
      </c>
      <c r="AX98" s="100">
        <v>7.3309799999999994E-2</v>
      </c>
      <c r="AY98" s="100">
        <v>7.1594099999999994E-2</v>
      </c>
      <c r="AZ98" s="100">
        <v>0.64301189999999997</v>
      </c>
      <c r="BA98" s="100">
        <v>0.56111409999999995</v>
      </c>
      <c r="BB98" s="100">
        <v>1.129189</v>
      </c>
      <c r="BC98" s="100">
        <v>1.7770621</v>
      </c>
      <c r="BD98" s="100">
        <v>3.4980494000000002</v>
      </c>
      <c r="BE98" s="100">
        <v>6.1397937000000002</v>
      </c>
      <c r="BF98" s="100">
        <v>13.086301000000001</v>
      </c>
      <c r="BG98" s="100">
        <v>23.749165000000001</v>
      </c>
      <c r="BH98" s="100">
        <v>41.257688999999999</v>
      </c>
      <c r="BI98" s="100">
        <v>64.610234000000005</v>
      </c>
      <c r="BJ98" s="100">
        <v>116.77655</v>
      </c>
      <c r="BK98" s="100">
        <v>169.69211999999999</v>
      </c>
      <c r="BL98" s="100">
        <v>275.53210000000001</v>
      </c>
      <c r="BM98" s="100">
        <v>13.237648999999999</v>
      </c>
      <c r="BN98" s="100">
        <v>16.022718000000001</v>
      </c>
      <c r="BO98" s="127"/>
      <c r="BP98" s="122">
        <v>1991</v>
      </c>
    </row>
    <row r="99" spans="1:68">
      <c r="A99" s="127"/>
      <c r="B99" s="122">
        <v>1992</v>
      </c>
      <c r="C99" s="100">
        <v>0</v>
      </c>
      <c r="D99" s="100">
        <v>0</v>
      </c>
      <c r="E99" s="100">
        <v>0.15570410000000001</v>
      </c>
      <c r="F99" s="100">
        <v>0</v>
      </c>
      <c r="G99" s="100">
        <v>0.55260370000000003</v>
      </c>
      <c r="H99" s="100">
        <v>0.43302669999999999</v>
      </c>
      <c r="I99" s="100">
        <v>1.3782762</v>
      </c>
      <c r="J99" s="100">
        <v>1.0368066</v>
      </c>
      <c r="K99" s="100">
        <v>2.7568630999999999</v>
      </c>
      <c r="L99" s="100">
        <v>3.3846976</v>
      </c>
      <c r="M99" s="100">
        <v>5.1601670999999998</v>
      </c>
      <c r="N99" s="100">
        <v>14.981593999999999</v>
      </c>
      <c r="O99" s="100">
        <v>25.940337</v>
      </c>
      <c r="P99" s="100">
        <v>49.894973999999998</v>
      </c>
      <c r="Q99" s="100">
        <v>78.228930000000005</v>
      </c>
      <c r="R99" s="100">
        <v>142.64102</v>
      </c>
      <c r="S99" s="100">
        <v>183.44468000000001</v>
      </c>
      <c r="T99" s="100">
        <v>336.15222</v>
      </c>
      <c r="U99" s="100">
        <v>13.045092</v>
      </c>
      <c r="V99" s="100">
        <v>18.786894</v>
      </c>
      <c r="W99" s="127"/>
      <c r="X99" s="122">
        <v>1992</v>
      </c>
      <c r="Y99" s="100">
        <v>0.31972729999999999</v>
      </c>
      <c r="Z99" s="100">
        <v>0</v>
      </c>
      <c r="AA99" s="100">
        <v>0</v>
      </c>
      <c r="AB99" s="100">
        <v>0</v>
      </c>
      <c r="AC99" s="100">
        <v>0.14186309999999999</v>
      </c>
      <c r="AD99" s="100">
        <v>0.29037859999999999</v>
      </c>
      <c r="AE99" s="100">
        <v>0.276065</v>
      </c>
      <c r="AF99" s="100">
        <v>1.0342178</v>
      </c>
      <c r="AG99" s="100">
        <v>1.4036291999999999</v>
      </c>
      <c r="AH99" s="100">
        <v>1.6726573</v>
      </c>
      <c r="AI99" s="100">
        <v>4.0111556999999998</v>
      </c>
      <c r="AJ99" s="100">
        <v>11.747671</v>
      </c>
      <c r="AK99" s="100">
        <v>21.374196000000001</v>
      </c>
      <c r="AL99" s="100">
        <v>37.150579</v>
      </c>
      <c r="AM99" s="100">
        <v>58.844861999999999</v>
      </c>
      <c r="AN99" s="100">
        <v>107.03691000000001</v>
      </c>
      <c r="AO99" s="100">
        <v>162.55328</v>
      </c>
      <c r="AP99" s="100">
        <v>264.23397999999997</v>
      </c>
      <c r="AQ99" s="100">
        <v>14.469158</v>
      </c>
      <c r="AR99" s="100">
        <v>14.638733999999999</v>
      </c>
      <c r="AS99" s="127"/>
      <c r="AT99" s="122">
        <v>1992</v>
      </c>
      <c r="AU99" s="100">
        <v>0.15576950000000001</v>
      </c>
      <c r="AV99" s="100">
        <v>0</v>
      </c>
      <c r="AW99" s="100">
        <v>7.9976000000000005E-2</v>
      </c>
      <c r="AX99" s="100">
        <v>0</v>
      </c>
      <c r="AY99" s="100">
        <v>0.34995599999999999</v>
      </c>
      <c r="AZ99" s="100">
        <v>0.36191129999999999</v>
      </c>
      <c r="BA99" s="100">
        <v>0.82757990000000003</v>
      </c>
      <c r="BB99" s="100">
        <v>1.0355106000000001</v>
      </c>
      <c r="BC99" s="100">
        <v>2.0863744</v>
      </c>
      <c r="BD99" s="100">
        <v>2.5468066999999999</v>
      </c>
      <c r="BE99" s="100">
        <v>4.6001333999999998</v>
      </c>
      <c r="BF99" s="100">
        <v>13.381596999999999</v>
      </c>
      <c r="BG99" s="100">
        <v>23.649242999999998</v>
      </c>
      <c r="BH99" s="100">
        <v>43.259939000000003</v>
      </c>
      <c r="BI99" s="100">
        <v>67.565533000000002</v>
      </c>
      <c r="BJ99" s="100">
        <v>121.78959</v>
      </c>
      <c r="BK99" s="100">
        <v>170.25183000000001</v>
      </c>
      <c r="BL99" s="100">
        <v>285.13839000000002</v>
      </c>
      <c r="BM99" s="100">
        <v>13.759656</v>
      </c>
      <c r="BN99" s="100">
        <v>16.341014999999999</v>
      </c>
      <c r="BO99" s="127"/>
      <c r="BP99" s="122">
        <v>1992</v>
      </c>
    </row>
    <row r="100" spans="1:68">
      <c r="A100" s="127"/>
      <c r="B100" s="122">
        <v>1993</v>
      </c>
      <c r="C100" s="100">
        <v>0</v>
      </c>
      <c r="D100" s="100">
        <v>0</v>
      </c>
      <c r="E100" s="100">
        <v>0</v>
      </c>
      <c r="F100" s="100">
        <v>0.45349689999999998</v>
      </c>
      <c r="G100" s="100">
        <v>0.5482667</v>
      </c>
      <c r="H100" s="100">
        <v>0.43893919999999997</v>
      </c>
      <c r="I100" s="100">
        <v>2.0551238999999999</v>
      </c>
      <c r="J100" s="100">
        <v>1.4611125</v>
      </c>
      <c r="K100" s="100">
        <v>3.5258823000000001</v>
      </c>
      <c r="L100" s="100">
        <v>4.5403257000000004</v>
      </c>
      <c r="M100" s="100">
        <v>7.9116531999999999</v>
      </c>
      <c r="N100" s="100">
        <v>20.113997000000001</v>
      </c>
      <c r="O100" s="100">
        <v>30.502821000000001</v>
      </c>
      <c r="P100" s="100">
        <v>50.719180000000001</v>
      </c>
      <c r="Q100" s="100">
        <v>87.947935000000001</v>
      </c>
      <c r="R100" s="100">
        <v>131.25210999999999</v>
      </c>
      <c r="S100" s="100">
        <v>206.30964</v>
      </c>
      <c r="T100" s="100">
        <v>354.08792999999997</v>
      </c>
      <c r="U100" s="100">
        <v>14.552527</v>
      </c>
      <c r="V100" s="100">
        <v>20.352927000000001</v>
      </c>
      <c r="W100" s="127"/>
      <c r="X100" s="122">
        <v>1993</v>
      </c>
      <c r="Y100" s="100">
        <v>0</v>
      </c>
      <c r="Z100" s="100">
        <v>0</v>
      </c>
      <c r="AA100" s="100">
        <v>0</v>
      </c>
      <c r="AB100" s="100">
        <v>0</v>
      </c>
      <c r="AC100" s="100">
        <v>0.28172069999999999</v>
      </c>
      <c r="AD100" s="100">
        <v>0.73610929999999997</v>
      </c>
      <c r="AE100" s="100">
        <v>0.68533330000000003</v>
      </c>
      <c r="AF100" s="100">
        <v>0.87339169999999999</v>
      </c>
      <c r="AG100" s="100">
        <v>1.0833683000000001</v>
      </c>
      <c r="AH100" s="100">
        <v>3.6718679000000001</v>
      </c>
      <c r="AI100" s="100">
        <v>6.4645419999999998</v>
      </c>
      <c r="AJ100" s="100">
        <v>13.866519</v>
      </c>
      <c r="AK100" s="100">
        <v>19.782283</v>
      </c>
      <c r="AL100" s="100">
        <v>39.472757000000001</v>
      </c>
      <c r="AM100" s="100">
        <v>56.769986000000003</v>
      </c>
      <c r="AN100" s="100">
        <v>76.642033999999995</v>
      </c>
      <c r="AO100" s="100">
        <v>180.33752000000001</v>
      </c>
      <c r="AP100" s="100">
        <v>263.31164000000001</v>
      </c>
      <c r="AQ100" s="100">
        <v>14.571615</v>
      </c>
      <c r="AR100" s="100">
        <v>14.490475</v>
      </c>
      <c r="AS100" s="127"/>
      <c r="AT100" s="122">
        <v>1993</v>
      </c>
      <c r="AU100" s="100">
        <v>0</v>
      </c>
      <c r="AV100" s="100">
        <v>0</v>
      </c>
      <c r="AW100" s="100">
        <v>0</v>
      </c>
      <c r="AX100" s="100">
        <v>0.23245250000000001</v>
      </c>
      <c r="AY100" s="100">
        <v>0.41681279999999998</v>
      </c>
      <c r="AZ100" s="100">
        <v>0.58706420000000004</v>
      </c>
      <c r="BA100" s="100">
        <v>1.3703746000000001</v>
      </c>
      <c r="BB100" s="100">
        <v>1.1667019999999999</v>
      </c>
      <c r="BC100" s="100">
        <v>2.3104434999999999</v>
      </c>
      <c r="BD100" s="100">
        <v>4.1145667000000001</v>
      </c>
      <c r="BE100" s="100">
        <v>7.2059331999999996</v>
      </c>
      <c r="BF100" s="100">
        <v>17.022466999999999</v>
      </c>
      <c r="BG100" s="100">
        <v>25.130855</v>
      </c>
      <c r="BH100" s="100">
        <v>44.887044000000003</v>
      </c>
      <c r="BI100" s="100">
        <v>70.870056000000005</v>
      </c>
      <c r="BJ100" s="100">
        <v>99.316498999999993</v>
      </c>
      <c r="BK100" s="100">
        <v>189.96340000000001</v>
      </c>
      <c r="BL100" s="100">
        <v>289.87362999999999</v>
      </c>
      <c r="BM100" s="100">
        <v>14.562109</v>
      </c>
      <c r="BN100" s="100">
        <v>16.931038000000001</v>
      </c>
      <c r="BO100" s="127"/>
      <c r="BP100" s="122">
        <v>1993</v>
      </c>
    </row>
    <row r="101" spans="1:68">
      <c r="A101" s="127"/>
      <c r="B101" s="122">
        <v>1994</v>
      </c>
      <c r="C101" s="100">
        <v>0</v>
      </c>
      <c r="D101" s="100">
        <v>0</v>
      </c>
      <c r="E101" s="100">
        <v>0.15266270000000001</v>
      </c>
      <c r="F101" s="100">
        <v>0.1533216</v>
      </c>
      <c r="G101" s="100">
        <v>0.13739470000000001</v>
      </c>
      <c r="H101" s="100">
        <v>0.1469598</v>
      </c>
      <c r="I101" s="100">
        <v>0.4092345</v>
      </c>
      <c r="J101" s="100">
        <v>1.8740791999999999</v>
      </c>
      <c r="K101" s="100">
        <v>1.9776435000000001</v>
      </c>
      <c r="L101" s="100">
        <v>6.0161232</v>
      </c>
      <c r="M101" s="100">
        <v>6.1258847999999997</v>
      </c>
      <c r="N101" s="100">
        <v>16.295976</v>
      </c>
      <c r="O101" s="100">
        <v>33.030973000000003</v>
      </c>
      <c r="P101" s="100">
        <v>52.182777999999999</v>
      </c>
      <c r="Q101" s="100">
        <v>87.802653000000007</v>
      </c>
      <c r="R101" s="100">
        <v>151.65282999999999</v>
      </c>
      <c r="S101" s="100">
        <v>248.23236</v>
      </c>
      <c r="T101" s="100">
        <v>379.87061999999997</v>
      </c>
      <c r="U101" s="100">
        <v>15.535313</v>
      </c>
      <c r="V101" s="100">
        <v>21.633077</v>
      </c>
      <c r="W101" s="127"/>
      <c r="X101" s="122">
        <v>1994</v>
      </c>
      <c r="Y101" s="100">
        <v>0.1584517</v>
      </c>
      <c r="Z101" s="100">
        <v>0</v>
      </c>
      <c r="AA101" s="100">
        <v>0.16096759999999999</v>
      </c>
      <c r="AB101" s="100">
        <v>0.16130829999999999</v>
      </c>
      <c r="AC101" s="100">
        <v>0.14145969999999999</v>
      </c>
      <c r="AD101" s="100">
        <v>0.14767749999999999</v>
      </c>
      <c r="AE101" s="100">
        <v>0.68234609999999996</v>
      </c>
      <c r="AF101" s="100">
        <v>0.86187829999999999</v>
      </c>
      <c r="AG101" s="100">
        <v>2.2884343</v>
      </c>
      <c r="AH101" s="100">
        <v>3.0282944000000001</v>
      </c>
      <c r="AI101" s="100">
        <v>5.5344508000000001</v>
      </c>
      <c r="AJ101" s="100">
        <v>7.5417527</v>
      </c>
      <c r="AK101" s="100">
        <v>21.636749999999999</v>
      </c>
      <c r="AL101" s="100">
        <v>40.459141000000002</v>
      </c>
      <c r="AM101" s="100">
        <v>61.946120000000001</v>
      </c>
      <c r="AN101" s="100">
        <v>95.074607</v>
      </c>
      <c r="AO101" s="100">
        <v>157.73154</v>
      </c>
      <c r="AP101" s="100">
        <v>289.56085999999999</v>
      </c>
      <c r="AQ101" s="100">
        <v>15.276581999999999</v>
      </c>
      <c r="AR101" s="100">
        <v>14.876868</v>
      </c>
      <c r="AS101" s="127"/>
      <c r="AT101" s="122">
        <v>1994</v>
      </c>
      <c r="AU101" s="100">
        <v>7.7167299999999994E-2</v>
      </c>
      <c r="AV101" s="100">
        <v>0</v>
      </c>
      <c r="AW101" s="100">
        <v>0.15670519999999999</v>
      </c>
      <c r="AX101" s="100">
        <v>0.15721350000000001</v>
      </c>
      <c r="AY101" s="100">
        <v>0.13939760000000001</v>
      </c>
      <c r="AZ101" s="100">
        <v>0.1473178</v>
      </c>
      <c r="BA101" s="100">
        <v>0.54576139999999995</v>
      </c>
      <c r="BB101" s="100">
        <v>1.3670755999999999</v>
      </c>
      <c r="BC101" s="100">
        <v>2.1328166</v>
      </c>
      <c r="BD101" s="100">
        <v>4.5476795000000001</v>
      </c>
      <c r="BE101" s="100">
        <v>5.8370994999999999</v>
      </c>
      <c r="BF101" s="100">
        <v>11.965093</v>
      </c>
      <c r="BG101" s="100">
        <v>27.320519000000001</v>
      </c>
      <c r="BH101" s="100">
        <v>46.133406999999998</v>
      </c>
      <c r="BI101" s="100">
        <v>73.684972999999999</v>
      </c>
      <c r="BJ101" s="100">
        <v>118.69908</v>
      </c>
      <c r="BK101" s="100">
        <v>191.29621</v>
      </c>
      <c r="BL101" s="100">
        <v>316.20114999999998</v>
      </c>
      <c r="BM101" s="100">
        <v>15.405379999999999</v>
      </c>
      <c r="BN101" s="100">
        <v>17.636687999999999</v>
      </c>
      <c r="BO101" s="127"/>
      <c r="BP101" s="122">
        <v>1994</v>
      </c>
    </row>
    <row r="102" spans="1:68">
      <c r="A102" s="127"/>
      <c r="B102" s="122">
        <v>1995</v>
      </c>
      <c r="C102" s="100">
        <v>0</v>
      </c>
      <c r="D102" s="100">
        <v>0</v>
      </c>
      <c r="E102" s="100">
        <v>0</v>
      </c>
      <c r="F102" s="100">
        <v>0</v>
      </c>
      <c r="G102" s="100">
        <v>0</v>
      </c>
      <c r="H102" s="100">
        <v>0.43579820000000002</v>
      </c>
      <c r="I102" s="100">
        <v>0.82397659999999995</v>
      </c>
      <c r="J102" s="100">
        <v>1.4113211000000001</v>
      </c>
      <c r="K102" s="100">
        <v>1.9593982999999999</v>
      </c>
      <c r="L102" s="100">
        <v>5.3699586000000004</v>
      </c>
      <c r="M102" s="100">
        <v>6.8783443000000002</v>
      </c>
      <c r="N102" s="100">
        <v>17.771678000000001</v>
      </c>
      <c r="O102" s="100">
        <v>33.510922000000001</v>
      </c>
      <c r="P102" s="100">
        <v>54.506194999999998</v>
      </c>
      <c r="Q102" s="100">
        <v>89.217009000000004</v>
      </c>
      <c r="R102" s="100">
        <v>123.74772</v>
      </c>
      <c r="S102" s="100">
        <v>227.91075000000001</v>
      </c>
      <c r="T102" s="100">
        <v>321.59453999999999</v>
      </c>
      <c r="U102" s="100">
        <v>14.909998999999999</v>
      </c>
      <c r="V102" s="100">
        <v>19.960008999999999</v>
      </c>
      <c r="W102" s="127"/>
      <c r="X102" s="122">
        <v>1995</v>
      </c>
      <c r="Y102" s="100">
        <v>0</v>
      </c>
      <c r="Z102" s="100">
        <v>0</v>
      </c>
      <c r="AA102" s="100">
        <v>0.15885830000000001</v>
      </c>
      <c r="AB102" s="100">
        <v>0</v>
      </c>
      <c r="AC102" s="100">
        <v>0.14263039999999999</v>
      </c>
      <c r="AD102" s="100">
        <v>0.43840230000000002</v>
      </c>
      <c r="AE102" s="100">
        <v>0.41168250000000001</v>
      </c>
      <c r="AF102" s="100">
        <v>0.42248459999999999</v>
      </c>
      <c r="AG102" s="100">
        <v>1.9533745</v>
      </c>
      <c r="AH102" s="100">
        <v>2.7663913</v>
      </c>
      <c r="AI102" s="100">
        <v>3.7965632999999999</v>
      </c>
      <c r="AJ102" s="100">
        <v>11.929902999999999</v>
      </c>
      <c r="AK102" s="100">
        <v>19.416219000000002</v>
      </c>
      <c r="AL102" s="100">
        <v>34.862462999999998</v>
      </c>
      <c r="AM102" s="100">
        <v>59.990425999999999</v>
      </c>
      <c r="AN102" s="100">
        <v>95.472784000000004</v>
      </c>
      <c r="AO102" s="100">
        <v>175.22105999999999</v>
      </c>
      <c r="AP102" s="100">
        <v>267.55552999999998</v>
      </c>
      <c r="AQ102" s="100">
        <v>15.16952</v>
      </c>
      <c r="AR102" s="100">
        <v>14.541912999999999</v>
      </c>
      <c r="AS102" s="127"/>
      <c r="AT102" s="122">
        <v>1995</v>
      </c>
      <c r="AU102" s="100">
        <v>0</v>
      </c>
      <c r="AV102" s="100">
        <v>0</v>
      </c>
      <c r="AW102" s="100">
        <v>7.7451099999999995E-2</v>
      </c>
      <c r="AX102" s="100">
        <v>0</v>
      </c>
      <c r="AY102" s="100">
        <v>7.0281499999999997E-2</v>
      </c>
      <c r="AZ102" s="100">
        <v>0.4370964</v>
      </c>
      <c r="BA102" s="100">
        <v>0.617753</v>
      </c>
      <c r="BB102" s="100">
        <v>0.91637000000000002</v>
      </c>
      <c r="BC102" s="100">
        <v>1.9563816999999999</v>
      </c>
      <c r="BD102" s="100">
        <v>4.0876159999999997</v>
      </c>
      <c r="BE102" s="100">
        <v>5.3695820999999997</v>
      </c>
      <c r="BF102" s="100">
        <v>14.891622999999999</v>
      </c>
      <c r="BG102" s="100">
        <v>26.431207000000001</v>
      </c>
      <c r="BH102" s="100">
        <v>44.413896999999999</v>
      </c>
      <c r="BI102" s="100">
        <v>73.299758999999995</v>
      </c>
      <c r="BJ102" s="100">
        <v>107.36911000000001</v>
      </c>
      <c r="BK102" s="100">
        <v>194.87913</v>
      </c>
      <c r="BL102" s="100">
        <v>283.61790999999999</v>
      </c>
      <c r="BM102" s="100">
        <v>15.040365</v>
      </c>
      <c r="BN102" s="100">
        <v>16.879241</v>
      </c>
      <c r="BO102" s="127"/>
      <c r="BP102" s="122">
        <v>1995</v>
      </c>
    </row>
    <row r="103" spans="1:68">
      <c r="A103" s="127"/>
      <c r="B103" s="122">
        <v>1996</v>
      </c>
      <c r="C103" s="100">
        <v>0</v>
      </c>
      <c r="D103" s="100">
        <v>0</v>
      </c>
      <c r="E103" s="100">
        <v>0</v>
      </c>
      <c r="F103" s="100">
        <v>0.30696499999999999</v>
      </c>
      <c r="G103" s="100">
        <v>0.28377249999999998</v>
      </c>
      <c r="H103" s="100">
        <v>0.28315420000000002</v>
      </c>
      <c r="I103" s="100">
        <v>0.4179117</v>
      </c>
      <c r="J103" s="100">
        <v>1.2434940999999999</v>
      </c>
      <c r="K103" s="100">
        <v>2.3758436000000001</v>
      </c>
      <c r="L103" s="100">
        <v>4.1434683999999997</v>
      </c>
      <c r="M103" s="100">
        <v>9.9032780000000002</v>
      </c>
      <c r="N103" s="100">
        <v>17.4726</v>
      </c>
      <c r="O103" s="100">
        <v>34.366115999999998</v>
      </c>
      <c r="P103" s="100">
        <v>60.157004000000001</v>
      </c>
      <c r="Q103" s="100">
        <v>91.719745000000003</v>
      </c>
      <c r="R103" s="100">
        <v>159.47534999999999</v>
      </c>
      <c r="S103" s="100">
        <v>231.63971000000001</v>
      </c>
      <c r="T103" s="100">
        <v>386.64733000000001</v>
      </c>
      <c r="U103" s="100">
        <v>16.778220000000001</v>
      </c>
      <c r="V103" s="100">
        <v>22.304010999999999</v>
      </c>
      <c r="W103" s="127"/>
      <c r="X103" s="122">
        <v>1996</v>
      </c>
      <c r="Y103" s="100">
        <v>0</v>
      </c>
      <c r="Z103" s="100">
        <v>0.15771009999999999</v>
      </c>
      <c r="AA103" s="100">
        <v>0.15741559999999999</v>
      </c>
      <c r="AB103" s="100">
        <v>0</v>
      </c>
      <c r="AC103" s="100">
        <v>0.14620610000000001</v>
      </c>
      <c r="AD103" s="100">
        <v>0.1421559</v>
      </c>
      <c r="AE103" s="100">
        <v>0.55485200000000001</v>
      </c>
      <c r="AF103" s="100">
        <v>0.82596619999999998</v>
      </c>
      <c r="AG103" s="100">
        <v>1.7745153</v>
      </c>
      <c r="AH103" s="100">
        <v>3.4528436</v>
      </c>
      <c r="AI103" s="100">
        <v>5.8589291000000001</v>
      </c>
      <c r="AJ103" s="100">
        <v>13.808749000000001</v>
      </c>
      <c r="AK103" s="100">
        <v>17.751228999999999</v>
      </c>
      <c r="AL103" s="100">
        <v>32.577995999999999</v>
      </c>
      <c r="AM103" s="100">
        <v>60.538826</v>
      </c>
      <c r="AN103" s="100">
        <v>97.690465000000003</v>
      </c>
      <c r="AO103" s="100">
        <v>184.36745999999999</v>
      </c>
      <c r="AP103" s="100">
        <v>284.59496999999999</v>
      </c>
      <c r="AQ103" s="100">
        <v>16.049011</v>
      </c>
      <c r="AR103" s="100">
        <v>15.158472</v>
      </c>
      <c r="AS103" s="127"/>
      <c r="AT103" s="122">
        <v>1996</v>
      </c>
      <c r="AU103" s="100">
        <v>0</v>
      </c>
      <c r="AV103" s="100">
        <v>7.6895699999999997E-2</v>
      </c>
      <c r="AW103" s="100">
        <v>7.6768299999999998E-2</v>
      </c>
      <c r="AX103" s="100">
        <v>0.15727079999999999</v>
      </c>
      <c r="AY103" s="100">
        <v>0.21602070000000001</v>
      </c>
      <c r="AZ103" s="100">
        <v>0.21279890000000001</v>
      </c>
      <c r="BA103" s="100">
        <v>0.4865274</v>
      </c>
      <c r="BB103" s="100">
        <v>1.0343479</v>
      </c>
      <c r="BC103" s="100">
        <v>2.0745566000000002</v>
      </c>
      <c r="BD103" s="100">
        <v>3.8020334999999998</v>
      </c>
      <c r="BE103" s="100">
        <v>7.9211685000000003</v>
      </c>
      <c r="BF103" s="100">
        <v>15.667946000000001</v>
      </c>
      <c r="BG103" s="100">
        <v>26.025607000000001</v>
      </c>
      <c r="BH103" s="100">
        <v>46.022936000000001</v>
      </c>
      <c r="BI103" s="100">
        <v>74.813258000000005</v>
      </c>
      <c r="BJ103" s="100">
        <v>123.89809</v>
      </c>
      <c r="BK103" s="100">
        <v>202.08345</v>
      </c>
      <c r="BL103" s="100">
        <v>315.07429000000002</v>
      </c>
      <c r="BM103" s="100">
        <v>16.411732000000001</v>
      </c>
      <c r="BN103" s="100">
        <v>18.172125999999999</v>
      </c>
      <c r="BO103" s="127"/>
      <c r="BP103" s="122">
        <v>1996</v>
      </c>
    </row>
    <row r="104" spans="1:68">
      <c r="A104" s="127"/>
      <c r="B104" s="123">
        <v>1997</v>
      </c>
      <c r="C104" s="100">
        <v>0</v>
      </c>
      <c r="D104" s="100">
        <v>0</v>
      </c>
      <c r="E104" s="100">
        <v>0</v>
      </c>
      <c r="F104" s="100">
        <v>0.30741990000000002</v>
      </c>
      <c r="G104" s="100">
        <v>0.2923848</v>
      </c>
      <c r="H104" s="100">
        <v>0.83139229999999997</v>
      </c>
      <c r="I104" s="100">
        <v>0.98963570000000001</v>
      </c>
      <c r="J104" s="100">
        <v>2.4513175</v>
      </c>
      <c r="K104" s="100">
        <v>3.2191462999999998</v>
      </c>
      <c r="L104" s="100">
        <v>4.7885173999999999</v>
      </c>
      <c r="M104" s="100">
        <v>8.4668513999999995</v>
      </c>
      <c r="N104" s="100">
        <v>17.34798</v>
      </c>
      <c r="O104" s="100">
        <v>27.523548000000002</v>
      </c>
      <c r="P104" s="100">
        <v>56.892817999999998</v>
      </c>
      <c r="Q104" s="100">
        <v>87.703349000000003</v>
      </c>
      <c r="R104" s="100">
        <v>141.77569</v>
      </c>
      <c r="S104" s="100">
        <v>242.22253000000001</v>
      </c>
      <c r="T104" s="100">
        <v>375.8098</v>
      </c>
      <c r="U104" s="100">
        <v>16.546206999999999</v>
      </c>
      <c r="V104" s="100">
        <v>21.508835000000001</v>
      </c>
      <c r="W104" s="127"/>
      <c r="X104" s="123">
        <v>1997</v>
      </c>
      <c r="Y104" s="100">
        <v>0.15912009999999999</v>
      </c>
      <c r="Z104" s="100">
        <v>0</v>
      </c>
      <c r="AA104" s="100">
        <v>0.15696959999999999</v>
      </c>
      <c r="AB104" s="100">
        <v>0.32288529999999999</v>
      </c>
      <c r="AC104" s="100">
        <v>0.1502966</v>
      </c>
      <c r="AD104" s="100">
        <v>0</v>
      </c>
      <c r="AE104" s="100">
        <v>0.84200949999999997</v>
      </c>
      <c r="AF104" s="100">
        <v>1.2171076999999999</v>
      </c>
      <c r="AG104" s="100">
        <v>1.3069105000000001</v>
      </c>
      <c r="AH104" s="100">
        <v>2.6573628</v>
      </c>
      <c r="AI104" s="100">
        <v>5.7999323</v>
      </c>
      <c r="AJ104" s="100">
        <v>10.024584000000001</v>
      </c>
      <c r="AK104" s="100">
        <v>21.286653999999999</v>
      </c>
      <c r="AL104" s="100">
        <v>34.530386999999997</v>
      </c>
      <c r="AM104" s="100">
        <v>61.790517999999999</v>
      </c>
      <c r="AN104" s="100">
        <v>104.65499</v>
      </c>
      <c r="AO104" s="100">
        <v>169.90169</v>
      </c>
      <c r="AP104" s="100">
        <v>286.60428000000002</v>
      </c>
      <c r="AQ104" s="100">
        <v>16.359370999999999</v>
      </c>
      <c r="AR104" s="100">
        <v>15.157641999999999</v>
      </c>
      <c r="AS104" s="127"/>
      <c r="AT104" s="123">
        <v>1997</v>
      </c>
      <c r="AU104" s="100">
        <v>7.7438499999999993E-2</v>
      </c>
      <c r="AV104" s="100">
        <v>0</v>
      </c>
      <c r="AW104" s="100">
        <v>7.6628299999999996E-2</v>
      </c>
      <c r="AX104" s="100">
        <v>0.31496289999999999</v>
      </c>
      <c r="AY104" s="100">
        <v>0.2223242</v>
      </c>
      <c r="AZ104" s="100">
        <v>0.41577069999999999</v>
      </c>
      <c r="BA104" s="100">
        <v>0.91554970000000002</v>
      </c>
      <c r="BB104" s="100">
        <v>1.8320524</v>
      </c>
      <c r="BC104" s="100">
        <v>2.2593797000000002</v>
      </c>
      <c r="BD104" s="100">
        <v>3.7292733999999998</v>
      </c>
      <c r="BE104" s="100">
        <v>7.1586232000000001</v>
      </c>
      <c r="BF104" s="100">
        <v>13.743734999999999</v>
      </c>
      <c r="BG104" s="100">
        <v>24.396296</v>
      </c>
      <c r="BH104" s="100">
        <v>45.472101000000002</v>
      </c>
      <c r="BI104" s="100">
        <v>73.756754000000001</v>
      </c>
      <c r="BJ104" s="100">
        <v>120.45345</v>
      </c>
      <c r="BK104" s="100">
        <v>197.14935</v>
      </c>
      <c r="BL104" s="100">
        <v>313.33487000000002</v>
      </c>
      <c r="BM104" s="100">
        <v>16.452228000000002</v>
      </c>
      <c r="BN104" s="100">
        <v>17.826732</v>
      </c>
      <c r="BO104" s="127"/>
      <c r="BP104" s="123">
        <v>1997</v>
      </c>
    </row>
    <row r="105" spans="1:68">
      <c r="A105" s="127"/>
      <c r="B105" s="123">
        <v>1998</v>
      </c>
      <c r="C105" s="100">
        <v>0</v>
      </c>
      <c r="D105" s="100">
        <v>0</v>
      </c>
      <c r="E105" s="100">
        <v>0</v>
      </c>
      <c r="F105" s="100">
        <v>0.1528274</v>
      </c>
      <c r="G105" s="100">
        <v>0.44992280000000001</v>
      </c>
      <c r="H105" s="100">
        <v>0.68798789999999999</v>
      </c>
      <c r="I105" s="100">
        <v>1.1446362000000001</v>
      </c>
      <c r="J105" s="100">
        <v>1.7506248</v>
      </c>
      <c r="K105" s="100">
        <v>2.8933301999999999</v>
      </c>
      <c r="L105" s="100">
        <v>3.6823823</v>
      </c>
      <c r="M105" s="100">
        <v>8.1508450000000003</v>
      </c>
      <c r="N105" s="100">
        <v>18.811347000000001</v>
      </c>
      <c r="O105" s="100">
        <v>27.574349000000002</v>
      </c>
      <c r="P105" s="100">
        <v>56.058852999999999</v>
      </c>
      <c r="Q105" s="100">
        <v>81.266502000000003</v>
      </c>
      <c r="R105" s="100">
        <v>135.76542000000001</v>
      </c>
      <c r="S105" s="100">
        <v>230.57162</v>
      </c>
      <c r="T105" s="100">
        <v>336.04032000000001</v>
      </c>
      <c r="U105" s="100">
        <v>16.022687999999999</v>
      </c>
      <c r="V105" s="100">
        <v>20.267658999999998</v>
      </c>
      <c r="W105" s="127"/>
      <c r="X105" s="123">
        <v>1998</v>
      </c>
      <c r="Y105" s="100">
        <v>0</v>
      </c>
      <c r="Z105" s="100">
        <v>0</v>
      </c>
      <c r="AA105" s="100">
        <v>0.15660209999999999</v>
      </c>
      <c r="AB105" s="100">
        <v>0.32083879999999998</v>
      </c>
      <c r="AC105" s="100">
        <v>0.15435409999999999</v>
      </c>
      <c r="AD105" s="100">
        <v>0.2744086</v>
      </c>
      <c r="AE105" s="100">
        <v>0.56671830000000001</v>
      </c>
      <c r="AF105" s="100">
        <v>0.93487529999999996</v>
      </c>
      <c r="AG105" s="100">
        <v>2.4324286000000002</v>
      </c>
      <c r="AH105" s="100">
        <v>2.3063653</v>
      </c>
      <c r="AI105" s="100">
        <v>7.1988173</v>
      </c>
      <c r="AJ105" s="100">
        <v>9.5120988999999998</v>
      </c>
      <c r="AK105" s="100">
        <v>17.820354999999999</v>
      </c>
      <c r="AL105" s="100">
        <v>27.370737999999999</v>
      </c>
      <c r="AM105" s="100">
        <v>59.230370000000001</v>
      </c>
      <c r="AN105" s="100">
        <v>95.394503</v>
      </c>
      <c r="AO105" s="100">
        <v>136.97647000000001</v>
      </c>
      <c r="AP105" s="100">
        <v>260.38493</v>
      </c>
      <c r="AQ105" s="100">
        <v>14.907457000000001</v>
      </c>
      <c r="AR105" s="100">
        <v>13.604520000000001</v>
      </c>
      <c r="AS105" s="127"/>
      <c r="AT105" s="123">
        <v>1998</v>
      </c>
      <c r="AU105" s="100">
        <v>0</v>
      </c>
      <c r="AV105" s="100">
        <v>0</v>
      </c>
      <c r="AW105" s="100">
        <v>7.6476799999999998E-2</v>
      </c>
      <c r="AX105" s="100">
        <v>0.23479710000000001</v>
      </c>
      <c r="AY105" s="100">
        <v>0.30426530000000002</v>
      </c>
      <c r="AZ105" s="100">
        <v>0.4809023</v>
      </c>
      <c r="BA105" s="100">
        <v>0.85425669999999998</v>
      </c>
      <c r="BB105" s="100">
        <v>1.3410622999999999</v>
      </c>
      <c r="BC105" s="100">
        <v>2.6616119999999999</v>
      </c>
      <c r="BD105" s="100">
        <v>2.9951018999999999</v>
      </c>
      <c r="BE105" s="100">
        <v>7.6827855999999999</v>
      </c>
      <c r="BF105" s="100">
        <v>14.243893999999999</v>
      </c>
      <c r="BG105" s="100">
        <v>22.694361000000001</v>
      </c>
      <c r="BH105" s="100">
        <v>41.430132999999998</v>
      </c>
      <c r="BI105" s="100">
        <v>69.487965000000003</v>
      </c>
      <c r="BJ105" s="100">
        <v>112.65313</v>
      </c>
      <c r="BK105" s="100">
        <v>172.38182</v>
      </c>
      <c r="BL105" s="100">
        <v>283.32409999999999</v>
      </c>
      <c r="BM105" s="100">
        <v>15.461437999999999</v>
      </c>
      <c r="BN105" s="100">
        <v>16.429922000000001</v>
      </c>
      <c r="BO105" s="127"/>
      <c r="BP105" s="123">
        <v>1998</v>
      </c>
    </row>
    <row r="106" spans="1:68">
      <c r="A106" s="127"/>
      <c r="B106" s="123">
        <v>1999</v>
      </c>
      <c r="C106" s="100">
        <v>0</v>
      </c>
      <c r="D106" s="100">
        <v>0</v>
      </c>
      <c r="E106" s="100">
        <v>0.1485436</v>
      </c>
      <c r="F106" s="100">
        <v>0.45354220000000001</v>
      </c>
      <c r="G106" s="100">
        <v>0.1527569</v>
      </c>
      <c r="H106" s="100">
        <v>0.41389130000000002</v>
      </c>
      <c r="I106" s="100">
        <v>0.86007940000000005</v>
      </c>
      <c r="J106" s="100">
        <v>0.53551539999999997</v>
      </c>
      <c r="K106" s="100">
        <v>1.8514272000000001</v>
      </c>
      <c r="L106" s="100">
        <v>6.2251751999999998</v>
      </c>
      <c r="M106" s="100">
        <v>7.3685814000000001</v>
      </c>
      <c r="N106" s="100">
        <v>19.086711999999999</v>
      </c>
      <c r="O106" s="100">
        <v>31.100541</v>
      </c>
      <c r="P106" s="100">
        <v>48.220658</v>
      </c>
      <c r="Q106" s="100">
        <v>87.085999999999999</v>
      </c>
      <c r="R106" s="100">
        <v>134.64182</v>
      </c>
      <c r="S106" s="100">
        <v>209.02934999999999</v>
      </c>
      <c r="T106" s="100">
        <v>313.65287999999998</v>
      </c>
      <c r="U106" s="100">
        <v>15.899172</v>
      </c>
      <c r="V106" s="100">
        <v>19.567655999999999</v>
      </c>
      <c r="W106" s="127"/>
      <c r="X106" s="123">
        <v>1999</v>
      </c>
      <c r="Y106" s="100">
        <v>0</v>
      </c>
      <c r="Z106" s="100">
        <v>0</v>
      </c>
      <c r="AA106" s="100">
        <v>0</v>
      </c>
      <c r="AB106" s="100">
        <v>0</v>
      </c>
      <c r="AC106" s="100">
        <v>0.15722949999999999</v>
      </c>
      <c r="AD106" s="100">
        <v>0</v>
      </c>
      <c r="AE106" s="100">
        <v>0.70716159999999995</v>
      </c>
      <c r="AF106" s="100">
        <v>1.3263022</v>
      </c>
      <c r="AG106" s="100">
        <v>1.6886591</v>
      </c>
      <c r="AH106" s="100">
        <v>2.4179447999999999</v>
      </c>
      <c r="AI106" s="100">
        <v>4.2055752000000002</v>
      </c>
      <c r="AJ106" s="100">
        <v>8.2228618000000004</v>
      </c>
      <c r="AK106" s="100">
        <v>21.993732000000001</v>
      </c>
      <c r="AL106" s="100">
        <v>33.135297000000001</v>
      </c>
      <c r="AM106" s="100">
        <v>51.305421000000003</v>
      </c>
      <c r="AN106" s="100">
        <v>90.258202999999995</v>
      </c>
      <c r="AO106" s="100">
        <v>154.94676000000001</v>
      </c>
      <c r="AP106" s="100">
        <v>274.87664000000001</v>
      </c>
      <c r="AQ106" s="100">
        <v>15.434714</v>
      </c>
      <c r="AR106" s="100">
        <v>13.760709</v>
      </c>
      <c r="AS106" s="127"/>
      <c r="AT106" s="123">
        <v>1999</v>
      </c>
      <c r="AU106" s="100">
        <v>0</v>
      </c>
      <c r="AV106" s="100">
        <v>0</v>
      </c>
      <c r="AW106" s="100">
        <v>7.5989000000000001E-2</v>
      </c>
      <c r="AX106" s="100">
        <v>0.2320333</v>
      </c>
      <c r="AY106" s="100">
        <v>0.15496090000000001</v>
      </c>
      <c r="AZ106" s="100">
        <v>0.2065612</v>
      </c>
      <c r="BA106" s="100">
        <v>0.78310650000000004</v>
      </c>
      <c r="BB106" s="100">
        <v>0.93276119999999996</v>
      </c>
      <c r="BC106" s="100">
        <v>1.7695557</v>
      </c>
      <c r="BD106" s="100">
        <v>4.3170862000000003</v>
      </c>
      <c r="BE106" s="100">
        <v>5.8084056000000004</v>
      </c>
      <c r="BF106" s="100">
        <v>13.751585</v>
      </c>
      <c r="BG106" s="100">
        <v>26.551323</v>
      </c>
      <c r="BH106" s="100">
        <v>40.541420000000002</v>
      </c>
      <c r="BI106" s="100">
        <v>68.091188000000002</v>
      </c>
      <c r="BJ106" s="100">
        <v>109.35896</v>
      </c>
      <c r="BK106" s="100">
        <v>175.54364000000001</v>
      </c>
      <c r="BL106" s="100">
        <v>286.69096999999999</v>
      </c>
      <c r="BM106" s="100">
        <v>15.665312999999999</v>
      </c>
      <c r="BN106" s="100">
        <v>16.334171999999999</v>
      </c>
      <c r="BO106" s="127"/>
      <c r="BP106" s="123">
        <v>1999</v>
      </c>
    </row>
    <row r="107" spans="1:68" s="91" customFormat="1">
      <c r="A107" s="125"/>
      <c r="B107" s="124">
        <v>2000</v>
      </c>
      <c r="C107" s="100">
        <v>0</v>
      </c>
      <c r="D107" s="100">
        <v>0</v>
      </c>
      <c r="E107" s="100">
        <v>0</v>
      </c>
      <c r="F107" s="100">
        <v>0.1488197</v>
      </c>
      <c r="G107" s="100">
        <v>0.30791259999999998</v>
      </c>
      <c r="H107" s="100">
        <v>0.13959869999999999</v>
      </c>
      <c r="I107" s="100">
        <v>0.85201740000000004</v>
      </c>
      <c r="J107" s="100">
        <v>1.6127753</v>
      </c>
      <c r="K107" s="100">
        <v>1.5368666</v>
      </c>
      <c r="L107" s="100">
        <v>4.5232631000000003</v>
      </c>
      <c r="M107" s="100">
        <v>11.895358999999999</v>
      </c>
      <c r="N107" s="100">
        <v>15.398039000000001</v>
      </c>
      <c r="O107" s="100">
        <v>28.626314000000001</v>
      </c>
      <c r="P107" s="100">
        <v>55.470177999999997</v>
      </c>
      <c r="Q107" s="100">
        <v>93.723230999999998</v>
      </c>
      <c r="R107" s="100">
        <v>127.4113</v>
      </c>
      <c r="S107" s="100">
        <v>201.3349</v>
      </c>
      <c r="T107" s="100">
        <v>375.13954000000001</v>
      </c>
      <c r="U107" s="100">
        <v>16.879397999999998</v>
      </c>
      <c r="V107" s="100">
        <v>20.46153</v>
      </c>
      <c r="W107" s="125"/>
      <c r="X107" s="124">
        <v>2000</v>
      </c>
      <c r="Y107" s="100">
        <v>0</v>
      </c>
      <c r="Z107" s="100">
        <v>0</v>
      </c>
      <c r="AA107" s="100">
        <v>0.1542974</v>
      </c>
      <c r="AB107" s="100">
        <v>0.15531980000000001</v>
      </c>
      <c r="AC107" s="100">
        <v>0.47595019999999999</v>
      </c>
      <c r="AD107" s="100">
        <v>0.1386809</v>
      </c>
      <c r="AE107" s="100">
        <v>0.84033139999999995</v>
      </c>
      <c r="AF107" s="100">
        <v>0.66480430000000001</v>
      </c>
      <c r="AG107" s="100">
        <v>0.55192280000000005</v>
      </c>
      <c r="AH107" s="100">
        <v>2.9841527000000001</v>
      </c>
      <c r="AI107" s="100">
        <v>5.3290614999999999</v>
      </c>
      <c r="AJ107" s="100">
        <v>7.8645094000000002</v>
      </c>
      <c r="AK107" s="100">
        <v>17.498567000000001</v>
      </c>
      <c r="AL107" s="100">
        <v>38.205005999999997</v>
      </c>
      <c r="AM107" s="100">
        <v>57.008930999999997</v>
      </c>
      <c r="AN107" s="100">
        <v>84.636988000000002</v>
      </c>
      <c r="AO107" s="100">
        <v>126.05732</v>
      </c>
      <c r="AP107" s="100">
        <v>248.15606</v>
      </c>
      <c r="AQ107" s="100">
        <v>14.730833000000001</v>
      </c>
      <c r="AR107" s="100">
        <v>12.951435999999999</v>
      </c>
      <c r="AS107" s="125"/>
      <c r="AT107" s="124">
        <v>2000</v>
      </c>
      <c r="AU107" s="100">
        <v>0</v>
      </c>
      <c r="AV107" s="100">
        <v>0</v>
      </c>
      <c r="AW107" s="100">
        <v>7.52882E-2</v>
      </c>
      <c r="AX107" s="100">
        <v>0.1520003</v>
      </c>
      <c r="AY107" s="100">
        <v>0.39066990000000001</v>
      </c>
      <c r="AZ107" s="100">
        <v>0.13913829999999999</v>
      </c>
      <c r="BA107" s="100">
        <v>0.84613400000000005</v>
      </c>
      <c r="BB107" s="100">
        <v>1.1362421</v>
      </c>
      <c r="BC107" s="100">
        <v>1.0413188</v>
      </c>
      <c r="BD107" s="100">
        <v>3.7496860000000001</v>
      </c>
      <c r="BE107" s="100">
        <v>8.6417698000000005</v>
      </c>
      <c r="BF107" s="100">
        <v>11.696603</v>
      </c>
      <c r="BG107" s="100">
        <v>23.089938</v>
      </c>
      <c r="BH107" s="100">
        <v>46.671045999999997</v>
      </c>
      <c r="BI107" s="100">
        <v>74.378747000000004</v>
      </c>
      <c r="BJ107" s="100">
        <v>103.15045000000001</v>
      </c>
      <c r="BK107" s="100">
        <v>155.04178999999999</v>
      </c>
      <c r="BL107" s="100">
        <v>287.11144000000002</v>
      </c>
      <c r="BM107" s="100">
        <v>15.797105999999999</v>
      </c>
      <c r="BN107" s="100">
        <v>16.114522999999998</v>
      </c>
      <c r="BO107" s="125"/>
      <c r="BP107" s="124">
        <v>2000</v>
      </c>
    </row>
    <row r="108" spans="1:68">
      <c r="A108" s="127"/>
      <c r="B108" s="123">
        <v>2001</v>
      </c>
      <c r="C108" s="100">
        <v>0</v>
      </c>
      <c r="D108" s="100">
        <v>0</v>
      </c>
      <c r="E108" s="100">
        <v>0</v>
      </c>
      <c r="F108" s="100">
        <v>0</v>
      </c>
      <c r="G108" s="100">
        <v>0.1527781</v>
      </c>
      <c r="H108" s="100">
        <v>0.2880607</v>
      </c>
      <c r="I108" s="100">
        <v>1.3841768999999999</v>
      </c>
      <c r="J108" s="100">
        <v>1.4927864</v>
      </c>
      <c r="K108" s="100">
        <v>3.2880226000000001</v>
      </c>
      <c r="L108" s="100">
        <v>5.0677665000000003</v>
      </c>
      <c r="M108" s="100">
        <v>10.954592</v>
      </c>
      <c r="N108" s="100">
        <v>15.115228999999999</v>
      </c>
      <c r="O108" s="100">
        <v>28.454484000000001</v>
      </c>
      <c r="P108" s="100">
        <v>46.501721000000003</v>
      </c>
      <c r="Q108" s="100">
        <v>87.893572000000006</v>
      </c>
      <c r="R108" s="100">
        <v>132.40575999999999</v>
      </c>
      <c r="S108" s="100">
        <v>214.31431000000001</v>
      </c>
      <c r="T108" s="100">
        <v>368.69983999999999</v>
      </c>
      <c r="U108" s="100">
        <v>17.141076999999999</v>
      </c>
      <c r="V108" s="100">
        <v>20.328319</v>
      </c>
      <c r="W108" s="127"/>
      <c r="X108" s="123">
        <v>2001</v>
      </c>
      <c r="Y108" s="100">
        <v>0</v>
      </c>
      <c r="Z108" s="100">
        <v>0</v>
      </c>
      <c r="AA108" s="100">
        <v>0</v>
      </c>
      <c r="AB108" s="100">
        <v>0.30495610000000001</v>
      </c>
      <c r="AC108" s="100">
        <v>0.31467070000000003</v>
      </c>
      <c r="AD108" s="100">
        <v>0.28591440000000001</v>
      </c>
      <c r="AE108" s="100">
        <v>0.2720533</v>
      </c>
      <c r="AF108" s="100">
        <v>1.4742245</v>
      </c>
      <c r="AG108" s="100">
        <v>1.2158169999999999</v>
      </c>
      <c r="AH108" s="100">
        <v>2.0608298</v>
      </c>
      <c r="AI108" s="100">
        <v>5.7466355</v>
      </c>
      <c r="AJ108" s="100">
        <v>10.151068</v>
      </c>
      <c r="AK108" s="100">
        <v>14.064177000000001</v>
      </c>
      <c r="AL108" s="100">
        <v>27.860246</v>
      </c>
      <c r="AM108" s="100">
        <v>49.614809000000001</v>
      </c>
      <c r="AN108" s="100">
        <v>83.785302999999999</v>
      </c>
      <c r="AO108" s="100">
        <v>142.68894</v>
      </c>
      <c r="AP108" s="100">
        <v>254.29080999999999</v>
      </c>
      <c r="AQ108" s="100">
        <v>14.815386999999999</v>
      </c>
      <c r="AR108" s="100">
        <v>12.694542999999999</v>
      </c>
      <c r="AS108" s="127"/>
      <c r="AT108" s="123">
        <v>2001</v>
      </c>
      <c r="AU108" s="100">
        <v>0</v>
      </c>
      <c r="AV108" s="100">
        <v>0</v>
      </c>
      <c r="AW108" s="100">
        <v>0</v>
      </c>
      <c r="AX108" s="100">
        <v>0.14925530000000001</v>
      </c>
      <c r="AY108" s="100">
        <v>0.23253489999999999</v>
      </c>
      <c r="AZ108" s="100">
        <v>0.28698360000000001</v>
      </c>
      <c r="BA108" s="100">
        <v>0.82327059999999996</v>
      </c>
      <c r="BB108" s="100">
        <v>1.4834474</v>
      </c>
      <c r="BC108" s="100">
        <v>2.2446459999999999</v>
      </c>
      <c r="BD108" s="100">
        <v>3.5549103999999998</v>
      </c>
      <c r="BE108" s="100">
        <v>8.3592302000000007</v>
      </c>
      <c r="BF108" s="100">
        <v>12.674916</v>
      </c>
      <c r="BG108" s="100">
        <v>21.311306999999999</v>
      </c>
      <c r="BH108" s="100">
        <v>37.026218999999998</v>
      </c>
      <c r="BI108" s="100">
        <v>67.816604999999996</v>
      </c>
      <c r="BJ108" s="100">
        <v>105.06971</v>
      </c>
      <c r="BK108" s="100">
        <v>170.52092999999999</v>
      </c>
      <c r="BL108" s="100">
        <v>289.62732</v>
      </c>
      <c r="BM108" s="100">
        <v>15.969118999999999</v>
      </c>
      <c r="BN108" s="100">
        <v>15.962816</v>
      </c>
      <c r="BO108" s="127"/>
      <c r="BP108" s="123">
        <v>2001</v>
      </c>
    </row>
    <row r="109" spans="1:68">
      <c r="A109" s="127"/>
      <c r="B109" s="124">
        <v>2002</v>
      </c>
      <c r="C109" s="100">
        <v>0.15371299999999999</v>
      </c>
      <c r="D109" s="100">
        <v>0</v>
      </c>
      <c r="E109" s="100">
        <v>0</v>
      </c>
      <c r="F109" s="100">
        <v>0.14493049999999999</v>
      </c>
      <c r="G109" s="100">
        <v>0.29904710000000001</v>
      </c>
      <c r="H109" s="100">
        <v>0.2932169</v>
      </c>
      <c r="I109" s="100">
        <v>0.54133500000000001</v>
      </c>
      <c r="J109" s="100">
        <v>1.9221634000000001</v>
      </c>
      <c r="K109" s="100">
        <v>2.8183908999999998</v>
      </c>
      <c r="L109" s="100">
        <v>4.4047754000000001</v>
      </c>
      <c r="M109" s="100">
        <v>9.4634678999999995</v>
      </c>
      <c r="N109" s="100">
        <v>12.273669999999999</v>
      </c>
      <c r="O109" s="100">
        <v>35.692506000000002</v>
      </c>
      <c r="P109" s="100">
        <v>46.279752000000002</v>
      </c>
      <c r="Q109" s="100">
        <v>88.580129999999997</v>
      </c>
      <c r="R109" s="100">
        <v>143.10172</v>
      </c>
      <c r="S109" s="100">
        <v>228.39124000000001</v>
      </c>
      <c r="T109" s="100">
        <v>411.23086000000001</v>
      </c>
      <c r="U109" s="100">
        <v>18.303996000000001</v>
      </c>
      <c r="V109" s="100">
        <v>21.426144000000001</v>
      </c>
      <c r="W109" s="127"/>
      <c r="X109" s="124">
        <v>2002</v>
      </c>
      <c r="Y109" s="100">
        <v>0</v>
      </c>
      <c r="Z109" s="100">
        <v>0</v>
      </c>
      <c r="AA109" s="100">
        <v>0</v>
      </c>
      <c r="AB109" s="100">
        <v>0.302149</v>
      </c>
      <c r="AC109" s="100">
        <v>0.30917060000000002</v>
      </c>
      <c r="AD109" s="100">
        <v>0.58675549999999999</v>
      </c>
      <c r="AE109" s="100">
        <v>0.39905499999999999</v>
      </c>
      <c r="AF109" s="100">
        <v>0.54219059999999997</v>
      </c>
      <c r="AG109" s="100">
        <v>1.4560683999999999</v>
      </c>
      <c r="AH109" s="100">
        <v>2.0300888000000001</v>
      </c>
      <c r="AI109" s="100">
        <v>5.1265162000000002</v>
      </c>
      <c r="AJ109" s="100">
        <v>5.0749972000000003</v>
      </c>
      <c r="AK109" s="100">
        <v>17.778803</v>
      </c>
      <c r="AL109" s="100">
        <v>29.540755000000001</v>
      </c>
      <c r="AM109" s="100">
        <v>52.771248999999997</v>
      </c>
      <c r="AN109" s="100">
        <v>77.041338999999994</v>
      </c>
      <c r="AO109" s="100">
        <v>167.60176999999999</v>
      </c>
      <c r="AP109" s="100">
        <v>281.49077999999997</v>
      </c>
      <c r="AQ109" s="100">
        <v>15.866021999999999</v>
      </c>
      <c r="AR109" s="100">
        <v>13.299486</v>
      </c>
      <c r="AS109" s="127"/>
      <c r="AT109" s="124">
        <v>2002</v>
      </c>
      <c r="AU109" s="100">
        <v>7.8799599999999997E-2</v>
      </c>
      <c r="AV109" s="100">
        <v>0</v>
      </c>
      <c r="AW109" s="100">
        <v>0</v>
      </c>
      <c r="AX109" s="100">
        <v>0.2219081</v>
      </c>
      <c r="AY109" s="100">
        <v>0.30402459999999998</v>
      </c>
      <c r="AZ109" s="100">
        <v>0.4399459</v>
      </c>
      <c r="BA109" s="100">
        <v>0.46958119999999998</v>
      </c>
      <c r="BB109" s="100">
        <v>1.2277521</v>
      </c>
      <c r="BC109" s="100">
        <v>2.1325300999999999</v>
      </c>
      <c r="BD109" s="100">
        <v>3.2100293</v>
      </c>
      <c r="BE109" s="100">
        <v>7.2964598000000001</v>
      </c>
      <c r="BF109" s="100">
        <v>8.7206282000000002</v>
      </c>
      <c r="BG109" s="100">
        <v>26.808565000000002</v>
      </c>
      <c r="BH109" s="100">
        <v>37.781668000000003</v>
      </c>
      <c r="BI109" s="100">
        <v>69.872787000000002</v>
      </c>
      <c r="BJ109" s="100">
        <v>106.23764</v>
      </c>
      <c r="BK109" s="100">
        <v>191.50704999999999</v>
      </c>
      <c r="BL109" s="100">
        <v>321.77346</v>
      </c>
      <c r="BM109" s="100">
        <v>17.075989</v>
      </c>
      <c r="BN109" s="100">
        <v>16.787403999999999</v>
      </c>
      <c r="BO109" s="127"/>
      <c r="BP109" s="124">
        <v>2002</v>
      </c>
    </row>
    <row r="110" spans="1:68">
      <c r="A110" s="127"/>
      <c r="B110" s="123">
        <v>2003</v>
      </c>
      <c r="C110" s="100">
        <v>0</v>
      </c>
      <c r="D110" s="100">
        <v>0</v>
      </c>
      <c r="E110" s="100">
        <v>0</v>
      </c>
      <c r="F110" s="100">
        <v>0.1441653</v>
      </c>
      <c r="G110" s="100">
        <v>0.1456134</v>
      </c>
      <c r="H110" s="100">
        <v>0.29573199999999999</v>
      </c>
      <c r="I110" s="100">
        <v>1.2036526999999999</v>
      </c>
      <c r="J110" s="100">
        <v>1.5259191000000001</v>
      </c>
      <c r="K110" s="100">
        <v>2.7805214999999999</v>
      </c>
      <c r="L110" s="100">
        <v>2.3096055</v>
      </c>
      <c r="M110" s="100">
        <v>9.1154744999999995</v>
      </c>
      <c r="N110" s="100">
        <v>15.568187</v>
      </c>
      <c r="O110" s="100">
        <v>28.119346</v>
      </c>
      <c r="P110" s="100">
        <v>57.599908999999997</v>
      </c>
      <c r="Q110" s="100">
        <v>101.2687</v>
      </c>
      <c r="R110" s="100">
        <v>125.42299</v>
      </c>
      <c r="S110" s="100">
        <v>209.78341</v>
      </c>
      <c r="T110" s="100">
        <v>424.56997999999999</v>
      </c>
      <c r="U110" s="100">
        <v>18.462140999999999</v>
      </c>
      <c r="V110" s="100">
        <v>21.311267000000001</v>
      </c>
      <c r="W110" s="127"/>
      <c r="X110" s="123">
        <v>2003</v>
      </c>
      <c r="Y110" s="100">
        <v>0.1616763</v>
      </c>
      <c r="Z110" s="100">
        <v>0</v>
      </c>
      <c r="AA110" s="100">
        <v>0.1497928</v>
      </c>
      <c r="AB110" s="100">
        <v>0.29997600000000002</v>
      </c>
      <c r="AC110" s="100">
        <v>0.15076999999999999</v>
      </c>
      <c r="AD110" s="100">
        <v>0.14858360000000001</v>
      </c>
      <c r="AE110" s="100">
        <v>0.65683519999999995</v>
      </c>
      <c r="AF110" s="100">
        <v>0.27362209999999998</v>
      </c>
      <c r="AG110" s="100">
        <v>1.5671484</v>
      </c>
      <c r="AH110" s="100">
        <v>2.5607574999999998</v>
      </c>
      <c r="AI110" s="100">
        <v>3.2301381</v>
      </c>
      <c r="AJ110" s="100">
        <v>5.1229507999999999</v>
      </c>
      <c r="AK110" s="100">
        <v>12.874169999999999</v>
      </c>
      <c r="AL110" s="100">
        <v>28.812774999999998</v>
      </c>
      <c r="AM110" s="100">
        <v>48.469974999999998</v>
      </c>
      <c r="AN110" s="100">
        <v>93.292125999999996</v>
      </c>
      <c r="AO110" s="100">
        <v>135.33779999999999</v>
      </c>
      <c r="AP110" s="100">
        <v>312.50650000000002</v>
      </c>
      <c r="AQ110" s="100">
        <v>15.926484</v>
      </c>
      <c r="AR110" s="100">
        <v>13.133191</v>
      </c>
      <c r="AS110" s="127"/>
      <c r="AT110" s="123">
        <v>2003</v>
      </c>
      <c r="AU110" s="100">
        <v>7.8793799999999997E-2</v>
      </c>
      <c r="AV110" s="100">
        <v>0</v>
      </c>
      <c r="AW110" s="100">
        <v>7.2947399999999996E-2</v>
      </c>
      <c r="AX110" s="100">
        <v>0.22052859999999999</v>
      </c>
      <c r="AY110" s="100">
        <v>0.1481468</v>
      </c>
      <c r="AZ110" s="100">
        <v>0.2223359</v>
      </c>
      <c r="BA110" s="100">
        <v>0.92779750000000005</v>
      </c>
      <c r="BB110" s="100">
        <v>0.89543269999999997</v>
      </c>
      <c r="BC110" s="100">
        <v>2.1696594999999999</v>
      </c>
      <c r="BD110" s="100">
        <v>2.4360955</v>
      </c>
      <c r="BE110" s="100">
        <v>6.1662831000000002</v>
      </c>
      <c r="BF110" s="100">
        <v>10.400442999999999</v>
      </c>
      <c r="BG110" s="100">
        <v>20.555653</v>
      </c>
      <c r="BH110" s="100">
        <v>42.998907000000003</v>
      </c>
      <c r="BI110" s="100">
        <v>73.738881000000006</v>
      </c>
      <c r="BJ110" s="100">
        <v>107.63211</v>
      </c>
      <c r="BK110" s="100">
        <v>164.88819000000001</v>
      </c>
      <c r="BL110" s="100">
        <v>347.45208000000002</v>
      </c>
      <c r="BM110" s="100">
        <v>17.184956</v>
      </c>
      <c r="BN110" s="100">
        <v>16.716837999999999</v>
      </c>
      <c r="BO110" s="127"/>
      <c r="BP110" s="123">
        <v>2003</v>
      </c>
    </row>
    <row r="111" spans="1:68">
      <c r="A111" s="127"/>
      <c r="B111" s="124">
        <v>2004</v>
      </c>
      <c r="C111" s="100">
        <v>0</v>
      </c>
      <c r="D111" s="100">
        <v>0</v>
      </c>
      <c r="E111" s="100">
        <v>0</v>
      </c>
      <c r="F111" s="100">
        <v>0.28659079999999998</v>
      </c>
      <c r="G111" s="100">
        <v>0.28429650000000001</v>
      </c>
      <c r="H111" s="100">
        <v>0.59251450000000006</v>
      </c>
      <c r="I111" s="100">
        <v>1.0684018</v>
      </c>
      <c r="J111" s="100">
        <v>1.1102923</v>
      </c>
      <c r="K111" s="100">
        <v>2.7650752999999999</v>
      </c>
      <c r="L111" s="100">
        <v>4.9506000999999999</v>
      </c>
      <c r="M111" s="100">
        <v>7.2060249000000001</v>
      </c>
      <c r="N111" s="100">
        <v>12.713132999999999</v>
      </c>
      <c r="O111" s="100">
        <v>24.639837</v>
      </c>
      <c r="P111" s="100">
        <v>53.444246</v>
      </c>
      <c r="Q111" s="100">
        <v>102.43837000000001</v>
      </c>
      <c r="R111" s="100">
        <v>136.61596</v>
      </c>
      <c r="S111" s="100">
        <v>231.32631000000001</v>
      </c>
      <c r="T111" s="100">
        <v>415.39985999999999</v>
      </c>
      <c r="U111" s="100">
        <v>18.886512</v>
      </c>
      <c r="V111" s="100">
        <v>21.502624999999998</v>
      </c>
      <c r="W111" s="127"/>
      <c r="X111" s="124">
        <v>2004</v>
      </c>
      <c r="Y111" s="100">
        <v>0</v>
      </c>
      <c r="Z111" s="100">
        <v>0</v>
      </c>
      <c r="AA111" s="100">
        <v>0</v>
      </c>
      <c r="AB111" s="100">
        <v>0</v>
      </c>
      <c r="AC111" s="100">
        <v>0.29531849999999998</v>
      </c>
      <c r="AD111" s="100">
        <v>0.29911949999999998</v>
      </c>
      <c r="AE111" s="100">
        <v>0.65761959999999997</v>
      </c>
      <c r="AF111" s="100">
        <v>1.0946039000000001</v>
      </c>
      <c r="AG111" s="100">
        <v>1.4271647000000001</v>
      </c>
      <c r="AH111" s="100">
        <v>2.6487037999999998</v>
      </c>
      <c r="AI111" s="100">
        <v>3.344563</v>
      </c>
      <c r="AJ111" s="100">
        <v>8.1476489999999995</v>
      </c>
      <c r="AK111" s="100">
        <v>16.185959</v>
      </c>
      <c r="AL111" s="100">
        <v>33.911990000000003</v>
      </c>
      <c r="AM111" s="100">
        <v>43.654601999999997</v>
      </c>
      <c r="AN111" s="100">
        <v>96.121092000000004</v>
      </c>
      <c r="AO111" s="100">
        <v>173.19365999999999</v>
      </c>
      <c r="AP111" s="100">
        <v>302.82209999999998</v>
      </c>
      <c r="AQ111" s="100">
        <v>17.236619000000001</v>
      </c>
      <c r="AR111" s="100">
        <v>14.083398000000001</v>
      </c>
      <c r="AS111" s="127"/>
      <c r="AT111" s="124">
        <v>2004</v>
      </c>
      <c r="AU111" s="100">
        <v>0</v>
      </c>
      <c r="AV111" s="100">
        <v>0</v>
      </c>
      <c r="AW111" s="100">
        <v>0</v>
      </c>
      <c r="AX111" s="100">
        <v>0.1462107</v>
      </c>
      <c r="AY111" s="100">
        <v>0.28970269999999998</v>
      </c>
      <c r="AZ111" s="100">
        <v>0.44652229999999998</v>
      </c>
      <c r="BA111" s="100">
        <v>0.8614406</v>
      </c>
      <c r="BB111" s="100">
        <v>1.1023923</v>
      </c>
      <c r="BC111" s="100">
        <v>2.0911862000000001</v>
      </c>
      <c r="BD111" s="100">
        <v>3.7912908000000001</v>
      </c>
      <c r="BE111" s="100">
        <v>5.2671112000000004</v>
      </c>
      <c r="BF111" s="100">
        <v>10.447085</v>
      </c>
      <c r="BG111" s="100">
        <v>20.439619</v>
      </c>
      <c r="BH111" s="100">
        <v>43.539146000000002</v>
      </c>
      <c r="BI111" s="100">
        <v>71.850885000000005</v>
      </c>
      <c r="BJ111" s="100">
        <v>114.36134</v>
      </c>
      <c r="BK111" s="100">
        <v>196.49315000000001</v>
      </c>
      <c r="BL111" s="100">
        <v>338.13285999999999</v>
      </c>
      <c r="BM111" s="100">
        <v>18.055738000000002</v>
      </c>
      <c r="BN111" s="100">
        <v>17.311067000000001</v>
      </c>
      <c r="BO111" s="127"/>
      <c r="BP111" s="124">
        <v>2004</v>
      </c>
    </row>
    <row r="112" spans="1:68">
      <c r="A112" s="127"/>
      <c r="B112" s="123">
        <v>2005</v>
      </c>
      <c r="C112" s="100">
        <v>0</v>
      </c>
      <c r="D112" s="100">
        <v>0</v>
      </c>
      <c r="E112" s="100">
        <v>0.28130270000000002</v>
      </c>
      <c r="F112" s="100">
        <v>0</v>
      </c>
      <c r="G112" s="100">
        <v>0.13891709999999999</v>
      </c>
      <c r="H112" s="100">
        <v>0.44073119999999999</v>
      </c>
      <c r="I112" s="100">
        <v>0.53688899999999995</v>
      </c>
      <c r="J112" s="100">
        <v>1.7810903</v>
      </c>
      <c r="K112" s="100">
        <v>2.7695424000000002</v>
      </c>
      <c r="L112" s="100">
        <v>4.1696432999999997</v>
      </c>
      <c r="M112" s="100">
        <v>6.8292742000000004</v>
      </c>
      <c r="N112" s="100">
        <v>13.807667</v>
      </c>
      <c r="O112" s="100">
        <v>23.215792</v>
      </c>
      <c r="P112" s="100">
        <v>49.069423999999998</v>
      </c>
      <c r="Q112" s="100">
        <v>77.094254000000006</v>
      </c>
      <c r="R112" s="100">
        <v>127.82550999999999</v>
      </c>
      <c r="S112" s="100">
        <v>223.6232</v>
      </c>
      <c r="T112" s="100">
        <v>393.73750000000001</v>
      </c>
      <c r="U112" s="100">
        <v>17.715219999999999</v>
      </c>
      <c r="V112" s="100">
        <v>19.760625000000001</v>
      </c>
      <c r="W112" s="127"/>
      <c r="X112" s="123">
        <v>2005</v>
      </c>
      <c r="Y112" s="100">
        <v>0</v>
      </c>
      <c r="Z112" s="100">
        <v>0.15537599999999999</v>
      </c>
      <c r="AA112" s="100">
        <v>0</v>
      </c>
      <c r="AB112" s="100">
        <v>0.14845610000000001</v>
      </c>
      <c r="AC112" s="100">
        <v>0.28785509999999997</v>
      </c>
      <c r="AD112" s="100">
        <v>0.44651760000000001</v>
      </c>
      <c r="AE112" s="100">
        <v>0.66182649999999998</v>
      </c>
      <c r="AF112" s="100">
        <v>0.54163260000000002</v>
      </c>
      <c r="AG112" s="100">
        <v>1.9495762000000001</v>
      </c>
      <c r="AH112" s="100">
        <v>1.5035415000000001</v>
      </c>
      <c r="AI112" s="100">
        <v>2.8505929000000001</v>
      </c>
      <c r="AJ112" s="100">
        <v>7.8579672</v>
      </c>
      <c r="AK112" s="100">
        <v>10.949422</v>
      </c>
      <c r="AL112" s="100">
        <v>26.706883999999999</v>
      </c>
      <c r="AM112" s="100">
        <v>42.848227000000001</v>
      </c>
      <c r="AN112" s="100">
        <v>88.666529999999995</v>
      </c>
      <c r="AO112" s="100">
        <v>178.94908000000001</v>
      </c>
      <c r="AP112" s="100">
        <v>327.20731000000001</v>
      </c>
      <c r="AQ112" s="100">
        <v>17.268519999999999</v>
      </c>
      <c r="AR112" s="100">
        <v>13.714096</v>
      </c>
      <c r="AS112" s="127"/>
      <c r="AT112" s="123">
        <v>2005</v>
      </c>
      <c r="AU112" s="100">
        <v>0</v>
      </c>
      <c r="AV112" s="100">
        <v>7.5697899999999999E-2</v>
      </c>
      <c r="AW112" s="100">
        <v>0.144424</v>
      </c>
      <c r="AX112" s="100">
        <v>7.2488399999999995E-2</v>
      </c>
      <c r="AY112" s="100">
        <v>0.2120669</v>
      </c>
      <c r="AZ112" s="100">
        <v>0.44360549999999999</v>
      </c>
      <c r="BA112" s="100">
        <v>0.59979289999999996</v>
      </c>
      <c r="BB112" s="100">
        <v>1.1577242999999999</v>
      </c>
      <c r="BC112" s="100">
        <v>2.3565668999999998</v>
      </c>
      <c r="BD112" s="100">
        <v>2.8254583000000002</v>
      </c>
      <c r="BE112" s="100">
        <v>4.8285269</v>
      </c>
      <c r="BF112" s="100">
        <v>10.844351</v>
      </c>
      <c r="BG112" s="100">
        <v>17.107067000000001</v>
      </c>
      <c r="BH112" s="100">
        <v>37.755094999999997</v>
      </c>
      <c r="BI112" s="100">
        <v>59.279024999999997</v>
      </c>
      <c r="BJ112" s="100">
        <v>106.46729000000001</v>
      </c>
      <c r="BK112" s="100">
        <v>196.99506</v>
      </c>
      <c r="BL112" s="100">
        <v>348.45512000000002</v>
      </c>
      <c r="BM112" s="100">
        <v>17.490347</v>
      </c>
      <c r="BN112" s="100">
        <v>16.424723</v>
      </c>
      <c r="BO112" s="127"/>
      <c r="BP112" s="123">
        <v>2005</v>
      </c>
    </row>
    <row r="113" spans="2:68">
      <c r="B113" s="123">
        <v>2006</v>
      </c>
      <c r="C113" s="100">
        <v>0</v>
      </c>
      <c r="D113" s="100">
        <v>0</v>
      </c>
      <c r="E113" s="100">
        <v>0</v>
      </c>
      <c r="F113" s="100">
        <v>0.13993530000000001</v>
      </c>
      <c r="G113" s="100">
        <v>0.27158490000000002</v>
      </c>
      <c r="H113" s="100">
        <v>0.57453849999999995</v>
      </c>
      <c r="I113" s="100">
        <v>0.27250999999999997</v>
      </c>
      <c r="J113" s="100">
        <v>0.93339309999999998</v>
      </c>
      <c r="K113" s="100">
        <v>2.3905493999999998</v>
      </c>
      <c r="L113" s="100">
        <v>4.2373345000000002</v>
      </c>
      <c r="M113" s="100">
        <v>6.8640119999999998</v>
      </c>
      <c r="N113" s="100">
        <v>13.515791</v>
      </c>
      <c r="O113" s="100">
        <v>23.629729999999999</v>
      </c>
      <c r="P113" s="100">
        <v>42.928004000000001</v>
      </c>
      <c r="Q113" s="100">
        <v>78.909779999999998</v>
      </c>
      <c r="R113" s="100">
        <v>133.20266000000001</v>
      </c>
      <c r="S113" s="100">
        <v>228.69933</v>
      </c>
      <c r="T113" s="100">
        <v>395.09616</v>
      </c>
      <c r="U113" s="100">
        <v>18.012832</v>
      </c>
      <c r="V113" s="100">
        <v>19.757286000000001</v>
      </c>
      <c r="X113" s="123">
        <v>2006</v>
      </c>
      <c r="Y113" s="100">
        <v>0</v>
      </c>
      <c r="Z113" s="100">
        <v>0</v>
      </c>
      <c r="AA113" s="100">
        <v>0.14855399999999999</v>
      </c>
      <c r="AB113" s="100">
        <v>0</v>
      </c>
      <c r="AC113" s="100">
        <v>0.28089219999999998</v>
      </c>
      <c r="AD113" s="100">
        <v>0.29181020000000002</v>
      </c>
      <c r="AE113" s="100">
        <v>0.81056329999999999</v>
      </c>
      <c r="AF113" s="100">
        <v>1.1859645000000001</v>
      </c>
      <c r="AG113" s="100">
        <v>1.7027318</v>
      </c>
      <c r="AH113" s="100">
        <v>3.0825314000000001</v>
      </c>
      <c r="AI113" s="100">
        <v>2.9512759000000002</v>
      </c>
      <c r="AJ113" s="100">
        <v>5.8814365999999998</v>
      </c>
      <c r="AK113" s="100">
        <v>14.346379000000001</v>
      </c>
      <c r="AL113" s="100">
        <v>25.314125000000001</v>
      </c>
      <c r="AM113" s="100">
        <v>53.121014000000002</v>
      </c>
      <c r="AN113" s="100">
        <v>89.657078999999996</v>
      </c>
      <c r="AO113" s="100">
        <v>171.70822000000001</v>
      </c>
      <c r="AP113" s="100">
        <v>330.50792000000001</v>
      </c>
      <c r="AQ113" s="100">
        <v>17.869042</v>
      </c>
      <c r="AR113" s="100">
        <v>14.129273</v>
      </c>
      <c r="AT113" s="123">
        <v>2006</v>
      </c>
      <c r="AU113" s="100">
        <v>0</v>
      </c>
      <c r="AV113" s="100">
        <v>0</v>
      </c>
      <c r="AW113" s="100">
        <v>7.2278300000000004E-2</v>
      </c>
      <c r="AX113" s="100">
        <v>7.1803900000000004E-2</v>
      </c>
      <c r="AY113" s="100">
        <v>0.27616010000000002</v>
      </c>
      <c r="AZ113" s="100">
        <v>0.43428290000000003</v>
      </c>
      <c r="BA113" s="100">
        <v>0.54268780000000005</v>
      </c>
      <c r="BB113" s="100">
        <v>1.0604256999999999</v>
      </c>
      <c r="BC113" s="100">
        <v>2.0442562</v>
      </c>
      <c r="BD113" s="100">
        <v>3.6542485</v>
      </c>
      <c r="BE113" s="100">
        <v>4.8967418</v>
      </c>
      <c r="BF113" s="100">
        <v>9.6979948999999994</v>
      </c>
      <c r="BG113" s="100">
        <v>19.002181</v>
      </c>
      <c r="BH113" s="100">
        <v>34.017961</v>
      </c>
      <c r="BI113" s="100">
        <v>65.531008999999997</v>
      </c>
      <c r="BJ113" s="100">
        <v>109.5703</v>
      </c>
      <c r="BK113" s="100">
        <v>195.0488</v>
      </c>
      <c r="BL113" s="100">
        <v>351.43650000000002</v>
      </c>
      <c r="BM113" s="100">
        <v>17.940473000000001</v>
      </c>
      <c r="BN113" s="100">
        <v>16.630517999999999</v>
      </c>
      <c r="BP113" s="123">
        <v>2006</v>
      </c>
    </row>
    <row r="114" spans="2:68">
      <c r="B114" s="123">
        <v>2007</v>
      </c>
      <c r="C114" s="100">
        <v>0.1457193</v>
      </c>
      <c r="D114" s="100">
        <v>0</v>
      </c>
      <c r="E114" s="100">
        <v>0</v>
      </c>
      <c r="F114" s="100">
        <v>0</v>
      </c>
      <c r="G114" s="100">
        <v>0</v>
      </c>
      <c r="H114" s="100">
        <v>0.96882330000000005</v>
      </c>
      <c r="I114" s="100">
        <v>0.82614810000000005</v>
      </c>
      <c r="J114" s="100">
        <v>1.4240183</v>
      </c>
      <c r="K114" s="100">
        <v>2.6779712999999998</v>
      </c>
      <c r="L114" s="100">
        <v>4.1460590000000002</v>
      </c>
      <c r="M114" s="100">
        <v>5.5726810000000002</v>
      </c>
      <c r="N114" s="100">
        <v>13.105992000000001</v>
      </c>
      <c r="O114" s="100">
        <v>25.343651999999999</v>
      </c>
      <c r="P114" s="100">
        <v>43.563878000000003</v>
      </c>
      <c r="Q114" s="100">
        <v>77.519127999999995</v>
      </c>
      <c r="R114" s="100">
        <v>136.86694</v>
      </c>
      <c r="S114" s="100">
        <v>231.47468000000001</v>
      </c>
      <c r="T114" s="100">
        <v>403.88378</v>
      </c>
      <c r="U114" s="100">
        <v>18.621478</v>
      </c>
      <c r="V114" s="100">
        <v>20.069223999999998</v>
      </c>
      <c r="X114" s="123">
        <v>2007</v>
      </c>
      <c r="Y114" s="100">
        <v>0</v>
      </c>
      <c r="Z114" s="100">
        <v>0</v>
      </c>
      <c r="AA114" s="100">
        <v>0.1486092</v>
      </c>
      <c r="AB114" s="100">
        <v>0.1446906</v>
      </c>
      <c r="AC114" s="100">
        <v>0.27566629999999998</v>
      </c>
      <c r="AD114" s="100">
        <v>0.14114489999999999</v>
      </c>
      <c r="AE114" s="100">
        <v>0.54732890000000001</v>
      </c>
      <c r="AF114" s="100">
        <v>0.76606529999999995</v>
      </c>
      <c r="AG114" s="100">
        <v>1.1882788</v>
      </c>
      <c r="AH114" s="100">
        <v>3.0177706999999998</v>
      </c>
      <c r="AI114" s="100">
        <v>3.3277388999999999</v>
      </c>
      <c r="AJ114" s="100">
        <v>7.4778250999999996</v>
      </c>
      <c r="AK114" s="100">
        <v>12.917025000000001</v>
      </c>
      <c r="AL114" s="100">
        <v>25.277557000000002</v>
      </c>
      <c r="AM114" s="100">
        <v>45.791960000000003</v>
      </c>
      <c r="AN114" s="100">
        <v>95.825839999999999</v>
      </c>
      <c r="AO114" s="100">
        <v>175.76226</v>
      </c>
      <c r="AP114" s="100">
        <v>328.89355999999998</v>
      </c>
      <c r="AQ114" s="100">
        <v>18.044706000000001</v>
      </c>
      <c r="AR114" s="100">
        <v>14.049455</v>
      </c>
      <c r="AT114" s="123">
        <v>2007</v>
      </c>
      <c r="AU114" s="100">
        <v>7.4823500000000001E-2</v>
      </c>
      <c r="AV114" s="100">
        <v>0</v>
      </c>
      <c r="AW114" s="100">
        <v>7.2316099999999994E-2</v>
      </c>
      <c r="AX114" s="100">
        <v>7.0386799999999999E-2</v>
      </c>
      <c r="AY114" s="100">
        <v>0.13484889999999999</v>
      </c>
      <c r="AZ114" s="100">
        <v>0.55904259999999995</v>
      </c>
      <c r="BA114" s="100">
        <v>0.68630219999999997</v>
      </c>
      <c r="BB114" s="100">
        <v>1.0927662</v>
      </c>
      <c r="BC114" s="100">
        <v>1.9278941000000001</v>
      </c>
      <c r="BD114" s="100">
        <v>3.5765142000000001</v>
      </c>
      <c r="BE114" s="100">
        <v>4.4426382999999996</v>
      </c>
      <c r="BF114" s="100">
        <v>10.285498</v>
      </c>
      <c r="BG114" s="100">
        <v>19.143853</v>
      </c>
      <c r="BH114" s="100">
        <v>34.347608000000001</v>
      </c>
      <c r="BI114" s="100">
        <v>61.070180999999998</v>
      </c>
      <c r="BJ114" s="100">
        <v>114.65922</v>
      </c>
      <c r="BK114" s="100">
        <v>198.84199000000001</v>
      </c>
      <c r="BL114" s="100">
        <v>353.56650999999999</v>
      </c>
      <c r="BM114" s="100">
        <v>18.331424999999999</v>
      </c>
      <c r="BN114" s="100">
        <v>16.734690000000001</v>
      </c>
      <c r="BP114" s="123">
        <v>2007</v>
      </c>
    </row>
    <row r="115" spans="2:68">
      <c r="B115" s="123">
        <v>2008</v>
      </c>
      <c r="C115" s="100">
        <v>0</v>
      </c>
      <c r="D115" s="100">
        <v>0</v>
      </c>
      <c r="E115" s="100">
        <v>0</v>
      </c>
      <c r="F115" s="100">
        <v>0.26890500000000001</v>
      </c>
      <c r="G115" s="100">
        <v>0</v>
      </c>
      <c r="H115" s="100">
        <v>0.26328020000000002</v>
      </c>
      <c r="I115" s="100">
        <v>1.2362534999999999</v>
      </c>
      <c r="J115" s="100">
        <v>1.6481878999999999</v>
      </c>
      <c r="K115" s="100">
        <v>3.0887492000000001</v>
      </c>
      <c r="L115" s="100">
        <v>4.0682200999999996</v>
      </c>
      <c r="M115" s="100">
        <v>7.6439918999999996</v>
      </c>
      <c r="N115" s="100">
        <v>12.355574000000001</v>
      </c>
      <c r="O115" s="100">
        <v>21.609960000000001</v>
      </c>
      <c r="P115" s="100">
        <v>45.265717000000002</v>
      </c>
      <c r="Q115" s="100">
        <v>85.310533000000007</v>
      </c>
      <c r="R115" s="100">
        <v>151.86511999999999</v>
      </c>
      <c r="S115" s="100">
        <v>259.00997000000001</v>
      </c>
      <c r="T115" s="100">
        <v>432.92257000000001</v>
      </c>
      <c r="U115" s="100">
        <v>20.194768</v>
      </c>
      <c r="V115" s="100">
        <v>21.625122000000001</v>
      </c>
      <c r="X115" s="123">
        <v>2008</v>
      </c>
      <c r="Y115" s="100">
        <v>0.14862349999999999</v>
      </c>
      <c r="Z115" s="100">
        <v>0</v>
      </c>
      <c r="AA115" s="100">
        <v>0.1486295</v>
      </c>
      <c r="AB115" s="100">
        <v>0</v>
      </c>
      <c r="AC115" s="100">
        <v>0.26902510000000002</v>
      </c>
      <c r="AD115" s="100">
        <v>0</v>
      </c>
      <c r="AE115" s="100">
        <v>0.54769159999999995</v>
      </c>
      <c r="AF115" s="100">
        <v>0.87411709999999998</v>
      </c>
      <c r="AG115" s="100">
        <v>0.66245259999999995</v>
      </c>
      <c r="AH115" s="100">
        <v>2.3201288</v>
      </c>
      <c r="AI115" s="100">
        <v>4.1166283000000004</v>
      </c>
      <c r="AJ115" s="100">
        <v>8.3163215000000008</v>
      </c>
      <c r="AK115" s="100">
        <v>10.579392</v>
      </c>
      <c r="AL115" s="100">
        <v>27.146951000000001</v>
      </c>
      <c r="AM115" s="100">
        <v>44.089896000000003</v>
      </c>
      <c r="AN115" s="100">
        <v>94.450444000000005</v>
      </c>
      <c r="AO115" s="100">
        <v>170.90033</v>
      </c>
      <c r="AP115" s="100">
        <v>385.60629999999998</v>
      </c>
      <c r="AQ115" s="100">
        <v>19.162410000000001</v>
      </c>
      <c r="AR115" s="100">
        <v>14.620547</v>
      </c>
      <c r="AT115" s="123">
        <v>2008</v>
      </c>
      <c r="AU115" s="100">
        <v>7.2301699999999997E-2</v>
      </c>
      <c r="AV115" s="100">
        <v>0</v>
      </c>
      <c r="AW115" s="100">
        <v>7.2300299999999998E-2</v>
      </c>
      <c r="AX115" s="100">
        <v>0.13815859999999999</v>
      </c>
      <c r="AY115" s="100">
        <v>0.13103049999999999</v>
      </c>
      <c r="AZ115" s="100">
        <v>0.1333326</v>
      </c>
      <c r="BA115" s="100">
        <v>0.8914221</v>
      </c>
      <c r="BB115" s="100">
        <v>1.2582154000000001</v>
      </c>
      <c r="BC115" s="100">
        <v>1.8674024</v>
      </c>
      <c r="BD115" s="100">
        <v>3.1863225000000002</v>
      </c>
      <c r="BE115" s="100">
        <v>5.8662985000000001</v>
      </c>
      <c r="BF115" s="100">
        <v>10.326385</v>
      </c>
      <c r="BG115" s="100">
        <v>16.105725</v>
      </c>
      <c r="BH115" s="100">
        <v>36.147782999999997</v>
      </c>
      <c r="BI115" s="100">
        <v>63.993724999999998</v>
      </c>
      <c r="BJ115" s="100">
        <v>120.85597</v>
      </c>
      <c r="BK115" s="100">
        <v>207.77763999999999</v>
      </c>
      <c r="BL115" s="100">
        <v>401.35467999999997</v>
      </c>
      <c r="BM115" s="100">
        <v>19.676036</v>
      </c>
      <c r="BN115" s="100">
        <v>17.803335000000001</v>
      </c>
      <c r="BP115" s="123">
        <v>2008</v>
      </c>
    </row>
    <row r="116" spans="2:68">
      <c r="B116" s="123">
        <v>2009</v>
      </c>
      <c r="C116" s="100">
        <v>0</v>
      </c>
      <c r="D116" s="100">
        <v>0</v>
      </c>
      <c r="E116" s="100">
        <v>0</v>
      </c>
      <c r="F116" s="100">
        <v>0.26615490000000003</v>
      </c>
      <c r="G116" s="100">
        <v>0.36872159999999998</v>
      </c>
      <c r="H116" s="100">
        <v>1.1231552</v>
      </c>
      <c r="I116" s="100">
        <v>1.3544464000000001</v>
      </c>
      <c r="J116" s="100">
        <v>1.7581954</v>
      </c>
      <c r="K116" s="100">
        <v>2.2653075</v>
      </c>
      <c r="L116" s="100">
        <v>4.5428880999999999</v>
      </c>
      <c r="M116" s="100">
        <v>7.3330634999999997</v>
      </c>
      <c r="N116" s="100">
        <v>13.922653</v>
      </c>
      <c r="O116" s="100">
        <v>23.813714999999998</v>
      </c>
      <c r="P116" s="100">
        <v>42.288308999999998</v>
      </c>
      <c r="Q116" s="100">
        <v>74.929772</v>
      </c>
      <c r="R116" s="100">
        <v>153.24366000000001</v>
      </c>
      <c r="S116" s="100">
        <v>234.29816</v>
      </c>
      <c r="T116" s="100">
        <v>412.87992000000003</v>
      </c>
      <c r="U116" s="100">
        <v>19.637440000000002</v>
      </c>
      <c r="V116" s="100">
        <v>20.750641999999999</v>
      </c>
      <c r="X116" s="123">
        <v>2009</v>
      </c>
      <c r="Y116" s="100">
        <v>0</v>
      </c>
      <c r="Z116" s="100">
        <v>0</v>
      </c>
      <c r="AA116" s="100">
        <v>0</v>
      </c>
      <c r="AB116" s="100">
        <v>0</v>
      </c>
      <c r="AC116" s="100">
        <v>0.52100020000000002</v>
      </c>
      <c r="AD116" s="100">
        <v>0.38660040000000001</v>
      </c>
      <c r="AE116" s="100">
        <v>0.1354889</v>
      </c>
      <c r="AF116" s="100">
        <v>1.3613710000000001</v>
      </c>
      <c r="AG116" s="100">
        <v>1.1817025000000001</v>
      </c>
      <c r="AH116" s="100">
        <v>3.1887957999999998</v>
      </c>
      <c r="AI116" s="100">
        <v>4.5771986</v>
      </c>
      <c r="AJ116" s="100">
        <v>7.0995761999999996</v>
      </c>
      <c r="AK116" s="100">
        <v>13.321292</v>
      </c>
      <c r="AL116" s="100">
        <v>25.718510999999999</v>
      </c>
      <c r="AM116" s="100">
        <v>48.195382000000002</v>
      </c>
      <c r="AN116" s="100">
        <v>92.873170999999999</v>
      </c>
      <c r="AO116" s="100">
        <v>180.50031000000001</v>
      </c>
      <c r="AP116" s="100">
        <v>345.58721000000003</v>
      </c>
      <c r="AQ116" s="100">
        <v>18.869039999999998</v>
      </c>
      <c r="AR116" s="100">
        <v>14.494735</v>
      </c>
      <c r="AT116" s="123">
        <v>2009</v>
      </c>
      <c r="AU116" s="100">
        <v>0</v>
      </c>
      <c r="AV116" s="100">
        <v>0</v>
      </c>
      <c r="AW116" s="100">
        <v>0</v>
      </c>
      <c r="AX116" s="100">
        <v>0.13675789999999999</v>
      </c>
      <c r="AY116" s="100">
        <v>0.4426525</v>
      </c>
      <c r="AZ116" s="100">
        <v>0.76078939999999995</v>
      </c>
      <c r="BA116" s="100">
        <v>0.74506709999999998</v>
      </c>
      <c r="BB116" s="100">
        <v>1.5583315</v>
      </c>
      <c r="BC116" s="100">
        <v>1.7195050999999999</v>
      </c>
      <c r="BD116" s="100">
        <v>3.8599358000000001</v>
      </c>
      <c r="BE116" s="100">
        <v>5.9437151000000004</v>
      </c>
      <c r="BF116" s="100">
        <v>10.488109</v>
      </c>
      <c r="BG116" s="100">
        <v>18.574193000000001</v>
      </c>
      <c r="BH116" s="100">
        <v>33.954563</v>
      </c>
      <c r="BI116" s="100">
        <v>61.149673</v>
      </c>
      <c r="BJ116" s="100">
        <v>120.71626000000001</v>
      </c>
      <c r="BK116" s="100">
        <v>203.21457000000001</v>
      </c>
      <c r="BL116" s="100">
        <v>368.24910999999997</v>
      </c>
      <c r="BM116" s="100">
        <v>19.251645</v>
      </c>
      <c r="BN116" s="100">
        <v>17.321550999999999</v>
      </c>
      <c r="BP116" s="123">
        <v>2009</v>
      </c>
    </row>
    <row r="117" spans="2:68">
      <c r="B117" s="123">
        <v>2010</v>
      </c>
      <c r="C117" s="100">
        <v>0</v>
      </c>
      <c r="D117" s="100">
        <v>0</v>
      </c>
      <c r="E117" s="100">
        <v>0</v>
      </c>
      <c r="F117" s="100">
        <v>0.1334542</v>
      </c>
      <c r="G117" s="100">
        <v>0.1213492</v>
      </c>
      <c r="H117" s="100">
        <v>0.48404530000000001</v>
      </c>
      <c r="I117" s="100">
        <v>0.80045250000000001</v>
      </c>
      <c r="J117" s="100">
        <v>1.2589591</v>
      </c>
      <c r="K117" s="100">
        <v>2.7528203000000002</v>
      </c>
      <c r="L117" s="100">
        <v>4.8016589999999999</v>
      </c>
      <c r="M117" s="100">
        <v>8.1519411000000002</v>
      </c>
      <c r="N117" s="100">
        <v>12.793302000000001</v>
      </c>
      <c r="O117" s="100">
        <v>24.286560999999999</v>
      </c>
      <c r="P117" s="100">
        <v>31.247160999999998</v>
      </c>
      <c r="Q117" s="100">
        <v>64.529256000000004</v>
      </c>
      <c r="R117" s="100">
        <v>122.5553</v>
      </c>
      <c r="S117" s="100">
        <v>223.25861</v>
      </c>
      <c r="T117" s="100">
        <v>405.82441999999998</v>
      </c>
      <c r="U117" s="100">
        <v>18.153088</v>
      </c>
      <c r="V117" s="100">
        <v>18.83445</v>
      </c>
      <c r="X117" s="123">
        <v>2010</v>
      </c>
      <c r="Y117" s="100">
        <v>0</v>
      </c>
      <c r="Z117" s="100">
        <v>0</v>
      </c>
      <c r="AA117" s="100">
        <v>0</v>
      </c>
      <c r="AB117" s="100">
        <v>0.28140199999999999</v>
      </c>
      <c r="AC117" s="100">
        <v>0.1280433</v>
      </c>
      <c r="AD117" s="100">
        <v>0.2497231</v>
      </c>
      <c r="AE117" s="100">
        <v>0.4007368</v>
      </c>
      <c r="AF117" s="100">
        <v>0.49613079999999998</v>
      </c>
      <c r="AG117" s="100">
        <v>1.6790486</v>
      </c>
      <c r="AH117" s="100">
        <v>2.4227370000000001</v>
      </c>
      <c r="AI117" s="100">
        <v>4.3429343999999999</v>
      </c>
      <c r="AJ117" s="100">
        <v>7.4284518999999998</v>
      </c>
      <c r="AK117" s="100">
        <v>11.885909</v>
      </c>
      <c r="AL117" s="100">
        <v>19.468274999999998</v>
      </c>
      <c r="AM117" s="100">
        <v>41.012681000000001</v>
      </c>
      <c r="AN117" s="100">
        <v>84.784407999999999</v>
      </c>
      <c r="AO117" s="100">
        <v>157.98733999999999</v>
      </c>
      <c r="AP117" s="100">
        <v>343.90807999999998</v>
      </c>
      <c r="AQ117" s="100">
        <v>17.688127000000001</v>
      </c>
      <c r="AR117" s="100">
        <v>13.27847</v>
      </c>
      <c r="AT117" s="123">
        <v>2010</v>
      </c>
      <c r="AU117" s="100">
        <v>0</v>
      </c>
      <c r="AV117" s="100">
        <v>0</v>
      </c>
      <c r="AW117" s="100">
        <v>0</v>
      </c>
      <c r="AX117" s="100">
        <v>0.20547270000000001</v>
      </c>
      <c r="AY117" s="100">
        <v>0.12460640000000001</v>
      </c>
      <c r="AZ117" s="100">
        <v>0.36871890000000002</v>
      </c>
      <c r="BA117" s="100">
        <v>0.60072210000000004</v>
      </c>
      <c r="BB117" s="100">
        <v>0.87470150000000002</v>
      </c>
      <c r="BC117" s="100">
        <v>2.2119547000000002</v>
      </c>
      <c r="BD117" s="100">
        <v>3.6017402000000001</v>
      </c>
      <c r="BE117" s="100">
        <v>6.2303888000000001</v>
      </c>
      <c r="BF117" s="100">
        <v>10.088635</v>
      </c>
      <c r="BG117" s="100">
        <v>18.084636</v>
      </c>
      <c r="BH117" s="100">
        <v>25.319382000000001</v>
      </c>
      <c r="BI117" s="100">
        <v>52.490161999999998</v>
      </c>
      <c r="BJ117" s="100">
        <v>102.2175</v>
      </c>
      <c r="BK117" s="100">
        <v>185.81916000000001</v>
      </c>
      <c r="BL117" s="100">
        <v>364.98237999999998</v>
      </c>
      <c r="BM117" s="100">
        <v>17.919592999999999</v>
      </c>
      <c r="BN117" s="100">
        <v>15.786695</v>
      </c>
      <c r="BP117" s="123">
        <v>2010</v>
      </c>
    </row>
    <row r="118" spans="2:68">
      <c r="B118" s="123">
        <v>2011</v>
      </c>
      <c r="C118" s="100">
        <v>0</v>
      </c>
      <c r="D118" s="100">
        <v>0.28081800000000001</v>
      </c>
      <c r="E118" s="100">
        <v>0</v>
      </c>
      <c r="F118" s="100">
        <v>0.26788139999999999</v>
      </c>
      <c r="G118" s="100">
        <v>0.2428747</v>
      </c>
      <c r="H118" s="100">
        <v>0.35668260000000002</v>
      </c>
      <c r="I118" s="100">
        <v>0.39001000000000002</v>
      </c>
      <c r="J118" s="100">
        <v>1.2784389</v>
      </c>
      <c r="K118" s="100">
        <v>2.4150046000000001</v>
      </c>
      <c r="L118" s="100">
        <v>4.3185408000000001</v>
      </c>
      <c r="M118" s="100">
        <v>8.1121970999999995</v>
      </c>
      <c r="N118" s="100">
        <v>11.026040999999999</v>
      </c>
      <c r="O118" s="100">
        <v>21.596928999999999</v>
      </c>
      <c r="P118" s="100">
        <v>45.545310000000001</v>
      </c>
      <c r="Q118" s="100">
        <v>70.529757000000004</v>
      </c>
      <c r="R118" s="100">
        <v>130.41240999999999</v>
      </c>
      <c r="S118" s="100">
        <v>228.26018999999999</v>
      </c>
      <c r="T118" s="100">
        <v>430.71834000000001</v>
      </c>
      <c r="U118" s="100">
        <v>19.589441999999998</v>
      </c>
      <c r="V118" s="100">
        <v>19.900191</v>
      </c>
      <c r="X118" s="123">
        <v>2011</v>
      </c>
      <c r="Y118" s="100">
        <v>0</v>
      </c>
      <c r="Z118" s="100">
        <v>0</v>
      </c>
      <c r="AA118" s="100">
        <v>0.14785860000000001</v>
      </c>
      <c r="AB118" s="100">
        <v>0.28294150000000001</v>
      </c>
      <c r="AC118" s="100">
        <v>0.253745</v>
      </c>
      <c r="AD118" s="100">
        <v>0.3671584</v>
      </c>
      <c r="AE118" s="100">
        <v>0.52154639999999997</v>
      </c>
      <c r="AF118" s="100">
        <v>0.25261899999999998</v>
      </c>
      <c r="AG118" s="100">
        <v>1.6239931000000001</v>
      </c>
      <c r="AH118" s="100">
        <v>3.3432344999999999</v>
      </c>
      <c r="AI118" s="100">
        <v>4.6392271999999997</v>
      </c>
      <c r="AJ118" s="100">
        <v>6.2321567</v>
      </c>
      <c r="AK118" s="100">
        <v>10.409856</v>
      </c>
      <c r="AL118" s="100">
        <v>24.791305000000001</v>
      </c>
      <c r="AM118" s="100">
        <v>44.81944</v>
      </c>
      <c r="AN118" s="100">
        <v>80.018670999999998</v>
      </c>
      <c r="AO118" s="100">
        <v>142.03424999999999</v>
      </c>
      <c r="AP118" s="100">
        <v>360.63008000000002</v>
      </c>
      <c r="AQ118" s="100">
        <v>18.116539</v>
      </c>
      <c r="AR118" s="100">
        <v>13.393718</v>
      </c>
      <c r="AT118" s="123">
        <v>2011</v>
      </c>
      <c r="AU118" s="100">
        <v>0</v>
      </c>
      <c r="AV118" s="100">
        <v>0.14413020000000001</v>
      </c>
      <c r="AW118" s="100">
        <v>7.2053099999999995E-2</v>
      </c>
      <c r="AX118" s="100">
        <v>0.27520559999999999</v>
      </c>
      <c r="AY118" s="100">
        <v>0.24819079999999999</v>
      </c>
      <c r="AZ118" s="100">
        <v>0.36184470000000002</v>
      </c>
      <c r="BA118" s="100">
        <v>0.45568140000000001</v>
      </c>
      <c r="BB118" s="100">
        <v>0.76243240000000001</v>
      </c>
      <c r="BC118" s="100">
        <v>2.0160730999999998</v>
      </c>
      <c r="BD118" s="100">
        <v>3.8266041999999998</v>
      </c>
      <c r="BE118" s="100">
        <v>6.3585003000000002</v>
      </c>
      <c r="BF118" s="100">
        <v>8.6078294999999994</v>
      </c>
      <c r="BG118" s="100">
        <v>15.986948999999999</v>
      </c>
      <c r="BH118" s="100">
        <v>35.105736</v>
      </c>
      <c r="BI118" s="100">
        <v>57.443542000000001</v>
      </c>
      <c r="BJ118" s="100">
        <v>103.34186</v>
      </c>
      <c r="BK118" s="100">
        <v>179.04114999999999</v>
      </c>
      <c r="BL118" s="100">
        <v>384.78023999999999</v>
      </c>
      <c r="BM118" s="100">
        <v>18.849577</v>
      </c>
      <c r="BN118" s="100">
        <v>16.330719999999999</v>
      </c>
      <c r="BP118" s="123">
        <v>2011</v>
      </c>
    </row>
    <row r="119" spans="2:68">
      <c r="B119" s="123">
        <v>2012</v>
      </c>
      <c r="C119" s="100">
        <v>0.1303212</v>
      </c>
      <c r="D119" s="100">
        <v>0</v>
      </c>
      <c r="E119" s="100">
        <v>0.28063949999999999</v>
      </c>
      <c r="F119" s="100">
        <v>0</v>
      </c>
      <c r="G119" s="100">
        <v>0.48075649999999998</v>
      </c>
      <c r="H119" s="100">
        <v>0.69733869999999998</v>
      </c>
      <c r="I119" s="100">
        <v>0.50118220000000002</v>
      </c>
      <c r="J119" s="100">
        <v>1.0307790999999999</v>
      </c>
      <c r="K119" s="100">
        <v>3.5858425999999999</v>
      </c>
      <c r="L119" s="100">
        <v>3.1592083</v>
      </c>
      <c r="M119" s="100">
        <v>5.8359695</v>
      </c>
      <c r="N119" s="100">
        <v>9.4936333000000008</v>
      </c>
      <c r="O119" s="100">
        <v>19.690272</v>
      </c>
      <c r="P119" s="100">
        <v>37.817981000000003</v>
      </c>
      <c r="Q119" s="100">
        <v>75.929323999999994</v>
      </c>
      <c r="R119" s="100">
        <v>135.32813999999999</v>
      </c>
      <c r="S119" s="100">
        <v>217.94745</v>
      </c>
      <c r="T119" s="100">
        <v>435.76841999999999</v>
      </c>
      <c r="U119" s="100">
        <v>19.440854999999999</v>
      </c>
      <c r="V119" s="100">
        <v>19.546417999999999</v>
      </c>
      <c r="X119" s="123">
        <v>2012</v>
      </c>
      <c r="Y119" s="100">
        <v>0</v>
      </c>
      <c r="Z119" s="100">
        <v>0</v>
      </c>
      <c r="AA119" s="100">
        <v>0</v>
      </c>
      <c r="AB119" s="100">
        <v>0</v>
      </c>
      <c r="AC119" s="100">
        <v>0.37551400000000001</v>
      </c>
      <c r="AD119" s="100">
        <v>0.47648430000000003</v>
      </c>
      <c r="AE119" s="100">
        <v>0.3786043</v>
      </c>
      <c r="AF119" s="100">
        <v>0.76777490000000004</v>
      </c>
      <c r="AG119" s="100">
        <v>1.3314967</v>
      </c>
      <c r="AH119" s="100">
        <v>2.7112096999999999</v>
      </c>
      <c r="AI119" s="100">
        <v>4.6756222000000003</v>
      </c>
      <c r="AJ119" s="100">
        <v>6.6665700000000001</v>
      </c>
      <c r="AK119" s="100">
        <v>11.346432999999999</v>
      </c>
      <c r="AL119" s="100">
        <v>19.061029999999999</v>
      </c>
      <c r="AM119" s="100">
        <v>35.630319</v>
      </c>
      <c r="AN119" s="100">
        <v>79.982168000000001</v>
      </c>
      <c r="AO119" s="100">
        <v>153.56180000000001</v>
      </c>
      <c r="AP119" s="100">
        <v>356.20636999999999</v>
      </c>
      <c r="AQ119" s="100">
        <v>17.862613</v>
      </c>
      <c r="AR119" s="100">
        <v>13.037675</v>
      </c>
      <c r="AT119" s="123">
        <v>2012</v>
      </c>
      <c r="AU119" s="100">
        <v>6.6891599999999996E-2</v>
      </c>
      <c r="AV119" s="100">
        <v>0</v>
      </c>
      <c r="AW119" s="100">
        <v>0.14386850000000001</v>
      </c>
      <c r="AX119" s="100">
        <v>0</v>
      </c>
      <c r="AY119" s="100">
        <v>0.42920380000000002</v>
      </c>
      <c r="AZ119" s="100">
        <v>0.58827130000000005</v>
      </c>
      <c r="BA119" s="100">
        <v>0.44011400000000001</v>
      </c>
      <c r="BB119" s="100">
        <v>0.89882390000000001</v>
      </c>
      <c r="BC119" s="100">
        <v>2.4466717</v>
      </c>
      <c r="BD119" s="100">
        <v>2.9330368</v>
      </c>
      <c r="BE119" s="100">
        <v>5.2497021000000004</v>
      </c>
      <c r="BF119" s="100">
        <v>8.0636530000000004</v>
      </c>
      <c r="BG119" s="100">
        <v>15.492851999999999</v>
      </c>
      <c r="BH119" s="100">
        <v>28.380371</v>
      </c>
      <c r="BI119" s="100">
        <v>55.394686999999998</v>
      </c>
      <c r="BJ119" s="100">
        <v>105.80123</v>
      </c>
      <c r="BK119" s="100">
        <v>181.42055999999999</v>
      </c>
      <c r="BL119" s="100">
        <v>384.00776999999999</v>
      </c>
      <c r="BM119" s="100">
        <v>18.647925999999998</v>
      </c>
      <c r="BN119" s="100">
        <v>15.987453</v>
      </c>
      <c r="BP119" s="123">
        <v>2012</v>
      </c>
    </row>
    <row r="120" spans="2:68">
      <c r="B120" s="123">
        <v>2013</v>
      </c>
      <c r="C120" s="100">
        <v>0</v>
      </c>
      <c r="D120" s="100">
        <v>0</v>
      </c>
      <c r="E120" s="100">
        <v>0</v>
      </c>
      <c r="F120" s="100">
        <v>0.1326533</v>
      </c>
      <c r="G120" s="100">
        <v>0.1188683</v>
      </c>
      <c r="H120" s="100">
        <v>0.91359869999999999</v>
      </c>
      <c r="I120" s="100">
        <v>0.72269570000000005</v>
      </c>
      <c r="J120" s="100">
        <v>0.77365050000000002</v>
      </c>
      <c r="K120" s="100">
        <v>1.8285100999999999</v>
      </c>
      <c r="L120" s="100">
        <v>6.0690099000000002</v>
      </c>
      <c r="M120" s="100">
        <v>6.6647847999999996</v>
      </c>
      <c r="N120" s="100">
        <v>11.678969</v>
      </c>
      <c r="O120" s="100">
        <v>20.631419000000001</v>
      </c>
      <c r="P120" s="100">
        <v>38.384998000000003</v>
      </c>
      <c r="Q120" s="100">
        <v>77.044630999999995</v>
      </c>
      <c r="R120" s="100">
        <v>123.80494</v>
      </c>
      <c r="S120" s="100">
        <v>228.45382000000001</v>
      </c>
      <c r="T120" s="100">
        <v>434.22519</v>
      </c>
      <c r="U120" s="100">
        <v>19.986623000000002</v>
      </c>
      <c r="V120" s="100">
        <v>19.700405</v>
      </c>
      <c r="X120" s="123">
        <v>2013</v>
      </c>
      <c r="Y120" s="100">
        <v>0</v>
      </c>
      <c r="Z120" s="100">
        <v>0</v>
      </c>
      <c r="AA120" s="100">
        <v>0</v>
      </c>
      <c r="AB120" s="100">
        <v>0</v>
      </c>
      <c r="AC120" s="100">
        <v>0.2473457</v>
      </c>
      <c r="AD120" s="100">
        <v>0.1164105</v>
      </c>
      <c r="AE120" s="100">
        <v>1.5790919000000001</v>
      </c>
      <c r="AF120" s="100">
        <v>0.64254549999999999</v>
      </c>
      <c r="AG120" s="100">
        <v>2.2615036000000002</v>
      </c>
      <c r="AH120" s="100">
        <v>1.8068153</v>
      </c>
      <c r="AI120" s="100">
        <v>3.8327588000000001</v>
      </c>
      <c r="AJ120" s="100">
        <v>6.0979068999999999</v>
      </c>
      <c r="AK120" s="100">
        <v>13.681566</v>
      </c>
      <c r="AL120" s="100">
        <v>16.946873</v>
      </c>
      <c r="AM120" s="100">
        <v>40.945411999999997</v>
      </c>
      <c r="AN120" s="100">
        <v>72.430325999999994</v>
      </c>
      <c r="AO120" s="100">
        <v>159.25337999999999</v>
      </c>
      <c r="AP120" s="100">
        <v>332.12346000000002</v>
      </c>
      <c r="AQ120" s="100">
        <v>17.467247</v>
      </c>
      <c r="AR120" s="100">
        <v>12.770619999999999</v>
      </c>
      <c r="AT120" s="123">
        <v>2013</v>
      </c>
      <c r="AU120" s="100">
        <v>0</v>
      </c>
      <c r="AV120" s="100">
        <v>0</v>
      </c>
      <c r="AW120" s="100">
        <v>0</v>
      </c>
      <c r="AX120" s="100">
        <v>6.8096000000000004E-2</v>
      </c>
      <c r="AY120" s="100">
        <v>0.18183450000000001</v>
      </c>
      <c r="AZ120" s="100">
        <v>0.5188256</v>
      </c>
      <c r="BA120" s="100">
        <v>1.1490895000000001</v>
      </c>
      <c r="BB120" s="100">
        <v>0.70798779999999994</v>
      </c>
      <c r="BC120" s="100">
        <v>2.0475895999999998</v>
      </c>
      <c r="BD120" s="100">
        <v>3.9144228999999999</v>
      </c>
      <c r="BE120" s="100">
        <v>5.2327541999999996</v>
      </c>
      <c r="BF120" s="100">
        <v>8.8479533000000004</v>
      </c>
      <c r="BG120" s="100">
        <v>17.120135999999999</v>
      </c>
      <c r="BH120" s="100">
        <v>27.604323999999998</v>
      </c>
      <c r="BI120" s="100">
        <v>58.613188999999998</v>
      </c>
      <c r="BJ120" s="100">
        <v>96.555124000000006</v>
      </c>
      <c r="BK120" s="100">
        <v>189.39818</v>
      </c>
      <c r="BL120" s="100">
        <v>368.36076000000003</v>
      </c>
      <c r="BM120" s="100">
        <v>18.720376999999999</v>
      </c>
      <c r="BN120" s="100">
        <v>15.894856000000001</v>
      </c>
      <c r="BP120" s="123">
        <v>2013</v>
      </c>
    </row>
    <row r="121" spans="2:68">
      <c r="B121" s="123">
        <v>2014</v>
      </c>
      <c r="C121" s="100">
        <v>0</v>
      </c>
      <c r="D121" s="100">
        <v>0</v>
      </c>
      <c r="E121" s="100">
        <v>0</v>
      </c>
      <c r="F121" s="100">
        <v>0.26438450000000002</v>
      </c>
      <c r="G121" s="100">
        <v>0.1174728</v>
      </c>
      <c r="H121" s="100">
        <v>0.79134230000000005</v>
      </c>
      <c r="I121" s="100">
        <v>1.0532056000000001</v>
      </c>
      <c r="J121" s="100">
        <v>1.5449562999999999</v>
      </c>
      <c r="K121" s="100">
        <v>2.0665979000000001</v>
      </c>
      <c r="L121" s="100">
        <v>4.2119283999999997</v>
      </c>
      <c r="M121" s="100">
        <v>7.7783784000000002</v>
      </c>
      <c r="N121" s="100">
        <v>13.60515</v>
      </c>
      <c r="O121" s="100">
        <v>25.229434999999999</v>
      </c>
      <c r="P121" s="100">
        <v>36.535302000000001</v>
      </c>
      <c r="Q121" s="100">
        <v>61.963309000000002</v>
      </c>
      <c r="R121" s="100">
        <v>119.59554</v>
      </c>
      <c r="S121" s="100">
        <v>206.89094</v>
      </c>
      <c r="T121" s="100">
        <v>381.27762000000001</v>
      </c>
      <c r="U121" s="100">
        <v>18.965028</v>
      </c>
      <c r="V121" s="100">
        <v>18.278898000000002</v>
      </c>
      <c r="X121" s="123">
        <v>2014</v>
      </c>
      <c r="Y121" s="100">
        <v>0</v>
      </c>
      <c r="Z121" s="100">
        <v>0</v>
      </c>
      <c r="AA121" s="100">
        <v>0</v>
      </c>
      <c r="AB121" s="100">
        <v>0.13944239999999999</v>
      </c>
      <c r="AC121" s="100">
        <v>0.36750880000000002</v>
      </c>
      <c r="AD121" s="100">
        <v>0.34218799999999999</v>
      </c>
      <c r="AE121" s="100">
        <v>0.70443040000000001</v>
      </c>
      <c r="AF121" s="100">
        <v>0.89749920000000005</v>
      </c>
      <c r="AG121" s="100">
        <v>1.7807831999999999</v>
      </c>
      <c r="AH121" s="100">
        <v>2.4286954000000001</v>
      </c>
      <c r="AI121" s="100">
        <v>4.0447500999999999</v>
      </c>
      <c r="AJ121" s="100">
        <v>7.6313529000000004</v>
      </c>
      <c r="AK121" s="100">
        <v>10.742241999999999</v>
      </c>
      <c r="AL121" s="100">
        <v>18.293517000000001</v>
      </c>
      <c r="AM121" s="100">
        <v>36.783178999999997</v>
      </c>
      <c r="AN121" s="100">
        <v>78.575576999999996</v>
      </c>
      <c r="AO121" s="100">
        <v>160.34440000000001</v>
      </c>
      <c r="AP121" s="100">
        <v>349.72744999999998</v>
      </c>
      <c r="AQ121" s="100">
        <v>18.080727</v>
      </c>
      <c r="AR121" s="100">
        <v>13.068541</v>
      </c>
      <c r="AT121" s="123">
        <v>2014</v>
      </c>
      <c r="AU121" s="100">
        <v>0</v>
      </c>
      <c r="AV121" s="100">
        <v>0</v>
      </c>
      <c r="AW121" s="100">
        <v>0</v>
      </c>
      <c r="AX121" s="100">
        <v>0.20358090000000001</v>
      </c>
      <c r="AY121" s="100">
        <v>0.23987030000000001</v>
      </c>
      <c r="AZ121" s="100">
        <v>0.56776760000000004</v>
      </c>
      <c r="BA121" s="100">
        <v>0.8791023</v>
      </c>
      <c r="BB121" s="100">
        <v>1.2205573000000001</v>
      </c>
      <c r="BC121" s="100">
        <v>1.9219980999999999</v>
      </c>
      <c r="BD121" s="100">
        <v>3.3072642999999999</v>
      </c>
      <c r="BE121" s="100">
        <v>5.8879321999999998</v>
      </c>
      <c r="BF121" s="100">
        <v>10.571002999999999</v>
      </c>
      <c r="BG121" s="100">
        <v>17.871079999999999</v>
      </c>
      <c r="BH121" s="100">
        <v>27.353960000000001</v>
      </c>
      <c r="BI121" s="100">
        <v>49.105421999999997</v>
      </c>
      <c r="BJ121" s="100">
        <v>97.900237000000004</v>
      </c>
      <c r="BK121" s="100">
        <v>180.78097</v>
      </c>
      <c r="BL121" s="100">
        <v>361.09201000000002</v>
      </c>
      <c r="BM121" s="100">
        <v>18.520143000000001</v>
      </c>
      <c r="BN121" s="100">
        <v>15.512632999999999</v>
      </c>
      <c r="BP121" s="123">
        <v>2014</v>
      </c>
    </row>
    <row r="122" spans="2:68">
      <c r="B122" s="123">
        <v>2015</v>
      </c>
      <c r="C122" s="100">
        <v>0</v>
      </c>
      <c r="D122" s="100">
        <v>0.1268224</v>
      </c>
      <c r="E122" s="100">
        <v>0</v>
      </c>
      <c r="F122" s="100">
        <v>0.26503549999999998</v>
      </c>
      <c r="G122" s="100">
        <v>0.1163098</v>
      </c>
      <c r="H122" s="100">
        <v>0.44540010000000002</v>
      </c>
      <c r="I122" s="100">
        <v>1.0283446000000001</v>
      </c>
      <c r="J122" s="100">
        <v>1.1456868</v>
      </c>
      <c r="K122" s="100">
        <v>2.5638771999999999</v>
      </c>
      <c r="L122" s="100">
        <v>4.8131520999999999</v>
      </c>
      <c r="M122" s="100">
        <v>8.9621563000000002</v>
      </c>
      <c r="N122" s="100">
        <v>16.743089000000001</v>
      </c>
      <c r="O122" s="100">
        <v>23.200233999999998</v>
      </c>
      <c r="P122" s="100">
        <v>38.531345999999999</v>
      </c>
      <c r="Q122" s="100">
        <v>70.125721999999996</v>
      </c>
      <c r="R122" s="100">
        <v>122.06532</v>
      </c>
      <c r="S122" s="100">
        <v>217.13721000000001</v>
      </c>
      <c r="T122" s="100">
        <v>430.09372000000002</v>
      </c>
      <c r="U122" s="100">
        <v>20.800912</v>
      </c>
      <c r="V122" s="100">
        <v>19.712289999999999</v>
      </c>
      <c r="X122" s="123">
        <v>2015</v>
      </c>
      <c r="Y122" s="100">
        <v>0.13214680000000001</v>
      </c>
      <c r="Z122" s="100">
        <v>0</v>
      </c>
      <c r="AA122" s="100">
        <v>0</v>
      </c>
      <c r="AB122" s="100">
        <v>0.27849839999999998</v>
      </c>
      <c r="AC122" s="100">
        <v>0.48642920000000001</v>
      </c>
      <c r="AD122" s="100">
        <v>0.33509070000000002</v>
      </c>
      <c r="AE122" s="100">
        <v>0.34127170000000001</v>
      </c>
      <c r="AF122" s="100">
        <v>1.1399258999999999</v>
      </c>
      <c r="AG122" s="100">
        <v>1.4328512</v>
      </c>
      <c r="AH122" s="100">
        <v>2.5120515999999999</v>
      </c>
      <c r="AI122" s="100">
        <v>4.8027946999999998</v>
      </c>
      <c r="AJ122" s="100">
        <v>6.1083872000000001</v>
      </c>
      <c r="AK122" s="100">
        <v>14.049555</v>
      </c>
      <c r="AL122" s="100">
        <v>19.528673999999999</v>
      </c>
      <c r="AM122" s="100">
        <v>32.238751000000001</v>
      </c>
      <c r="AN122" s="100">
        <v>76.700726000000003</v>
      </c>
      <c r="AO122" s="100">
        <v>164.86076</v>
      </c>
      <c r="AP122" s="100">
        <v>352.38288</v>
      </c>
      <c r="AQ122" s="100">
        <v>18.309806999999999</v>
      </c>
      <c r="AR122" s="100">
        <v>13.133533</v>
      </c>
      <c r="AT122" s="123">
        <v>2015</v>
      </c>
      <c r="AU122" s="100">
        <v>6.4304500000000001E-2</v>
      </c>
      <c r="AV122" s="100">
        <v>6.5101400000000004E-2</v>
      </c>
      <c r="AW122" s="100">
        <v>0</v>
      </c>
      <c r="AX122" s="100">
        <v>0.27160020000000001</v>
      </c>
      <c r="AY122" s="100">
        <v>0.29724889999999998</v>
      </c>
      <c r="AZ122" s="100">
        <v>0.39033119999999999</v>
      </c>
      <c r="BA122" s="100">
        <v>0.68404989999999999</v>
      </c>
      <c r="BB122" s="100">
        <v>1.1427991</v>
      </c>
      <c r="BC122" s="100">
        <v>1.9920764</v>
      </c>
      <c r="BD122" s="100">
        <v>3.6424308999999999</v>
      </c>
      <c r="BE122" s="100">
        <v>6.8540973999999997</v>
      </c>
      <c r="BF122" s="100">
        <v>11.330404</v>
      </c>
      <c r="BG122" s="100">
        <v>18.533963</v>
      </c>
      <c r="BH122" s="100">
        <v>28.946286000000001</v>
      </c>
      <c r="BI122" s="100">
        <v>50.784396000000001</v>
      </c>
      <c r="BJ122" s="100">
        <v>98.150831999999994</v>
      </c>
      <c r="BK122" s="100">
        <v>187.93941000000001</v>
      </c>
      <c r="BL122" s="100">
        <v>380.80763999999999</v>
      </c>
      <c r="BM122" s="100">
        <v>19.546527000000001</v>
      </c>
      <c r="BN122" s="100">
        <v>16.166459</v>
      </c>
      <c r="BP122" s="123">
        <v>2015</v>
      </c>
    </row>
    <row r="123" spans="2:68">
      <c r="B123" s="123">
        <v>2016</v>
      </c>
      <c r="C123" s="100">
        <v>0</v>
      </c>
      <c r="D123" s="100">
        <v>0.12435350000000001</v>
      </c>
      <c r="E123" s="100">
        <v>0.1359804</v>
      </c>
      <c r="F123" s="100">
        <v>0.26457930000000002</v>
      </c>
      <c r="G123" s="100">
        <v>0.34636909999999999</v>
      </c>
      <c r="H123" s="100">
        <v>0.76952169999999998</v>
      </c>
      <c r="I123" s="100">
        <v>1.0078917999999999</v>
      </c>
      <c r="J123" s="100">
        <v>1.8700909999999999</v>
      </c>
      <c r="K123" s="100">
        <v>4.2071449999999997</v>
      </c>
      <c r="L123" s="100">
        <v>6.4874023999999997</v>
      </c>
      <c r="M123" s="100">
        <v>10.606023</v>
      </c>
      <c r="N123" s="100">
        <v>14.218605</v>
      </c>
      <c r="O123" s="100">
        <v>21.150758</v>
      </c>
      <c r="P123" s="100">
        <v>40.015734999999999</v>
      </c>
      <c r="Q123" s="100">
        <v>71.174865999999994</v>
      </c>
      <c r="R123" s="100">
        <v>115.17224</v>
      </c>
      <c r="S123" s="100">
        <v>236.48715000000001</v>
      </c>
      <c r="T123" s="100">
        <v>421.22528999999997</v>
      </c>
      <c r="U123" s="100">
        <v>21.462147000000002</v>
      </c>
      <c r="V123" s="100">
        <v>20.059279</v>
      </c>
      <c r="X123" s="123">
        <v>2016</v>
      </c>
      <c r="Y123" s="100">
        <v>0</v>
      </c>
      <c r="Z123" s="100">
        <v>0</v>
      </c>
      <c r="AA123" s="100">
        <v>0</v>
      </c>
      <c r="AB123" s="100">
        <v>0</v>
      </c>
      <c r="AC123" s="100">
        <v>0</v>
      </c>
      <c r="AD123" s="100">
        <v>0.77017950000000002</v>
      </c>
      <c r="AE123" s="100">
        <v>0.77497150000000004</v>
      </c>
      <c r="AF123" s="100">
        <v>0.86844540000000003</v>
      </c>
      <c r="AG123" s="100">
        <v>1.8291322000000001</v>
      </c>
      <c r="AH123" s="100">
        <v>2.9261048999999999</v>
      </c>
      <c r="AI123" s="100">
        <v>5.2091339999999997</v>
      </c>
      <c r="AJ123" s="100">
        <v>7.5681130000000003</v>
      </c>
      <c r="AK123" s="100">
        <v>12.727904000000001</v>
      </c>
      <c r="AL123" s="100">
        <v>20.017205000000001</v>
      </c>
      <c r="AM123" s="100">
        <v>37.725942000000003</v>
      </c>
      <c r="AN123" s="100">
        <v>65.325168000000005</v>
      </c>
      <c r="AO123" s="100">
        <v>153.18906000000001</v>
      </c>
      <c r="AP123" s="100">
        <v>344.65487999999999</v>
      </c>
      <c r="AQ123" s="100">
        <v>17.96874</v>
      </c>
      <c r="AR123" s="100">
        <v>12.811756000000001</v>
      </c>
      <c r="AT123" s="123">
        <v>2016</v>
      </c>
      <c r="AU123" s="100">
        <v>0</v>
      </c>
      <c r="AV123" s="100">
        <v>6.38127E-2</v>
      </c>
      <c r="AW123" s="100">
        <v>6.98458E-2</v>
      </c>
      <c r="AX123" s="100">
        <v>0.13550119999999999</v>
      </c>
      <c r="AY123" s="100">
        <v>0.1768361</v>
      </c>
      <c r="AZ123" s="100">
        <v>0.76985049999999999</v>
      </c>
      <c r="BA123" s="100">
        <v>0.89076350000000004</v>
      </c>
      <c r="BB123" s="100">
        <v>1.3680418000000001</v>
      </c>
      <c r="BC123" s="100">
        <v>3.0094398</v>
      </c>
      <c r="BD123" s="100">
        <v>4.6689933000000003</v>
      </c>
      <c r="BE123" s="100">
        <v>7.8669276999999997</v>
      </c>
      <c r="BF123" s="100">
        <v>10.828640999999999</v>
      </c>
      <c r="BG123" s="100">
        <v>16.844052000000001</v>
      </c>
      <c r="BH123" s="100">
        <v>29.893287999999998</v>
      </c>
      <c r="BI123" s="100">
        <v>54.143858999999999</v>
      </c>
      <c r="BJ123" s="100">
        <v>88.921789000000004</v>
      </c>
      <c r="BK123" s="100">
        <v>190.25566000000001</v>
      </c>
      <c r="BL123" s="100">
        <v>373.08562999999998</v>
      </c>
      <c r="BM123" s="100">
        <v>19.701944000000001</v>
      </c>
      <c r="BN123" s="100">
        <v>16.160204</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Diabetes (ICD-10 E10–E14), 1907–2016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[GRIM_output_2.xls]GRIM0403</v>
      </c>
      <c r="F5" s="137" t="s">
        <v>157</v>
      </c>
      <c r="G5" s="202">
        <f>$D$8</f>
        <v>2016</v>
      </c>
      <c r="J5" s="134"/>
    </row>
    <row r="6" spans="1:11" ht="28.9" customHeight="1">
      <c r="B6" s="276" t="s">
        <v>209</v>
      </c>
      <c r="C6" s="276" t="s">
        <v>210</v>
      </c>
      <c r="D6" s="276">
        <v>1907</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Diabetes. Canberra: AIHW.</v>
      </c>
      <c r="H7" s="139"/>
      <c r="I7" s="139"/>
      <c r="J7" s="139"/>
      <c r="K7" s="139"/>
    </row>
    <row r="8" spans="1:11" ht="28.9" customHeight="1">
      <c r="B8" s="276" t="s">
        <v>211</v>
      </c>
      <c r="C8" s="276" t="s">
        <v>212</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v>50</v>
      </c>
      <c r="D11" s="148"/>
      <c r="F11" s="150" t="s">
        <v>6</v>
      </c>
      <c r="G11" s="149">
        <v>1</v>
      </c>
    </row>
    <row r="12" spans="1:11">
      <c r="B12" s="142" t="s">
        <v>103</v>
      </c>
      <c r="C12" s="277">
        <v>50</v>
      </c>
      <c r="D12" s="112"/>
      <c r="F12" s="150" t="s">
        <v>7</v>
      </c>
      <c r="G12" s="149">
        <v>2</v>
      </c>
      <c r="I12" s="141"/>
    </row>
    <row r="13" spans="1:11">
      <c r="B13" s="142" t="s">
        <v>104</v>
      </c>
      <c r="C13" s="277">
        <v>57</v>
      </c>
      <c r="D13" s="112"/>
      <c r="F13" s="150" t="s">
        <v>8</v>
      </c>
      <c r="G13" s="149">
        <v>3</v>
      </c>
      <c r="I13" s="141"/>
    </row>
    <row r="14" spans="1:11">
      <c r="B14" s="142" t="s">
        <v>105</v>
      </c>
      <c r="C14" s="277">
        <v>59</v>
      </c>
      <c r="F14" s="150" t="s">
        <v>9</v>
      </c>
      <c r="G14" s="149">
        <v>4</v>
      </c>
    </row>
    <row r="15" spans="1:11">
      <c r="B15" s="142" t="s">
        <v>106</v>
      </c>
      <c r="C15" s="277">
        <v>61</v>
      </c>
      <c r="F15" s="150" t="s">
        <v>10</v>
      </c>
      <c r="G15" s="149">
        <v>5</v>
      </c>
    </row>
    <row r="16" spans="1:11">
      <c r="B16" s="142" t="s">
        <v>107</v>
      </c>
      <c r="C16" s="277">
        <v>260</v>
      </c>
      <c r="F16" s="150" t="s">
        <v>11</v>
      </c>
      <c r="G16" s="149">
        <v>6</v>
      </c>
    </row>
    <row r="17" spans="1:20">
      <c r="B17" s="142" t="s">
        <v>108</v>
      </c>
      <c r="C17" s="277">
        <v>260</v>
      </c>
      <c r="F17" s="150" t="s">
        <v>12</v>
      </c>
      <c r="G17" s="149">
        <v>7</v>
      </c>
    </row>
    <row r="18" spans="1:20">
      <c r="B18" s="142" t="s">
        <v>109</v>
      </c>
      <c r="C18" s="277">
        <v>250</v>
      </c>
      <c r="F18" s="150" t="s">
        <v>13</v>
      </c>
      <c r="G18" s="149">
        <v>8</v>
      </c>
    </row>
    <row r="19" spans="1:20">
      <c r="B19" s="142" t="s">
        <v>110</v>
      </c>
      <c r="C19" s="277">
        <v>250</v>
      </c>
      <c r="F19" s="150" t="s">
        <v>14</v>
      </c>
      <c r="G19" s="149">
        <v>9</v>
      </c>
    </row>
    <row r="20" spans="1:20">
      <c r="B20" s="142" t="s">
        <v>188</v>
      </c>
      <c r="C20" s="277" t="s">
        <v>210</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Admin!$B$57</v>
      </c>
      <c r="F22" s="150" t="s">
        <v>17</v>
      </c>
      <c r="G22" s="149">
        <v>12</v>
      </c>
    </row>
    <row r="23" spans="1:20" ht="90">
      <c r="B23" s="276" t="s">
        <v>213</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Admin!$B$57:$B$166</v>
      </c>
      <c r="F24" s="150" t="s">
        <v>19</v>
      </c>
      <c r="G24" s="149">
        <v>14</v>
      </c>
    </row>
    <row r="25" spans="1:20">
      <c r="B25" s="277" t="s">
        <v>214</v>
      </c>
      <c r="C25" s="277">
        <v>0.99</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Diabetes (ICD-10 E10–E14),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0.12435350000000001</v>
      </c>
      <c r="E32" s="155">
        <f ca="1">INDIRECT("Rates!E"&amp;$E$8)</f>
        <v>0.1359804</v>
      </c>
      <c r="F32" s="155">
        <f ca="1">INDIRECT("Rates!F"&amp;$E$8)</f>
        <v>0.26457930000000002</v>
      </c>
      <c r="G32" s="155">
        <f ca="1">INDIRECT("Rates!G"&amp;$E$8)</f>
        <v>0.34636909999999999</v>
      </c>
      <c r="H32" s="155">
        <f ca="1">INDIRECT("Rates!H"&amp;$E$8)</f>
        <v>0.76952169999999998</v>
      </c>
      <c r="I32" s="155">
        <f ca="1">INDIRECT("Rates!I"&amp;$E$8)</f>
        <v>1.0078917999999999</v>
      </c>
      <c r="J32" s="155">
        <f ca="1">INDIRECT("Rates!J"&amp;$E$8)</f>
        <v>1.8700909999999999</v>
      </c>
      <c r="K32" s="155">
        <f ca="1">INDIRECT("Rates!K"&amp;$E$8)</f>
        <v>4.2071449999999997</v>
      </c>
      <c r="L32" s="155">
        <f ca="1">INDIRECT("Rates!L"&amp;$E$8)</f>
        <v>6.4874023999999997</v>
      </c>
      <c r="M32" s="155">
        <f ca="1">INDIRECT("Rates!M"&amp;$E$8)</f>
        <v>10.606023</v>
      </c>
      <c r="N32" s="155">
        <f ca="1">INDIRECT("Rates!N"&amp;$E$8)</f>
        <v>14.218605</v>
      </c>
      <c r="O32" s="155">
        <f ca="1">INDIRECT("Rates!O"&amp;$E$8)</f>
        <v>21.150758</v>
      </c>
      <c r="P32" s="155">
        <f ca="1">INDIRECT("Rates!P"&amp;$E$8)</f>
        <v>40.015734999999999</v>
      </c>
      <c r="Q32" s="155">
        <f ca="1">INDIRECT("Rates!Q"&amp;$E$8)</f>
        <v>71.174865999999994</v>
      </c>
      <c r="R32" s="155">
        <f ca="1">INDIRECT("Rates!R"&amp;$E$8)</f>
        <v>115.17224</v>
      </c>
      <c r="S32" s="155">
        <f ca="1">INDIRECT("Rates!S"&amp;$E$8)</f>
        <v>236.48715000000001</v>
      </c>
      <c r="T32" s="155">
        <f ca="1">INDIRECT("Rates!T"&amp;$E$8)</f>
        <v>421.22528999999997</v>
      </c>
    </row>
    <row r="33" spans="1:21">
      <c r="B33" s="143" t="s">
        <v>190</v>
      </c>
      <c r="C33" s="155">
        <f ca="1">INDIRECT("Rates!Y"&amp;$E$8)</f>
        <v>0</v>
      </c>
      <c r="D33" s="155">
        <f ca="1">INDIRECT("Rates!Z"&amp;$E$8)</f>
        <v>0</v>
      </c>
      <c r="E33" s="155">
        <f ca="1">INDIRECT("Rates!AA"&amp;$E$8)</f>
        <v>0</v>
      </c>
      <c r="F33" s="155">
        <f ca="1">INDIRECT("Rates!AB"&amp;$E$8)</f>
        <v>0</v>
      </c>
      <c r="G33" s="155">
        <f ca="1">INDIRECT("Rates!AC"&amp;$E$8)</f>
        <v>0</v>
      </c>
      <c r="H33" s="155">
        <f ca="1">INDIRECT("Rates!AD"&amp;$E$8)</f>
        <v>0.77017950000000002</v>
      </c>
      <c r="I33" s="155">
        <f ca="1">INDIRECT("Rates!AE"&amp;$E$8)</f>
        <v>0.77497150000000004</v>
      </c>
      <c r="J33" s="155">
        <f ca="1">INDIRECT("Rates!AF"&amp;$E$8)</f>
        <v>0.86844540000000003</v>
      </c>
      <c r="K33" s="155">
        <f ca="1">INDIRECT("Rates!AG"&amp;$E$8)</f>
        <v>1.8291322000000001</v>
      </c>
      <c r="L33" s="155">
        <f ca="1">INDIRECT("Rates!AH"&amp;$E$8)</f>
        <v>2.9261048999999999</v>
      </c>
      <c r="M33" s="155">
        <f ca="1">INDIRECT("Rates!AI"&amp;$E$8)</f>
        <v>5.2091339999999997</v>
      </c>
      <c r="N33" s="155">
        <f ca="1">INDIRECT("Rates!AJ"&amp;$E$8)</f>
        <v>7.5681130000000003</v>
      </c>
      <c r="O33" s="155">
        <f ca="1">INDIRECT("Rates!AK"&amp;$E$8)</f>
        <v>12.727904000000001</v>
      </c>
      <c r="P33" s="155">
        <f ca="1">INDIRECT("Rates!AL"&amp;$E$8)</f>
        <v>20.017205000000001</v>
      </c>
      <c r="Q33" s="155">
        <f ca="1">INDIRECT("Rates!AM"&amp;$E$8)</f>
        <v>37.725942000000003</v>
      </c>
      <c r="R33" s="155">
        <f ca="1">INDIRECT("Rates!AN"&amp;$E$8)</f>
        <v>65.325168000000005</v>
      </c>
      <c r="S33" s="155">
        <f ca="1">INDIRECT("Rates!AO"&amp;$E$8)</f>
        <v>153.18906000000001</v>
      </c>
      <c r="T33" s="155">
        <f ca="1">INDIRECT("Rates!AP"&amp;$E$8)</f>
        <v>344.65487999999999</v>
      </c>
    </row>
    <row r="35" spans="1:21">
      <c r="A35" s="86">
        <v>2</v>
      </c>
      <c r="B35" s="135" t="str">
        <f>"Number of deaths due to " &amp;Admin!B6&amp;" (ICD-10 "&amp;UPPER(Admin!C6)&amp;"), by sex and age group, " &amp;Admin!D8</f>
        <v>Number of deaths due to Diabetes (ICD-10 E10–E14),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1</v>
      </c>
      <c r="E38" s="155">
        <f ca="1">INDIRECT("Deaths!E"&amp;$E$8)</f>
        <v>1</v>
      </c>
      <c r="F38" s="155">
        <f ca="1">INDIRECT("Deaths!F"&amp;$E$8)</f>
        <v>2</v>
      </c>
      <c r="G38" s="155">
        <f ca="1">INDIRECT("Deaths!G"&amp;$E$8)</f>
        <v>3</v>
      </c>
      <c r="H38" s="155">
        <f ca="1">INDIRECT("Deaths!H"&amp;$E$8)</f>
        <v>7</v>
      </c>
      <c r="I38" s="155">
        <f ca="1">INDIRECT("Deaths!I"&amp;$E$8)</f>
        <v>9</v>
      </c>
      <c r="J38" s="155">
        <f ca="1">INDIRECT("Deaths!J"&amp;$E$8)</f>
        <v>15</v>
      </c>
      <c r="K38" s="155">
        <f ca="1">INDIRECT("Deaths!K"&amp;$E$8)</f>
        <v>34</v>
      </c>
      <c r="L38" s="155">
        <f ca="1">INDIRECT("Deaths!L"&amp;$E$8)</f>
        <v>51</v>
      </c>
      <c r="M38" s="155">
        <f ca="1">INDIRECT("Deaths!M"&amp;$E$8)</f>
        <v>81</v>
      </c>
      <c r="N38" s="155">
        <f ca="1">INDIRECT("Deaths!N"&amp;$E$8)</f>
        <v>103</v>
      </c>
      <c r="O38" s="155">
        <f ca="1">INDIRECT("Deaths!O"&amp;$E$8)</f>
        <v>135</v>
      </c>
      <c r="P38" s="155">
        <f ca="1">INDIRECT("Deaths!P"&amp;$E$8)</f>
        <v>236</v>
      </c>
      <c r="Q38" s="155">
        <f ca="1">INDIRECT("Deaths!Q"&amp;$E$8)</f>
        <v>311</v>
      </c>
      <c r="R38" s="155">
        <f ca="1">INDIRECT("Deaths!R"&amp;$E$8)</f>
        <v>355</v>
      </c>
      <c r="S38" s="155">
        <f ca="1">INDIRECT("Deaths!S"&amp;$E$8)</f>
        <v>479</v>
      </c>
      <c r="T38" s="155">
        <f ca="1">INDIRECT("Deaths!T"&amp;$E$8)</f>
        <v>755</v>
      </c>
      <c r="U38" s="157">
        <f ca="1">SUM(C38:T38)</f>
        <v>2578</v>
      </c>
    </row>
    <row r="39" spans="1:21">
      <c r="B39" s="86" t="s">
        <v>63</v>
      </c>
      <c r="C39" s="155">
        <f ca="1">INDIRECT("Deaths!Y"&amp;$E$8)</f>
        <v>0</v>
      </c>
      <c r="D39" s="155">
        <f ca="1">INDIRECT("Deaths!Z"&amp;$E$8)</f>
        <v>0</v>
      </c>
      <c r="E39" s="155">
        <f ca="1">INDIRECT("Deaths!AA"&amp;$E$8)</f>
        <v>0</v>
      </c>
      <c r="F39" s="155">
        <f ca="1">INDIRECT("Deaths!AB"&amp;$E$8)</f>
        <v>0</v>
      </c>
      <c r="G39" s="155">
        <f ca="1">INDIRECT("Deaths!AC"&amp;$E$8)</f>
        <v>0</v>
      </c>
      <c r="H39" s="155">
        <f ca="1">INDIRECT("Deaths!AD"&amp;$E$8)</f>
        <v>7</v>
      </c>
      <c r="I39" s="155">
        <f ca="1">INDIRECT("Deaths!AE"&amp;$E$8)</f>
        <v>7</v>
      </c>
      <c r="J39" s="155">
        <f ca="1">INDIRECT("Deaths!AF"&amp;$E$8)</f>
        <v>7</v>
      </c>
      <c r="K39" s="155">
        <f ca="1">INDIRECT("Deaths!AG"&amp;$E$8)</f>
        <v>15</v>
      </c>
      <c r="L39" s="155">
        <f ca="1">INDIRECT("Deaths!AH"&amp;$E$8)</f>
        <v>24</v>
      </c>
      <c r="M39" s="155">
        <f ca="1">INDIRECT("Deaths!AI"&amp;$E$8)</f>
        <v>41</v>
      </c>
      <c r="N39" s="155">
        <f ca="1">INDIRECT("Deaths!AJ"&amp;$E$8)</f>
        <v>57</v>
      </c>
      <c r="O39" s="155">
        <f ca="1">INDIRECT("Deaths!AK"&amp;$E$8)</f>
        <v>85</v>
      </c>
      <c r="P39" s="155">
        <f ca="1">INDIRECT("Deaths!AL"&amp;$E$8)</f>
        <v>121</v>
      </c>
      <c r="Q39" s="155">
        <f ca="1">INDIRECT("Deaths!AM"&amp;$E$8)</f>
        <v>171</v>
      </c>
      <c r="R39" s="155">
        <f ca="1">INDIRECT("Deaths!AN"&amp;$E$8)</f>
        <v>224</v>
      </c>
      <c r="S39" s="155">
        <f ca="1">INDIRECT("Deaths!AO"&amp;$E$8)</f>
        <v>387</v>
      </c>
      <c r="T39" s="155">
        <f ca="1">INDIRECT("Deaths!AP"&amp;$E$8)</f>
        <v>1046</v>
      </c>
      <c r="U39" s="157">
        <f ca="1">SUM(C39:T39)</f>
        <v>2192</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-1</v>
      </c>
      <c r="E42" s="160">
        <f t="shared" ca="1" si="0"/>
        <v>-1</v>
      </c>
      <c r="F42" s="160">
        <f t="shared" ca="1" si="0"/>
        <v>-2</v>
      </c>
      <c r="G42" s="160">
        <f t="shared" ca="1" si="0"/>
        <v>-3</v>
      </c>
      <c r="H42" s="160">
        <f t="shared" ca="1" si="0"/>
        <v>-7</v>
      </c>
      <c r="I42" s="160">
        <f t="shared" ca="1" si="0"/>
        <v>-9</v>
      </c>
      <c r="J42" s="160">
        <f t="shared" ca="1" si="0"/>
        <v>-15</v>
      </c>
      <c r="K42" s="160">
        <f t="shared" ca="1" si="0"/>
        <v>-34</v>
      </c>
      <c r="L42" s="160">
        <f t="shared" ca="1" si="0"/>
        <v>-51</v>
      </c>
      <c r="M42" s="160">
        <f t="shared" ca="1" si="0"/>
        <v>-81</v>
      </c>
      <c r="N42" s="160">
        <f t="shared" ca="1" si="0"/>
        <v>-103</v>
      </c>
      <c r="O42" s="160">
        <f t="shared" ca="1" si="0"/>
        <v>-135</v>
      </c>
      <c r="P42" s="160">
        <f t="shared" ca="1" si="0"/>
        <v>-236</v>
      </c>
      <c r="Q42" s="160">
        <f t="shared" ca="1" si="0"/>
        <v>-311</v>
      </c>
      <c r="R42" s="160">
        <f t="shared" ca="1" si="0"/>
        <v>-355</v>
      </c>
      <c r="S42" s="160">
        <f t="shared" ca="1" si="0"/>
        <v>-479</v>
      </c>
      <c r="T42" s="160">
        <f t="shared" ca="1" si="0"/>
        <v>-755</v>
      </c>
      <c r="U42" s="159"/>
    </row>
    <row r="43" spans="1:21">
      <c r="B43" s="86" t="s">
        <v>63</v>
      </c>
      <c r="C43" s="160">
        <f ca="1">C39</f>
        <v>0</v>
      </c>
      <c r="D43" s="160">
        <f t="shared" ref="D43:T43" ca="1" si="1">D39</f>
        <v>0</v>
      </c>
      <c r="E43" s="160">
        <f t="shared" ca="1" si="1"/>
        <v>0</v>
      </c>
      <c r="F43" s="160">
        <f t="shared" ca="1" si="1"/>
        <v>0</v>
      </c>
      <c r="G43" s="160">
        <f t="shared" ca="1" si="1"/>
        <v>0</v>
      </c>
      <c r="H43" s="160">
        <f t="shared" ca="1" si="1"/>
        <v>7</v>
      </c>
      <c r="I43" s="160">
        <f t="shared" ca="1" si="1"/>
        <v>7</v>
      </c>
      <c r="J43" s="160">
        <f t="shared" ca="1" si="1"/>
        <v>7</v>
      </c>
      <c r="K43" s="160">
        <f t="shared" ca="1" si="1"/>
        <v>15</v>
      </c>
      <c r="L43" s="160">
        <f t="shared" ca="1" si="1"/>
        <v>24</v>
      </c>
      <c r="M43" s="160">
        <f t="shared" ca="1" si="1"/>
        <v>41</v>
      </c>
      <c r="N43" s="160">
        <f t="shared" ca="1" si="1"/>
        <v>57</v>
      </c>
      <c r="O43" s="160">
        <f t="shared" ca="1" si="1"/>
        <v>85</v>
      </c>
      <c r="P43" s="160">
        <f t="shared" ca="1" si="1"/>
        <v>121</v>
      </c>
      <c r="Q43" s="160">
        <f t="shared" ca="1" si="1"/>
        <v>171</v>
      </c>
      <c r="R43" s="160">
        <f t="shared" ca="1" si="1"/>
        <v>224</v>
      </c>
      <c r="S43" s="160">
        <f t="shared" ca="1" si="1"/>
        <v>387</v>
      </c>
      <c r="T43" s="160">
        <f t="shared" ca="1" si="1"/>
        <v>1046</v>
      </c>
      <c r="U43" s="159"/>
    </row>
    <row r="45" spans="1:21">
      <c r="A45" s="86">
        <v>3</v>
      </c>
      <c r="B45" s="135" t="str">
        <f>"Number of deaths due to " &amp;Admin!B6&amp;" (ICD-10 "&amp;UPPER(Admin!C6)&amp;"), by sex and year, " &amp;Admin!D6&amp;"–" &amp;Admin!D8</f>
        <v>Number of deaths due to Diabetes (ICD-10 E10–E14), by sex and year, 1907–2016</v>
      </c>
      <c r="C45" s="139"/>
      <c r="D45" s="139"/>
      <c r="E45" s="139"/>
    </row>
    <row r="46" spans="1:21">
      <c r="A46" s="86">
        <v>4</v>
      </c>
      <c r="B46" s="135" t="str">
        <f>"Age-standardised death rates for " &amp;Admin!B6&amp;" (ICD-10 "&amp;UPPER(Admin!C6)&amp;"), by sex and year, " &amp;Admin!D6&amp;"–" &amp;Admin!D8</f>
        <v>Age-standardised death rates for Diabetes (ICD-10 E10–E14), by sex and year, 1907–2016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f>Deaths!V14</f>
        <v>188</v>
      </c>
      <c r="D57" s="163">
        <f>Deaths!AR14</f>
        <v>200</v>
      </c>
      <c r="E57" s="163">
        <f>Deaths!BN14</f>
        <v>388</v>
      </c>
      <c r="F57" s="164">
        <f>Rates!V14</f>
        <v>15.666591</v>
      </c>
      <c r="G57" s="164">
        <f>Rates!AR14</f>
        <v>21.010325999999999</v>
      </c>
      <c r="H57" s="164">
        <f>Rates!BN14</f>
        <v>18.108881</v>
      </c>
    </row>
    <row r="58" spans="2:8">
      <c r="B58" s="143">
        <v>1908</v>
      </c>
      <c r="C58" s="163">
        <f>Deaths!V15</f>
        <v>164</v>
      </c>
      <c r="D58" s="163">
        <f>Deaths!AR15</f>
        <v>191</v>
      </c>
      <c r="E58" s="163">
        <f>Deaths!BN15</f>
        <v>355</v>
      </c>
      <c r="F58" s="164">
        <f>Rates!V15</f>
        <v>12.996428999999999</v>
      </c>
      <c r="G58" s="164">
        <f>Rates!AR15</f>
        <v>19.460177000000002</v>
      </c>
      <c r="H58" s="164">
        <f>Rates!BN15</f>
        <v>15.965755</v>
      </c>
    </row>
    <row r="59" spans="2:8">
      <c r="B59" s="143">
        <v>1909</v>
      </c>
      <c r="C59" s="163">
        <f>Deaths!V16</f>
        <v>186</v>
      </c>
      <c r="D59" s="163">
        <f>Deaths!AR16</f>
        <v>195</v>
      </c>
      <c r="E59" s="163">
        <f>Deaths!BN16</f>
        <v>381</v>
      </c>
      <c r="F59" s="164">
        <f>Rates!V16</f>
        <v>13.868162</v>
      </c>
      <c r="G59" s="164">
        <f>Rates!AR16</f>
        <v>19.402918</v>
      </c>
      <c r="H59" s="164">
        <f>Rates!BN16</f>
        <v>16.425308000000001</v>
      </c>
    </row>
    <row r="60" spans="2:8">
      <c r="B60" s="143">
        <v>1910</v>
      </c>
      <c r="C60" s="163">
        <f>Deaths!V17</f>
        <v>185</v>
      </c>
      <c r="D60" s="163">
        <f>Deaths!AR17</f>
        <v>235</v>
      </c>
      <c r="E60" s="163">
        <f>Deaths!BN17</f>
        <v>420</v>
      </c>
      <c r="F60" s="164">
        <f>Rates!V17</f>
        <v>13.303659</v>
      </c>
      <c r="G60" s="164">
        <f>Rates!AR17</f>
        <v>23.079325000000001</v>
      </c>
      <c r="H60" s="164">
        <f>Rates!BN17</f>
        <v>17.794094000000001</v>
      </c>
    </row>
    <row r="61" spans="2:8">
      <c r="B61" s="143">
        <v>1911</v>
      </c>
      <c r="C61" s="163">
        <f>Deaths!V18</f>
        <v>175</v>
      </c>
      <c r="D61" s="163">
        <f>Deaths!AR18</f>
        <v>238</v>
      </c>
      <c r="E61" s="163">
        <f>Deaths!BN18</f>
        <v>413</v>
      </c>
      <c r="F61" s="164">
        <f>Rates!V18</f>
        <v>14.393774000000001</v>
      </c>
      <c r="G61" s="164">
        <f>Rates!AR18</f>
        <v>22.738040000000002</v>
      </c>
      <c r="H61" s="164">
        <f>Rates!BN18</f>
        <v>18.220291</v>
      </c>
    </row>
    <row r="62" spans="2:8">
      <c r="B62" s="143">
        <v>1912</v>
      </c>
      <c r="C62" s="163">
        <f>Deaths!V19</f>
        <v>180</v>
      </c>
      <c r="D62" s="163">
        <f>Deaths!AR19</f>
        <v>257</v>
      </c>
      <c r="E62" s="163">
        <f>Deaths!BN19</f>
        <v>437</v>
      </c>
      <c r="F62" s="164">
        <f>Rates!V19</f>
        <v>13.438264999999999</v>
      </c>
      <c r="G62" s="164">
        <f>Rates!AR19</f>
        <v>23.043389000000001</v>
      </c>
      <c r="H62" s="164">
        <f>Rates!BN19</f>
        <v>17.961209</v>
      </c>
    </row>
    <row r="63" spans="2:8">
      <c r="B63" s="143">
        <v>1913</v>
      </c>
      <c r="C63" s="163">
        <f>Deaths!V20</f>
        <v>238</v>
      </c>
      <c r="D63" s="163">
        <f>Deaths!AR20</f>
        <v>248</v>
      </c>
      <c r="E63" s="163">
        <f>Deaths!BN20</f>
        <v>486</v>
      </c>
      <c r="F63" s="164">
        <f>Rates!V20</f>
        <v>17.536667999999999</v>
      </c>
      <c r="G63" s="164">
        <f>Rates!AR20</f>
        <v>21.315100999999999</v>
      </c>
      <c r="H63" s="164">
        <f>Rates!BN20</f>
        <v>19.221733</v>
      </c>
    </row>
    <row r="64" spans="2:8">
      <c r="B64" s="143">
        <v>1914</v>
      </c>
      <c r="C64" s="163">
        <f>Deaths!V21</f>
        <v>205</v>
      </c>
      <c r="D64" s="163">
        <f>Deaths!AR21</f>
        <v>262</v>
      </c>
      <c r="E64" s="163">
        <f>Deaths!BN21</f>
        <v>467</v>
      </c>
      <c r="F64" s="164">
        <f>Rates!V21</f>
        <v>14.410663</v>
      </c>
      <c r="G64" s="164">
        <f>Rates!AR21</f>
        <v>22.076125000000001</v>
      </c>
      <c r="H64" s="164">
        <f>Rates!BN21</f>
        <v>18.050177000000001</v>
      </c>
    </row>
    <row r="65" spans="2:8">
      <c r="B65" s="143">
        <v>1915</v>
      </c>
      <c r="C65" s="163">
        <f>Deaths!V22</f>
        <v>250</v>
      </c>
      <c r="D65" s="163">
        <f>Deaths!AR22</f>
        <v>269</v>
      </c>
      <c r="E65" s="163">
        <f>Deaths!BN22</f>
        <v>519</v>
      </c>
      <c r="F65" s="164">
        <f>Rates!V22</f>
        <v>17.136723</v>
      </c>
      <c r="G65" s="164">
        <f>Rates!AR22</f>
        <v>21.233336000000001</v>
      </c>
      <c r="H65" s="164">
        <f>Rates!BN22</f>
        <v>19.041658999999999</v>
      </c>
    </row>
    <row r="66" spans="2:8">
      <c r="B66" s="143">
        <v>1916</v>
      </c>
      <c r="C66" s="163">
        <f>Deaths!V23</f>
        <v>240</v>
      </c>
      <c r="D66" s="163">
        <f>Deaths!AR23</f>
        <v>273</v>
      </c>
      <c r="E66" s="163">
        <f>Deaths!BN23</f>
        <v>513</v>
      </c>
      <c r="F66" s="164">
        <f>Rates!V23</f>
        <v>16.639209000000001</v>
      </c>
      <c r="G66" s="164">
        <f>Rates!AR23</f>
        <v>21.098807999999998</v>
      </c>
      <c r="H66" s="164">
        <f>Rates!BN23</f>
        <v>18.6919</v>
      </c>
    </row>
    <row r="67" spans="2:8">
      <c r="B67" s="143">
        <v>1917</v>
      </c>
      <c r="C67" s="163">
        <f>Deaths!V24</f>
        <v>227</v>
      </c>
      <c r="D67" s="163">
        <f>Deaths!AR24</f>
        <v>322</v>
      </c>
      <c r="E67" s="163">
        <f>Deaths!BN24</f>
        <v>549</v>
      </c>
      <c r="F67" s="164">
        <f>Rates!V24</f>
        <v>15.864079</v>
      </c>
      <c r="G67" s="164">
        <f>Rates!AR24</f>
        <v>25.078607999999999</v>
      </c>
      <c r="H67" s="164">
        <f>Rates!BN24</f>
        <v>20.197773999999999</v>
      </c>
    </row>
    <row r="68" spans="2:8">
      <c r="B68" s="143">
        <v>1918</v>
      </c>
      <c r="C68" s="163">
        <f>Deaths!V25</f>
        <v>237</v>
      </c>
      <c r="D68" s="163">
        <f>Deaths!AR25</f>
        <v>346</v>
      </c>
      <c r="E68" s="163">
        <f>Deaths!BN25</f>
        <v>583</v>
      </c>
      <c r="F68" s="164">
        <f>Rates!V25</f>
        <v>15.784629000000001</v>
      </c>
      <c r="G68" s="164">
        <f>Rates!AR25</f>
        <v>25.920660999999999</v>
      </c>
      <c r="H68" s="164">
        <f>Rates!BN25</f>
        <v>20.555893999999999</v>
      </c>
    </row>
    <row r="69" spans="2:8">
      <c r="B69" s="143">
        <v>1919</v>
      </c>
      <c r="C69" s="163">
        <f>Deaths!V26</f>
        <v>282</v>
      </c>
      <c r="D69" s="163">
        <f>Deaths!AR26</f>
        <v>353</v>
      </c>
      <c r="E69" s="163">
        <f>Deaths!BN26</f>
        <v>635</v>
      </c>
      <c r="F69" s="164">
        <f>Rates!V26</f>
        <v>18.569192999999999</v>
      </c>
      <c r="G69" s="164">
        <f>Rates!AR26</f>
        <v>25.727096</v>
      </c>
      <c r="H69" s="164">
        <f>Rates!BN26</f>
        <v>21.894380000000002</v>
      </c>
    </row>
    <row r="70" spans="2:8">
      <c r="B70" s="143">
        <v>1920</v>
      </c>
      <c r="C70" s="163">
        <f>Deaths!V27</f>
        <v>298</v>
      </c>
      <c r="D70" s="163">
        <f>Deaths!AR27</f>
        <v>319</v>
      </c>
      <c r="E70" s="163">
        <f>Deaths!BN27</f>
        <v>617</v>
      </c>
      <c r="F70" s="164">
        <f>Rates!V27</f>
        <v>17.663270000000001</v>
      </c>
      <c r="G70" s="164">
        <f>Rates!AR27</f>
        <v>22.475268</v>
      </c>
      <c r="H70" s="164">
        <f>Rates!BN27</f>
        <v>20.051879</v>
      </c>
    </row>
    <row r="71" spans="2:8">
      <c r="B71" s="143">
        <v>1921</v>
      </c>
      <c r="C71" s="163">
        <f>Deaths!V28</f>
        <v>260</v>
      </c>
      <c r="D71" s="163">
        <f>Deaths!AR28</f>
        <v>369</v>
      </c>
      <c r="E71" s="163">
        <f>Deaths!BN28</f>
        <v>629</v>
      </c>
      <c r="F71" s="164">
        <f>Rates!V28</f>
        <v>16.495702000000001</v>
      </c>
      <c r="G71" s="164">
        <f>Rates!AR28</f>
        <v>25.535225000000001</v>
      </c>
      <c r="H71" s="164">
        <f>Rates!BN28</f>
        <v>20.810504000000002</v>
      </c>
    </row>
    <row r="72" spans="2:8">
      <c r="B72" s="143">
        <v>1922</v>
      </c>
      <c r="C72" s="163">
        <f>Deaths!V29</f>
        <v>282</v>
      </c>
      <c r="D72" s="163">
        <f>Deaths!AR29</f>
        <v>402</v>
      </c>
      <c r="E72" s="163">
        <f>Deaths!BN29</f>
        <v>684</v>
      </c>
      <c r="F72" s="164">
        <f>Rates!V29</f>
        <v>16.978617</v>
      </c>
      <c r="G72" s="164">
        <f>Rates!AR29</f>
        <v>27.433571000000001</v>
      </c>
      <c r="H72" s="164">
        <f>Rates!BN29</f>
        <v>22.074375</v>
      </c>
    </row>
    <row r="73" spans="2:8">
      <c r="B73" s="143">
        <v>1923</v>
      </c>
      <c r="C73" s="163">
        <f>Deaths!V30</f>
        <v>288</v>
      </c>
      <c r="D73" s="163">
        <f>Deaths!AR30</f>
        <v>404</v>
      </c>
      <c r="E73" s="163">
        <f>Deaths!BN30</f>
        <v>692</v>
      </c>
      <c r="F73" s="164">
        <f>Rates!V30</f>
        <v>16.119039000000001</v>
      </c>
      <c r="G73" s="164">
        <f>Rates!AR30</f>
        <v>25.224343000000001</v>
      </c>
      <c r="H73" s="164">
        <f>Rates!BN30</f>
        <v>20.505110999999999</v>
      </c>
    </row>
    <row r="74" spans="2:8">
      <c r="B74" s="143">
        <v>1924</v>
      </c>
      <c r="C74" s="163">
        <f>Deaths!V31</f>
        <v>282</v>
      </c>
      <c r="D74" s="163">
        <f>Deaths!AR31</f>
        <v>391</v>
      </c>
      <c r="E74" s="163">
        <f>Deaths!BN31</f>
        <v>673</v>
      </c>
      <c r="F74" s="164">
        <f>Rates!V31</f>
        <v>17.058596000000001</v>
      </c>
      <c r="G74" s="164">
        <f>Rates!AR31</f>
        <v>25.350297999999999</v>
      </c>
      <c r="H74" s="164">
        <f>Rates!BN31</f>
        <v>20.988544000000001</v>
      </c>
    </row>
    <row r="75" spans="2:8">
      <c r="B75" s="143">
        <v>1925</v>
      </c>
      <c r="C75" s="163">
        <f>Deaths!V32</f>
        <v>273</v>
      </c>
      <c r="D75" s="163">
        <f>Deaths!AR32</f>
        <v>404</v>
      </c>
      <c r="E75" s="163">
        <f>Deaths!BN32</f>
        <v>677</v>
      </c>
      <c r="F75" s="164">
        <f>Rates!V32</f>
        <v>15.533352000000001</v>
      </c>
      <c r="G75" s="164">
        <f>Rates!AR32</f>
        <v>25.860115</v>
      </c>
      <c r="H75" s="164">
        <f>Rates!BN32</f>
        <v>20.553644999999999</v>
      </c>
    </row>
    <row r="76" spans="2:8">
      <c r="B76" s="143">
        <v>1926</v>
      </c>
      <c r="C76" s="163">
        <f>Deaths!V33</f>
        <v>259</v>
      </c>
      <c r="D76" s="163">
        <f>Deaths!AR33</f>
        <v>422</v>
      </c>
      <c r="E76" s="163">
        <f>Deaths!BN33</f>
        <v>681</v>
      </c>
      <c r="F76" s="164">
        <f>Rates!V33</f>
        <v>13.808031</v>
      </c>
      <c r="G76" s="164">
        <f>Rates!AR33</f>
        <v>26.142202000000001</v>
      </c>
      <c r="H76" s="164">
        <f>Rates!BN33</f>
        <v>19.994921999999999</v>
      </c>
    </row>
    <row r="77" spans="2:8">
      <c r="B77" s="143">
        <v>1927</v>
      </c>
      <c r="C77" s="163">
        <f>Deaths!V34</f>
        <v>295</v>
      </c>
      <c r="D77" s="163">
        <f>Deaths!AR34</f>
        <v>511</v>
      </c>
      <c r="E77" s="163">
        <f>Deaths!BN34</f>
        <v>806</v>
      </c>
      <c r="F77" s="164">
        <f>Rates!V34</f>
        <v>17.333461</v>
      </c>
      <c r="G77" s="164">
        <f>Rates!AR34</f>
        <v>29.454566</v>
      </c>
      <c r="H77" s="164">
        <f>Rates!BN34</f>
        <v>23.226621999999999</v>
      </c>
    </row>
    <row r="78" spans="2:8">
      <c r="B78" s="143">
        <v>1928</v>
      </c>
      <c r="C78" s="163">
        <f>Deaths!V35</f>
        <v>291</v>
      </c>
      <c r="D78" s="163">
        <f>Deaths!AR35</f>
        <v>462</v>
      </c>
      <c r="E78" s="163">
        <f>Deaths!BN35</f>
        <v>753</v>
      </c>
      <c r="F78" s="164">
        <f>Rates!V35</f>
        <v>14.768344000000001</v>
      </c>
      <c r="G78" s="164">
        <f>Rates!AR35</f>
        <v>25.799513999999999</v>
      </c>
      <c r="H78" s="164">
        <f>Rates!BN35</f>
        <v>20.177516000000001</v>
      </c>
    </row>
    <row r="79" spans="2:8">
      <c r="B79" s="143">
        <v>1929</v>
      </c>
      <c r="C79" s="163">
        <f>Deaths!V36</f>
        <v>329</v>
      </c>
      <c r="D79" s="163">
        <f>Deaths!AR36</f>
        <v>494</v>
      </c>
      <c r="E79" s="163">
        <f>Deaths!BN36</f>
        <v>823</v>
      </c>
      <c r="F79" s="164">
        <f>Rates!V36</f>
        <v>17.769527</v>
      </c>
      <c r="G79" s="164">
        <f>Rates!AR36</f>
        <v>26.809063999999999</v>
      </c>
      <c r="H79" s="164">
        <f>Rates!BN36</f>
        <v>22.073297</v>
      </c>
    </row>
    <row r="80" spans="2:8">
      <c r="B80" s="143">
        <v>1930</v>
      </c>
      <c r="C80" s="163">
        <f>Deaths!V37</f>
        <v>287</v>
      </c>
      <c r="D80" s="163">
        <f>Deaths!AR37</f>
        <v>435</v>
      </c>
      <c r="E80" s="163">
        <f>Deaths!BN37</f>
        <v>722</v>
      </c>
      <c r="F80" s="164">
        <f>Rates!V37</f>
        <v>14.662330000000001</v>
      </c>
      <c r="G80" s="164">
        <f>Rates!AR37</f>
        <v>23.591671000000002</v>
      </c>
      <c r="H80" s="164">
        <f>Rates!BN37</f>
        <v>19.078503000000001</v>
      </c>
    </row>
    <row r="81" spans="2:8">
      <c r="B81" s="143">
        <v>1931</v>
      </c>
      <c r="C81" s="163">
        <f>Deaths!V38</f>
        <v>322</v>
      </c>
      <c r="D81" s="163">
        <f>Deaths!AR38</f>
        <v>580</v>
      </c>
      <c r="E81" s="163">
        <f>Deaths!BN38</f>
        <v>902</v>
      </c>
      <c r="F81" s="164">
        <f>Rates!V38</f>
        <v>15.874326999999999</v>
      </c>
      <c r="G81" s="164">
        <f>Rates!AR38</f>
        <v>30.773506999999999</v>
      </c>
      <c r="H81" s="164">
        <f>Rates!BN38</f>
        <v>23.306175</v>
      </c>
    </row>
    <row r="82" spans="2:8">
      <c r="B82" s="143">
        <v>1932</v>
      </c>
      <c r="C82" s="163">
        <f>Deaths!V39</f>
        <v>375</v>
      </c>
      <c r="D82" s="163">
        <f>Deaths!AR39</f>
        <v>624</v>
      </c>
      <c r="E82" s="163">
        <f>Deaths!BN39</f>
        <v>999</v>
      </c>
      <c r="F82" s="164">
        <f>Rates!V39</f>
        <v>19.283200999999998</v>
      </c>
      <c r="G82" s="164">
        <f>Rates!AR39</f>
        <v>32.362068999999998</v>
      </c>
      <c r="H82" s="164">
        <f>Rates!BN39</f>
        <v>25.841235999999999</v>
      </c>
    </row>
    <row r="83" spans="2:8">
      <c r="B83" s="143">
        <v>1933</v>
      </c>
      <c r="C83" s="163">
        <f>Deaths!V40</f>
        <v>416</v>
      </c>
      <c r="D83" s="163">
        <f>Deaths!AR40</f>
        <v>644</v>
      </c>
      <c r="E83" s="163">
        <f>Deaths!BN40</f>
        <v>1060</v>
      </c>
      <c r="F83" s="164">
        <f>Rates!V40</f>
        <v>20.670418999999999</v>
      </c>
      <c r="G83" s="164">
        <f>Rates!AR40</f>
        <v>32.445870999999997</v>
      </c>
      <c r="H83" s="164">
        <f>Rates!BN40</f>
        <v>26.595233</v>
      </c>
    </row>
    <row r="84" spans="2:8">
      <c r="B84" s="143">
        <v>1934</v>
      </c>
      <c r="C84" s="163">
        <f>Deaths!V41</f>
        <v>377</v>
      </c>
      <c r="D84" s="163">
        <f>Deaths!AR41</f>
        <v>669</v>
      </c>
      <c r="E84" s="163">
        <f>Deaths!BN41</f>
        <v>1046</v>
      </c>
      <c r="F84" s="164">
        <f>Rates!V41</f>
        <v>18.649108999999999</v>
      </c>
      <c r="G84" s="164">
        <f>Rates!AR41</f>
        <v>32.525309</v>
      </c>
      <c r="H84" s="164">
        <f>Rates!BN41</f>
        <v>25.665679999999998</v>
      </c>
    </row>
    <row r="85" spans="2:8">
      <c r="B85" s="143">
        <v>1935</v>
      </c>
      <c r="C85" s="163">
        <f>Deaths!V42</f>
        <v>387</v>
      </c>
      <c r="D85" s="163">
        <f>Deaths!AR42</f>
        <v>701</v>
      </c>
      <c r="E85" s="163">
        <f>Deaths!BN42</f>
        <v>1088</v>
      </c>
      <c r="F85" s="164">
        <f>Rates!V42</f>
        <v>18.337024</v>
      </c>
      <c r="G85" s="164">
        <f>Rates!AR42</f>
        <v>33.836764000000002</v>
      </c>
      <c r="H85" s="164">
        <f>Rates!BN42</f>
        <v>26.274847999999999</v>
      </c>
    </row>
    <row r="86" spans="2:8">
      <c r="B86" s="143">
        <v>1936</v>
      </c>
      <c r="C86" s="163">
        <f>Deaths!V43</f>
        <v>353</v>
      </c>
      <c r="D86" s="163">
        <f>Deaths!AR43</f>
        <v>699</v>
      </c>
      <c r="E86" s="163">
        <f>Deaths!BN43</f>
        <v>1052</v>
      </c>
      <c r="F86" s="164">
        <f>Rates!V43</f>
        <v>16.831996</v>
      </c>
      <c r="G86" s="164">
        <f>Rates!AR43</f>
        <v>32.424965999999998</v>
      </c>
      <c r="H86" s="164">
        <f>Rates!BN43</f>
        <v>24.759917000000002</v>
      </c>
    </row>
    <row r="87" spans="2:8">
      <c r="B87" s="143">
        <v>1937</v>
      </c>
      <c r="C87" s="163">
        <f>Deaths!V44</f>
        <v>430</v>
      </c>
      <c r="D87" s="163">
        <f>Deaths!AR44</f>
        <v>719</v>
      </c>
      <c r="E87" s="163">
        <f>Deaths!BN44</f>
        <v>1149</v>
      </c>
      <c r="F87" s="164">
        <f>Rates!V44</f>
        <v>21.339117000000002</v>
      </c>
      <c r="G87" s="164">
        <f>Rates!AR44</f>
        <v>32.872836</v>
      </c>
      <c r="H87" s="164">
        <f>Rates!BN44</f>
        <v>27.180893000000001</v>
      </c>
    </row>
    <row r="88" spans="2:8">
      <c r="B88" s="143">
        <v>1938</v>
      </c>
      <c r="C88" s="163">
        <f>Deaths!V45</f>
        <v>417</v>
      </c>
      <c r="D88" s="163">
        <f>Deaths!AR45</f>
        <v>803</v>
      </c>
      <c r="E88" s="163">
        <f>Deaths!BN45</f>
        <v>1220</v>
      </c>
      <c r="F88" s="164">
        <f>Rates!V45</f>
        <v>20.139890999999999</v>
      </c>
      <c r="G88" s="164">
        <f>Rates!AR45</f>
        <v>35.418672999999998</v>
      </c>
      <c r="H88" s="164">
        <f>Rates!BN45</f>
        <v>27.917719000000002</v>
      </c>
    </row>
    <row r="89" spans="2:8">
      <c r="B89" s="143">
        <v>1939</v>
      </c>
      <c r="C89" s="163">
        <f>Deaths!V46</f>
        <v>395</v>
      </c>
      <c r="D89" s="163">
        <f>Deaths!AR46</f>
        <v>794</v>
      </c>
      <c r="E89" s="163">
        <f>Deaths!BN46</f>
        <v>1189</v>
      </c>
      <c r="F89" s="164">
        <f>Rates!V46</f>
        <v>15.516271</v>
      </c>
      <c r="G89" s="164">
        <f>Rates!AR46</f>
        <v>35.325524000000001</v>
      </c>
      <c r="H89" s="164">
        <f>Rates!BN46</f>
        <v>26.003561999999999</v>
      </c>
    </row>
    <row r="90" spans="2:8">
      <c r="B90" s="143">
        <v>1940</v>
      </c>
      <c r="C90" s="163">
        <f>Deaths!V47</f>
        <v>471</v>
      </c>
      <c r="D90" s="163">
        <f>Deaths!AR47</f>
        <v>803</v>
      </c>
      <c r="E90" s="163">
        <f>Deaths!BN47</f>
        <v>1274</v>
      </c>
      <c r="F90" s="164">
        <f>Rates!V47</f>
        <v>22.888085</v>
      </c>
      <c r="G90" s="164">
        <f>Rates!AR47</f>
        <v>34.372441999999999</v>
      </c>
      <c r="H90" s="164">
        <f>Rates!BN47</f>
        <v>28.773845000000001</v>
      </c>
    </row>
    <row r="91" spans="2:8">
      <c r="B91" s="143">
        <v>1941</v>
      </c>
      <c r="C91" s="163">
        <f>Deaths!V48</f>
        <v>503</v>
      </c>
      <c r="D91" s="163">
        <f>Deaths!AR48</f>
        <v>883</v>
      </c>
      <c r="E91" s="163">
        <f>Deaths!BN48</f>
        <v>1386</v>
      </c>
      <c r="F91" s="164">
        <f>Rates!V48</f>
        <v>23.706727999999998</v>
      </c>
      <c r="G91" s="164">
        <f>Rates!AR48</f>
        <v>37.344721</v>
      </c>
      <c r="H91" s="164">
        <f>Rates!BN48</f>
        <v>30.775832999999999</v>
      </c>
    </row>
    <row r="92" spans="2:8">
      <c r="B92" s="143">
        <v>1942</v>
      </c>
      <c r="C92" s="163">
        <f>Deaths!V49</f>
        <v>492</v>
      </c>
      <c r="D92" s="163">
        <f>Deaths!AR49</f>
        <v>952</v>
      </c>
      <c r="E92" s="163">
        <f>Deaths!BN49</f>
        <v>1444</v>
      </c>
      <c r="F92" s="164">
        <f>Rates!V49</f>
        <v>21.982634999999998</v>
      </c>
      <c r="G92" s="164">
        <f>Rates!AR49</f>
        <v>37.980578000000001</v>
      </c>
      <c r="H92" s="164">
        <f>Rates!BN49</f>
        <v>30.320727999999999</v>
      </c>
    </row>
    <row r="93" spans="2:8">
      <c r="B93" s="143">
        <v>1943</v>
      </c>
      <c r="C93" s="163">
        <f>Deaths!V50</f>
        <v>520</v>
      </c>
      <c r="D93" s="163">
        <f>Deaths!AR50</f>
        <v>984</v>
      </c>
      <c r="E93" s="163">
        <f>Deaths!BN50</f>
        <v>1504</v>
      </c>
      <c r="F93" s="164">
        <f>Rates!V50</f>
        <v>22.555631999999999</v>
      </c>
      <c r="G93" s="164">
        <f>Rates!AR50</f>
        <v>38.649473</v>
      </c>
      <c r="H93" s="164">
        <f>Rates!BN50</f>
        <v>31.080299</v>
      </c>
    </row>
    <row r="94" spans="2:8">
      <c r="B94" s="143">
        <v>1944</v>
      </c>
      <c r="C94" s="163">
        <f>Deaths!V51</f>
        <v>418</v>
      </c>
      <c r="D94" s="163">
        <f>Deaths!AR51</f>
        <v>876</v>
      </c>
      <c r="E94" s="163">
        <f>Deaths!BN51</f>
        <v>1294</v>
      </c>
      <c r="F94" s="164">
        <f>Rates!V51</f>
        <v>17.783698999999999</v>
      </c>
      <c r="G94" s="164">
        <f>Rates!AR51</f>
        <v>33.685063</v>
      </c>
      <c r="H94" s="164">
        <f>Rates!BN51</f>
        <v>26.239364999999999</v>
      </c>
    </row>
    <row r="95" spans="2:8">
      <c r="B95" s="143">
        <v>1945</v>
      </c>
      <c r="C95" s="163">
        <f>Deaths!V52</f>
        <v>422</v>
      </c>
      <c r="D95" s="163">
        <f>Deaths!AR52</f>
        <v>884</v>
      </c>
      <c r="E95" s="163">
        <f>Deaths!BN52</f>
        <v>1306</v>
      </c>
      <c r="F95" s="164">
        <f>Rates!V52</f>
        <v>18.425671999999999</v>
      </c>
      <c r="G95" s="164">
        <f>Rates!AR52</f>
        <v>32.744979000000001</v>
      </c>
      <c r="H95" s="164">
        <f>Rates!BN52</f>
        <v>25.920601999999999</v>
      </c>
    </row>
    <row r="96" spans="2:8">
      <c r="B96" s="143">
        <v>1946</v>
      </c>
      <c r="C96" s="163">
        <f>Deaths!V53</f>
        <v>488</v>
      </c>
      <c r="D96" s="163">
        <f>Deaths!AR53</f>
        <v>908</v>
      </c>
      <c r="E96" s="163">
        <f>Deaths!BN53</f>
        <v>1396</v>
      </c>
      <c r="F96" s="164">
        <f>Rates!V53</f>
        <v>20.70757</v>
      </c>
      <c r="G96" s="164">
        <f>Rates!AR53</f>
        <v>33.794753999999998</v>
      </c>
      <c r="H96" s="164">
        <f>Rates!BN53</f>
        <v>27.703766000000002</v>
      </c>
    </row>
    <row r="97" spans="2:8">
      <c r="B97" s="143">
        <v>1947</v>
      </c>
      <c r="C97" s="163">
        <f>Deaths!V54</f>
        <v>449</v>
      </c>
      <c r="D97" s="163">
        <f>Deaths!AR54</f>
        <v>881</v>
      </c>
      <c r="E97" s="163">
        <f>Deaths!BN54</f>
        <v>1330</v>
      </c>
      <c r="F97" s="164">
        <f>Rates!V54</f>
        <v>18.426303000000001</v>
      </c>
      <c r="G97" s="164">
        <f>Rates!AR54</f>
        <v>31.321145000000001</v>
      </c>
      <c r="H97" s="164">
        <f>Rates!BN54</f>
        <v>25.279323000000002</v>
      </c>
    </row>
    <row r="98" spans="2:8">
      <c r="B98" s="143">
        <v>1948</v>
      </c>
      <c r="C98" s="163">
        <f>Deaths!V55</f>
        <v>494</v>
      </c>
      <c r="D98" s="163">
        <f>Deaths!AR55</f>
        <v>952</v>
      </c>
      <c r="E98" s="163">
        <f>Deaths!BN55</f>
        <v>1446</v>
      </c>
      <c r="F98" s="164">
        <f>Rates!V55</f>
        <v>20.246668</v>
      </c>
      <c r="G98" s="164">
        <f>Rates!AR55</f>
        <v>34.128006999999997</v>
      </c>
      <c r="H98" s="164">
        <f>Rates!BN55</f>
        <v>27.749614999999999</v>
      </c>
    </row>
    <row r="99" spans="2:8">
      <c r="B99" s="143">
        <v>1949</v>
      </c>
      <c r="C99" s="163">
        <f>Deaths!V56</f>
        <v>490</v>
      </c>
      <c r="D99" s="163">
        <f>Deaths!AR56</f>
        <v>983</v>
      </c>
      <c r="E99" s="163">
        <f>Deaths!BN56</f>
        <v>1473</v>
      </c>
      <c r="F99" s="164">
        <f>Rates!V56</f>
        <v>20.087204</v>
      </c>
      <c r="G99" s="164">
        <f>Rates!AR56</f>
        <v>34.463901</v>
      </c>
      <c r="H99" s="164">
        <f>Rates!BN56</f>
        <v>27.87481</v>
      </c>
    </row>
    <row r="100" spans="2:8">
      <c r="B100" s="143">
        <v>1950</v>
      </c>
      <c r="C100" s="163">
        <f>Deaths!V57</f>
        <v>379</v>
      </c>
      <c r="D100" s="163">
        <f>Deaths!AR57</f>
        <v>715</v>
      </c>
      <c r="E100" s="163">
        <f>Deaths!BN57</f>
        <v>1094</v>
      </c>
      <c r="F100" s="164">
        <f>Rates!V57</f>
        <v>15.622781</v>
      </c>
      <c r="G100" s="164">
        <f>Rates!AR57</f>
        <v>24.371510000000001</v>
      </c>
      <c r="H100" s="164">
        <f>Rates!BN57</f>
        <v>20.364328</v>
      </c>
    </row>
    <row r="101" spans="2:8">
      <c r="B101" s="143">
        <v>1951</v>
      </c>
      <c r="C101" s="163">
        <f>Deaths!V58</f>
        <v>365</v>
      </c>
      <c r="D101" s="163">
        <f>Deaths!AR58</f>
        <v>694</v>
      </c>
      <c r="E101" s="163">
        <f>Deaths!BN58</f>
        <v>1059</v>
      </c>
      <c r="F101" s="164">
        <f>Rates!V58</f>
        <v>14.357772000000001</v>
      </c>
      <c r="G101" s="164">
        <f>Rates!AR58</f>
        <v>22.460766</v>
      </c>
      <c r="H101" s="164">
        <f>Rates!BN58</f>
        <v>18.733979999999999</v>
      </c>
    </row>
    <row r="102" spans="2:8">
      <c r="B102" s="143">
        <v>1952</v>
      </c>
      <c r="C102" s="163">
        <f>Deaths!V59</f>
        <v>380</v>
      </c>
      <c r="D102" s="163">
        <f>Deaths!AR59</f>
        <v>705</v>
      </c>
      <c r="E102" s="163">
        <f>Deaths!BN59</f>
        <v>1085</v>
      </c>
      <c r="F102" s="164">
        <f>Rates!V59</f>
        <v>14.328435000000001</v>
      </c>
      <c r="G102" s="164">
        <f>Rates!AR59</f>
        <v>22.235074000000001</v>
      </c>
      <c r="H102" s="164">
        <f>Rates!BN59</f>
        <v>18.597525000000001</v>
      </c>
    </row>
    <row r="103" spans="2:8">
      <c r="B103" s="143">
        <v>1953</v>
      </c>
      <c r="C103" s="163">
        <f>Deaths!V60</f>
        <v>364</v>
      </c>
      <c r="D103" s="163">
        <f>Deaths!AR60</f>
        <v>740</v>
      </c>
      <c r="E103" s="163">
        <f>Deaths!BN60</f>
        <v>1104</v>
      </c>
      <c r="F103" s="164">
        <f>Rates!V60</f>
        <v>13.930332</v>
      </c>
      <c r="G103" s="164">
        <f>Rates!AR60</f>
        <v>23.583933999999999</v>
      </c>
      <c r="H103" s="164">
        <f>Rates!BN60</f>
        <v>19.278538000000001</v>
      </c>
    </row>
    <row r="104" spans="2:8">
      <c r="B104" s="143">
        <v>1954</v>
      </c>
      <c r="C104" s="163">
        <f>Deaths!V61</f>
        <v>374</v>
      </c>
      <c r="D104" s="163">
        <f>Deaths!AR61</f>
        <v>722</v>
      </c>
      <c r="E104" s="163">
        <f>Deaths!BN61</f>
        <v>1096</v>
      </c>
      <c r="F104" s="164">
        <f>Rates!V61</f>
        <v>14.145042</v>
      </c>
      <c r="G104" s="164">
        <f>Rates!AR61</f>
        <v>22.249590999999999</v>
      </c>
      <c r="H104" s="164">
        <f>Rates!BN61</f>
        <v>18.630248999999999</v>
      </c>
    </row>
    <row r="105" spans="2:8">
      <c r="B105" s="143">
        <v>1955</v>
      </c>
      <c r="C105" s="163">
        <f>Deaths!V62</f>
        <v>401</v>
      </c>
      <c r="D105" s="163">
        <f>Deaths!AR62</f>
        <v>732</v>
      </c>
      <c r="E105" s="163">
        <f>Deaths!BN62</f>
        <v>1133</v>
      </c>
      <c r="F105" s="164">
        <f>Rates!V62</f>
        <v>14.279752</v>
      </c>
      <c r="G105" s="164">
        <f>Rates!AR62</f>
        <v>22.101364</v>
      </c>
      <c r="H105" s="164">
        <f>Rates!BN62</f>
        <v>18.718724999999999</v>
      </c>
    </row>
    <row r="106" spans="2:8">
      <c r="B106" s="143">
        <v>1956</v>
      </c>
      <c r="C106" s="163">
        <f>Deaths!V63</f>
        <v>419</v>
      </c>
      <c r="D106" s="163">
        <f>Deaths!AR63</f>
        <v>793</v>
      </c>
      <c r="E106" s="163">
        <f>Deaths!BN63</f>
        <v>1212</v>
      </c>
      <c r="F106" s="164">
        <f>Rates!V63</f>
        <v>14.988079000000001</v>
      </c>
      <c r="G106" s="164">
        <f>Rates!AR63</f>
        <v>23.625782999999998</v>
      </c>
      <c r="H106" s="164">
        <f>Rates!BN63</f>
        <v>19.882059000000002</v>
      </c>
    </row>
    <row r="107" spans="2:8">
      <c r="B107" s="143">
        <v>1957</v>
      </c>
      <c r="C107" s="163">
        <f>Deaths!V64</f>
        <v>421</v>
      </c>
      <c r="D107" s="163">
        <f>Deaths!AR64</f>
        <v>730</v>
      </c>
      <c r="E107" s="163">
        <f>Deaths!BN64</f>
        <v>1151</v>
      </c>
      <c r="F107" s="164">
        <f>Rates!V64</f>
        <v>15.113213</v>
      </c>
      <c r="G107" s="164">
        <f>Rates!AR64</f>
        <v>20.846478000000001</v>
      </c>
      <c r="H107" s="164">
        <f>Rates!BN64</f>
        <v>18.313071999999998</v>
      </c>
    </row>
    <row r="108" spans="2:8">
      <c r="B108" s="143">
        <v>1958</v>
      </c>
      <c r="C108" s="163">
        <f>Deaths!V65</f>
        <v>404</v>
      </c>
      <c r="D108" s="163">
        <f>Deaths!AR65</f>
        <v>711</v>
      </c>
      <c r="E108" s="163">
        <f>Deaths!BN65</f>
        <v>1115</v>
      </c>
      <c r="F108" s="164">
        <f>Rates!V65</f>
        <v>13.544136999999999</v>
      </c>
      <c r="G108" s="164">
        <f>Rates!AR65</f>
        <v>19.430848000000001</v>
      </c>
      <c r="H108" s="164">
        <f>Rates!BN65</f>
        <v>16.911051</v>
      </c>
    </row>
    <row r="109" spans="2:8">
      <c r="B109" s="143">
        <v>1959</v>
      </c>
      <c r="C109" s="163">
        <f>Deaths!V66</f>
        <v>434</v>
      </c>
      <c r="D109" s="163">
        <f>Deaths!AR66</f>
        <v>679</v>
      </c>
      <c r="E109" s="163">
        <f>Deaths!BN66</f>
        <v>1113</v>
      </c>
      <c r="F109" s="164">
        <f>Rates!V66</f>
        <v>15.120317999999999</v>
      </c>
      <c r="G109" s="164">
        <f>Rates!AR66</f>
        <v>18.725885999999999</v>
      </c>
      <c r="H109" s="164">
        <f>Rates!BN66</f>
        <v>17.193974999999998</v>
      </c>
    </row>
    <row r="110" spans="2:8">
      <c r="B110" s="143">
        <v>1960</v>
      </c>
      <c r="C110" s="163">
        <f>Deaths!V67</f>
        <v>469</v>
      </c>
      <c r="D110" s="163">
        <f>Deaths!AR67</f>
        <v>719</v>
      </c>
      <c r="E110" s="163">
        <f>Deaths!BN67</f>
        <v>1188</v>
      </c>
      <c r="F110" s="164">
        <f>Rates!V67</f>
        <v>15.970306000000001</v>
      </c>
      <c r="G110" s="164">
        <f>Rates!AR67</f>
        <v>19.325911000000001</v>
      </c>
      <c r="H110" s="164">
        <f>Rates!BN67</f>
        <v>17.918398</v>
      </c>
    </row>
    <row r="111" spans="2:8">
      <c r="B111" s="143">
        <v>1961</v>
      </c>
      <c r="C111" s="163">
        <f>Deaths!V68</f>
        <v>497</v>
      </c>
      <c r="D111" s="163">
        <f>Deaths!AR68</f>
        <v>791</v>
      </c>
      <c r="E111" s="163">
        <f>Deaths!BN68</f>
        <v>1288</v>
      </c>
      <c r="F111" s="164">
        <f>Rates!V68</f>
        <v>16.152577000000001</v>
      </c>
      <c r="G111" s="164">
        <f>Rates!AR68</f>
        <v>20.529252</v>
      </c>
      <c r="H111" s="164">
        <f>Rates!BN68</f>
        <v>18.733768999999999</v>
      </c>
    </row>
    <row r="112" spans="2:8">
      <c r="B112" s="143">
        <v>1962</v>
      </c>
      <c r="C112" s="163">
        <f>Deaths!V69</f>
        <v>542</v>
      </c>
      <c r="D112" s="163">
        <f>Deaths!AR69</f>
        <v>799</v>
      </c>
      <c r="E112" s="163">
        <f>Deaths!BN69</f>
        <v>1341</v>
      </c>
      <c r="F112" s="164">
        <f>Rates!V69</f>
        <v>17.132411000000001</v>
      </c>
      <c r="G112" s="164">
        <f>Rates!AR69</f>
        <v>20.061954</v>
      </c>
      <c r="H112" s="164">
        <f>Rates!BN69</f>
        <v>18.849692999999998</v>
      </c>
    </row>
    <row r="113" spans="2:8">
      <c r="B113" s="143">
        <v>1963</v>
      </c>
      <c r="C113" s="163">
        <f>Deaths!V70</f>
        <v>545</v>
      </c>
      <c r="D113" s="163">
        <f>Deaths!AR70</f>
        <v>797</v>
      </c>
      <c r="E113" s="163">
        <f>Deaths!BN70</f>
        <v>1342</v>
      </c>
      <c r="F113" s="164">
        <f>Rates!V70</f>
        <v>17.150174</v>
      </c>
      <c r="G113" s="164">
        <f>Rates!AR70</f>
        <v>19.847933999999999</v>
      </c>
      <c r="H113" s="164">
        <f>Rates!BN70</f>
        <v>18.809757000000001</v>
      </c>
    </row>
    <row r="114" spans="2:8">
      <c r="B114" s="143">
        <v>1964</v>
      </c>
      <c r="C114" s="163">
        <f>Deaths!V71</f>
        <v>587</v>
      </c>
      <c r="D114" s="163">
        <f>Deaths!AR71</f>
        <v>888</v>
      </c>
      <c r="E114" s="163">
        <f>Deaths!BN71</f>
        <v>1475</v>
      </c>
      <c r="F114" s="164">
        <f>Rates!V71</f>
        <v>18.148588</v>
      </c>
      <c r="G114" s="164">
        <f>Rates!AR71</f>
        <v>21.460948999999999</v>
      </c>
      <c r="H114" s="164">
        <f>Rates!BN71</f>
        <v>20.182421999999999</v>
      </c>
    </row>
    <row r="115" spans="2:8">
      <c r="B115" s="143">
        <v>1965</v>
      </c>
      <c r="C115" s="163">
        <f>Deaths!V72</f>
        <v>580</v>
      </c>
      <c r="D115" s="163">
        <f>Deaths!AR72</f>
        <v>892</v>
      </c>
      <c r="E115" s="163">
        <f>Deaths!BN72</f>
        <v>1472</v>
      </c>
      <c r="F115" s="164">
        <f>Rates!V72</f>
        <v>17.586781999999999</v>
      </c>
      <c r="G115" s="164">
        <f>Rates!AR72</f>
        <v>20.787381</v>
      </c>
      <c r="H115" s="164">
        <f>Rates!BN72</f>
        <v>19.491136999999998</v>
      </c>
    </row>
    <row r="116" spans="2:8">
      <c r="B116" s="143">
        <v>1966</v>
      </c>
      <c r="C116" s="163">
        <f>Deaths!V73</f>
        <v>671</v>
      </c>
      <c r="D116" s="163">
        <f>Deaths!AR73</f>
        <v>967</v>
      </c>
      <c r="E116" s="163">
        <f>Deaths!BN73</f>
        <v>1638</v>
      </c>
      <c r="F116" s="164">
        <f>Rates!V73</f>
        <v>21.059169000000001</v>
      </c>
      <c r="G116" s="164">
        <f>Rates!AR73</f>
        <v>22.426455000000001</v>
      </c>
      <c r="H116" s="164">
        <f>Rates!BN73</f>
        <v>21.890203</v>
      </c>
    </row>
    <row r="117" spans="2:8">
      <c r="B117" s="143">
        <v>1967</v>
      </c>
      <c r="C117" s="163">
        <f>Deaths!V74</f>
        <v>685</v>
      </c>
      <c r="D117" s="163">
        <f>Deaths!AR74</f>
        <v>959</v>
      </c>
      <c r="E117" s="163">
        <f>Deaths!BN74</f>
        <v>1644</v>
      </c>
      <c r="F117" s="164">
        <f>Rates!V74</f>
        <v>19.971927999999998</v>
      </c>
      <c r="G117" s="164">
        <f>Rates!AR74</f>
        <v>21.563130999999998</v>
      </c>
      <c r="H117" s="164">
        <f>Rates!BN74</f>
        <v>21.053999000000001</v>
      </c>
    </row>
    <row r="118" spans="2:8">
      <c r="B118" s="143">
        <v>1968</v>
      </c>
      <c r="C118" s="163">
        <f>Deaths!V75</f>
        <v>856</v>
      </c>
      <c r="D118" s="163">
        <f>Deaths!AR75</f>
        <v>1099</v>
      </c>
      <c r="E118" s="163">
        <f>Deaths!BN75</f>
        <v>1955</v>
      </c>
      <c r="F118" s="164">
        <f>Rates!V75</f>
        <v>25.408121000000001</v>
      </c>
      <c r="G118" s="164">
        <f>Rates!AR75</f>
        <v>24.456524999999999</v>
      </c>
      <c r="H118" s="164">
        <f>Rates!BN75</f>
        <v>24.978717</v>
      </c>
    </row>
    <row r="119" spans="2:8">
      <c r="B119" s="143">
        <v>1969</v>
      </c>
      <c r="C119" s="163">
        <f>Deaths!V76</f>
        <v>761</v>
      </c>
      <c r="D119" s="163">
        <f>Deaths!AR76</f>
        <v>996</v>
      </c>
      <c r="E119" s="163">
        <f>Deaths!BN76</f>
        <v>1757</v>
      </c>
      <c r="F119" s="164">
        <f>Rates!V76</f>
        <v>22.677589999999999</v>
      </c>
      <c r="G119" s="164">
        <f>Rates!AR76</f>
        <v>21.531544</v>
      </c>
      <c r="H119" s="164">
        <f>Rates!BN76</f>
        <v>21.995802000000001</v>
      </c>
    </row>
    <row r="120" spans="2:8">
      <c r="B120" s="143">
        <v>1970</v>
      </c>
      <c r="C120" s="163">
        <f>Deaths!V77</f>
        <v>783</v>
      </c>
      <c r="D120" s="163">
        <f>Deaths!AR77</f>
        <v>1095</v>
      </c>
      <c r="E120" s="163">
        <f>Deaths!BN77</f>
        <v>1878</v>
      </c>
      <c r="F120" s="164">
        <f>Rates!V77</f>
        <v>23.018581000000001</v>
      </c>
      <c r="G120" s="164">
        <f>Rates!AR77</f>
        <v>23.403116000000001</v>
      </c>
      <c r="H120" s="164">
        <f>Rates!BN77</f>
        <v>23.299851</v>
      </c>
    </row>
    <row r="121" spans="2:8">
      <c r="B121" s="143">
        <v>1971</v>
      </c>
      <c r="C121" s="163">
        <f>Deaths!V78</f>
        <v>780</v>
      </c>
      <c r="D121" s="163">
        <f>Deaths!AR78</f>
        <v>1021</v>
      </c>
      <c r="E121" s="163">
        <f>Deaths!BN78</f>
        <v>1801</v>
      </c>
      <c r="F121" s="164">
        <f>Rates!V78</f>
        <v>21.575071000000001</v>
      </c>
      <c r="G121" s="164">
        <f>Rates!AR78</f>
        <v>21.061259</v>
      </c>
      <c r="H121" s="164">
        <f>Rates!BN78</f>
        <v>21.387561000000002</v>
      </c>
    </row>
    <row r="122" spans="2:8">
      <c r="B122" s="143">
        <v>1972</v>
      </c>
      <c r="C122" s="163">
        <f>Deaths!V79</f>
        <v>821</v>
      </c>
      <c r="D122" s="163">
        <f>Deaths!AR79</f>
        <v>1019</v>
      </c>
      <c r="E122" s="163">
        <f>Deaths!BN79</f>
        <v>1840</v>
      </c>
      <c r="F122" s="164">
        <f>Rates!V79</f>
        <v>21.808865000000001</v>
      </c>
      <c r="G122" s="164">
        <f>Rates!AR79</f>
        <v>20.232776000000001</v>
      </c>
      <c r="H122" s="164">
        <f>Rates!BN79</f>
        <v>20.979521999999999</v>
      </c>
    </row>
    <row r="123" spans="2:8">
      <c r="B123" s="143">
        <v>1973</v>
      </c>
      <c r="C123" s="163">
        <f>Deaths!V80</f>
        <v>828</v>
      </c>
      <c r="D123" s="163">
        <f>Deaths!AR80</f>
        <v>963</v>
      </c>
      <c r="E123" s="163">
        <f>Deaths!BN80</f>
        <v>1791</v>
      </c>
      <c r="F123" s="164">
        <f>Rates!V80</f>
        <v>22.459772999999998</v>
      </c>
      <c r="G123" s="164">
        <f>Rates!AR80</f>
        <v>18.878902</v>
      </c>
      <c r="H123" s="164">
        <f>Rates!BN80</f>
        <v>20.347099</v>
      </c>
    </row>
    <row r="124" spans="2:8">
      <c r="B124" s="143">
        <v>1974</v>
      </c>
      <c r="C124" s="163">
        <f>Deaths!V81</f>
        <v>863</v>
      </c>
      <c r="D124" s="163">
        <f>Deaths!AR81</f>
        <v>1097</v>
      </c>
      <c r="E124" s="163">
        <f>Deaths!BN81</f>
        <v>1960</v>
      </c>
      <c r="F124" s="164">
        <f>Rates!V81</f>
        <v>22.588004000000002</v>
      </c>
      <c r="G124" s="164">
        <f>Rates!AR81</f>
        <v>20.921357</v>
      </c>
      <c r="H124" s="164">
        <f>Rates!BN81</f>
        <v>21.700278000000001</v>
      </c>
    </row>
    <row r="125" spans="2:8">
      <c r="B125" s="143">
        <v>1975</v>
      </c>
      <c r="C125" s="163">
        <f>Deaths!V82</f>
        <v>813</v>
      </c>
      <c r="D125" s="163">
        <f>Deaths!AR82</f>
        <v>933</v>
      </c>
      <c r="E125" s="163">
        <f>Deaths!BN82</f>
        <v>1746</v>
      </c>
      <c r="F125" s="164">
        <f>Rates!V82</f>
        <v>20.931352</v>
      </c>
      <c r="G125" s="164">
        <f>Rates!AR82</f>
        <v>17.546935999999999</v>
      </c>
      <c r="H125" s="164">
        <f>Rates!BN82</f>
        <v>18.993421999999999</v>
      </c>
    </row>
    <row r="126" spans="2:8">
      <c r="B126" s="143">
        <v>1976</v>
      </c>
      <c r="C126" s="163">
        <f>Deaths!V83</f>
        <v>771</v>
      </c>
      <c r="D126" s="163">
        <f>Deaths!AR83</f>
        <v>949</v>
      </c>
      <c r="E126" s="163">
        <f>Deaths!BN83</f>
        <v>1720</v>
      </c>
      <c r="F126" s="164">
        <f>Rates!V83</f>
        <v>19.946857999999999</v>
      </c>
      <c r="G126" s="164">
        <f>Rates!AR83</f>
        <v>16.930264000000001</v>
      </c>
      <c r="H126" s="164">
        <f>Rates!BN83</f>
        <v>17.996845</v>
      </c>
    </row>
    <row r="127" spans="2:8">
      <c r="B127" s="143">
        <v>1977</v>
      </c>
      <c r="C127" s="163">
        <f>Deaths!V84</f>
        <v>720</v>
      </c>
      <c r="D127" s="163">
        <f>Deaths!AR84</f>
        <v>876</v>
      </c>
      <c r="E127" s="163">
        <f>Deaths!BN84</f>
        <v>1596</v>
      </c>
      <c r="F127" s="164">
        <f>Rates!V84</f>
        <v>18.216194999999999</v>
      </c>
      <c r="G127" s="164">
        <f>Rates!AR84</f>
        <v>15.643261000000001</v>
      </c>
      <c r="H127" s="164">
        <f>Rates!BN84</f>
        <v>16.727753</v>
      </c>
    </row>
    <row r="128" spans="2:8">
      <c r="B128" s="143">
        <v>1978</v>
      </c>
      <c r="C128" s="163">
        <f>Deaths!V85</f>
        <v>812</v>
      </c>
      <c r="D128" s="163">
        <f>Deaths!AR85</f>
        <v>928</v>
      </c>
      <c r="E128" s="163">
        <f>Deaths!BN85</f>
        <v>1740</v>
      </c>
      <c r="F128" s="164">
        <f>Rates!V85</f>
        <v>19.971240999999999</v>
      </c>
      <c r="G128" s="164">
        <f>Rates!AR85</f>
        <v>15.987375</v>
      </c>
      <c r="H128" s="164">
        <f>Rates!BN85</f>
        <v>17.603404000000001</v>
      </c>
    </row>
    <row r="129" spans="2:8">
      <c r="B129" s="143">
        <v>1979</v>
      </c>
      <c r="C129" s="163">
        <f>Deaths!V86</f>
        <v>687</v>
      </c>
      <c r="D129" s="163">
        <f>Deaths!AR86</f>
        <v>804</v>
      </c>
      <c r="E129" s="163">
        <f>Deaths!BN86</f>
        <v>1491</v>
      </c>
      <c r="F129" s="164">
        <f>Rates!V86</f>
        <v>16.456928000000001</v>
      </c>
      <c r="G129" s="164">
        <f>Rates!AR86</f>
        <v>13.587389999999999</v>
      </c>
      <c r="H129" s="164">
        <f>Rates!BN86</f>
        <v>14.798149</v>
      </c>
    </row>
    <row r="130" spans="2:8">
      <c r="B130" s="143">
        <v>1980</v>
      </c>
      <c r="C130" s="163">
        <f>Deaths!V87</f>
        <v>720</v>
      </c>
      <c r="D130" s="163">
        <f>Deaths!AR87</f>
        <v>914</v>
      </c>
      <c r="E130" s="163">
        <f>Deaths!BN87</f>
        <v>1634</v>
      </c>
      <c r="F130" s="164">
        <f>Rates!V87</f>
        <v>16.337257999999999</v>
      </c>
      <c r="G130" s="164">
        <f>Rates!AR87</f>
        <v>15.088113</v>
      </c>
      <c r="H130" s="164">
        <f>Rates!BN87</f>
        <v>15.839389000000001</v>
      </c>
    </row>
    <row r="131" spans="2:8">
      <c r="B131" s="143">
        <v>1981</v>
      </c>
      <c r="C131" s="163">
        <f>Deaths!V88</f>
        <v>783</v>
      </c>
      <c r="D131" s="163">
        <f>Deaths!AR88</f>
        <v>934</v>
      </c>
      <c r="E131" s="163">
        <f>Deaths!BN88</f>
        <v>1717</v>
      </c>
      <c r="F131" s="164">
        <f>Rates!V88</f>
        <v>17.464880999999998</v>
      </c>
      <c r="G131" s="164">
        <f>Rates!AR88</f>
        <v>14.801640000000001</v>
      </c>
      <c r="H131" s="164">
        <f>Rates!BN88</f>
        <v>16.064591</v>
      </c>
    </row>
    <row r="132" spans="2:8">
      <c r="B132" s="143">
        <v>1982</v>
      </c>
      <c r="C132" s="163">
        <f>Deaths!V89</f>
        <v>748</v>
      </c>
      <c r="D132" s="163">
        <f>Deaths!AR89</f>
        <v>861</v>
      </c>
      <c r="E132" s="163">
        <f>Deaths!BN89</f>
        <v>1609</v>
      </c>
      <c r="F132" s="164">
        <f>Rates!V89</f>
        <v>17.009796999999999</v>
      </c>
      <c r="G132" s="164">
        <f>Rates!AR89</f>
        <v>13.381612000000001</v>
      </c>
      <c r="H132" s="164">
        <f>Rates!BN89</f>
        <v>14.799939</v>
      </c>
    </row>
    <row r="133" spans="2:8">
      <c r="B133" s="143">
        <v>1983</v>
      </c>
      <c r="C133" s="163">
        <f>Deaths!V90</f>
        <v>817</v>
      </c>
      <c r="D133" s="163">
        <f>Deaths!AR90</f>
        <v>875</v>
      </c>
      <c r="E133" s="163">
        <f>Deaths!BN90</f>
        <v>1692</v>
      </c>
      <c r="F133" s="164">
        <f>Rates!V90</f>
        <v>17.558671</v>
      </c>
      <c r="G133" s="164">
        <f>Rates!AR90</f>
        <v>13.202756000000001</v>
      </c>
      <c r="H133" s="164">
        <f>Rates!BN90</f>
        <v>15.018755000000001</v>
      </c>
    </row>
    <row r="134" spans="2:8">
      <c r="B134" s="143">
        <v>1984</v>
      </c>
      <c r="C134" s="163">
        <f>Deaths!V91</f>
        <v>878</v>
      </c>
      <c r="D134" s="163">
        <f>Deaths!AR91</f>
        <v>960</v>
      </c>
      <c r="E134" s="163">
        <f>Deaths!BN91</f>
        <v>1838</v>
      </c>
      <c r="F134" s="164">
        <f>Rates!V91</f>
        <v>18.634295999999999</v>
      </c>
      <c r="G134" s="164">
        <f>Rates!AR91</f>
        <v>13.956511000000001</v>
      </c>
      <c r="H134" s="164">
        <f>Rates!BN91</f>
        <v>15.78838</v>
      </c>
    </row>
    <row r="135" spans="2:8">
      <c r="B135" s="143">
        <v>1985</v>
      </c>
      <c r="C135" s="163">
        <f>Deaths!V92</f>
        <v>858</v>
      </c>
      <c r="D135" s="163">
        <f>Deaths!AR92</f>
        <v>1058</v>
      </c>
      <c r="E135" s="163">
        <f>Deaths!BN92</f>
        <v>1916</v>
      </c>
      <c r="F135" s="164">
        <f>Rates!V92</f>
        <v>17.650089000000001</v>
      </c>
      <c r="G135" s="164">
        <f>Rates!AR92</f>
        <v>14.872932</v>
      </c>
      <c r="H135" s="164">
        <f>Rates!BN92</f>
        <v>16.063480999999999</v>
      </c>
    </row>
    <row r="136" spans="2:8">
      <c r="B136" s="143">
        <v>1986</v>
      </c>
      <c r="C136" s="163">
        <f>Deaths!V93</f>
        <v>906</v>
      </c>
      <c r="D136" s="163">
        <f>Deaths!AR93</f>
        <v>1052</v>
      </c>
      <c r="E136" s="163">
        <f>Deaths!BN93</f>
        <v>1958</v>
      </c>
      <c r="F136" s="164">
        <f>Rates!V93</f>
        <v>17.866657</v>
      </c>
      <c r="G136" s="164">
        <f>Rates!AR93</f>
        <v>14.304456999999999</v>
      </c>
      <c r="H136" s="164">
        <f>Rates!BN93</f>
        <v>15.762623</v>
      </c>
    </row>
    <row r="137" spans="2:8">
      <c r="B137" s="143">
        <v>1987</v>
      </c>
      <c r="C137" s="163">
        <f>Deaths!V94</f>
        <v>999</v>
      </c>
      <c r="D137" s="163">
        <f>Deaths!AR94</f>
        <v>1068</v>
      </c>
      <c r="E137" s="163">
        <f>Deaths!BN94</f>
        <v>2067</v>
      </c>
      <c r="F137" s="164">
        <f>Rates!V94</f>
        <v>19.250965999999998</v>
      </c>
      <c r="G137" s="164">
        <f>Rates!AR94</f>
        <v>14.187309000000001</v>
      </c>
      <c r="H137" s="164">
        <f>Rates!BN94</f>
        <v>16.189662999999999</v>
      </c>
    </row>
    <row r="138" spans="2:8">
      <c r="B138" s="143">
        <v>1988</v>
      </c>
      <c r="C138" s="163">
        <f>Deaths!V95</f>
        <v>922</v>
      </c>
      <c r="D138" s="163">
        <f>Deaths!AR95</f>
        <v>1081</v>
      </c>
      <c r="E138" s="163">
        <f>Deaths!BN95</f>
        <v>2003</v>
      </c>
      <c r="F138" s="164">
        <f>Rates!V95</f>
        <v>17.118468</v>
      </c>
      <c r="G138" s="164">
        <f>Rates!AR95</f>
        <v>13.947288</v>
      </c>
      <c r="H138" s="164">
        <f>Rates!BN95</f>
        <v>15.282577</v>
      </c>
    </row>
    <row r="139" spans="2:8">
      <c r="B139" s="143">
        <v>1989</v>
      </c>
      <c r="C139" s="163">
        <f>Deaths!V96</f>
        <v>1004</v>
      </c>
      <c r="D139" s="163">
        <f>Deaths!AR96</f>
        <v>1111</v>
      </c>
      <c r="E139" s="163">
        <f>Deaths!BN96</f>
        <v>2115</v>
      </c>
      <c r="F139" s="164">
        <f>Rates!V96</f>
        <v>17.984362000000001</v>
      </c>
      <c r="G139" s="164">
        <f>Rates!AR96</f>
        <v>13.923014</v>
      </c>
      <c r="H139" s="164">
        <f>Rates!BN96</f>
        <v>15.697721</v>
      </c>
    </row>
    <row r="140" spans="2:8">
      <c r="B140" s="143">
        <v>1990</v>
      </c>
      <c r="C140" s="163">
        <f>Deaths!V97</f>
        <v>1077</v>
      </c>
      <c r="D140" s="163">
        <f>Deaths!AR97</f>
        <v>1107</v>
      </c>
      <c r="E140" s="163">
        <f>Deaths!BN97</f>
        <v>2184</v>
      </c>
      <c r="F140" s="164">
        <f>Rates!V97</f>
        <v>18.608699999999999</v>
      </c>
      <c r="G140" s="164">
        <f>Rates!AR97</f>
        <v>13.592268000000001</v>
      </c>
      <c r="H140" s="164">
        <f>Rates!BN97</f>
        <v>15.734017</v>
      </c>
    </row>
    <row r="141" spans="2:8">
      <c r="B141" s="143">
        <v>1991</v>
      </c>
      <c r="C141" s="163">
        <f>Deaths!V98</f>
        <v>1113</v>
      </c>
      <c r="D141" s="163">
        <f>Deaths!AR98</f>
        <v>1175</v>
      </c>
      <c r="E141" s="163">
        <f>Deaths!BN98</f>
        <v>2288</v>
      </c>
      <c r="F141" s="164">
        <f>Rates!V98</f>
        <v>19.295559999999998</v>
      </c>
      <c r="G141" s="164">
        <f>Rates!AR98</f>
        <v>13.920199999999999</v>
      </c>
      <c r="H141" s="164">
        <f>Rates!BN98</f>
        <v>16.022718000000001</v>
      </c>
    </row>
    <row r="142" spans="2:8">
      <c r="B142" s="143">
        <v>1992</v>
      </c>
      <c r="C142" s="163">
        <f>Deaths!V99</f>
        <v>1136</v>
      </c>
      <c r="D142" s="163">
        <f>Deaths!AR99</f>
        <v>1269</v>
      </c>
      <c r="E142" s="163">
        <f>Deaths!BN99</f>
        <v>2405</v>
      </c>
      <c r="F142" s="164">
        <f>Rates!V99</f>
        <v>18.786894</v>
      </c>
      <c r="G142" s="164">
        <f>Rates!AR99</f>
        <v>14.638733999999999</v>
      </c>
      <c r="H142" s="164">
        <f>Rates!BN99</f>
        <v>16.341014999999999</v>
      </c>
    </row>
    <row r="143" spans="2:8">
      <c r="B143" s="143">
        <v>1993</v>
      </c>
      <c r="C143" s="163">
        <f>Deaths!V100</f>
        <v>1278</v>
      </c>
      <c r="D143" s="163">
        <f>Deaths!AR100</f>
        <v>1290</v>
      </c>
      <c r="E143" s="163">
        <f>Deaths!BN100</f>
        <v>2568</v>
      </c>
      <c r="F143" s="164">
        <f>Rates!V100</f>
        <v>20.352927000000001</v>
      </c>
      <c r="G143" s="164">
        <f>Rates!AR100</f>
        <v>14.490475</v>
      </c>
      <c r="H143" s="164">
        <f>Rates!BN100</f>
        <v>16.931038000000001</v>
      </c>
    </row>
    <row r="144" spans="2:8">
      <c r="B144" s="143">
        <v>1994</v>
      </c>
      <c r="C144" s="163">
        <f>Deaths!V101</f>
        <v>1377</v>
      </c>
      <c r="D144" s="163">
        <f>Deaths!AR101</f>
        <v>1366</v>
      </c>
      <c r="E144" s="163">
        <f>Deaths!BN101</f>
        <v>2743</v>
      </c>
      <c r="F144" s="164">
        <f>Rates!V101</f>
        <v>21.633077</v>
      </c>
      <c r="G144" s="164">
        <f>Rates!AR101</f>
        <v>14.876868</v>
      </c>
      <c r="H144" s="164">
        <f>Rates!BN101</f>
        <v>17.636687999999999</v>
      </c>
    </row>
    <row r="145" spans="2:8">
      <c r="B145" s="143">
        <v>1995</v>
      </c>
      <c r="C145" s="163">
        <f>Deaths!V102</f>
        <v>1336</v>
      </c>
      <c r="D145" s="163">
        <f>Deaths!AR102</f>
        <v>1372</v>
      </c>
      <c r="E145" s="163">
        <f>Deaths!BN102</f>
        <v>2708</v>
      </c>
      <c r="F145" s="164">
        <f>Rates!V102</f>
        <v>19.960008999999999</v>
      </c>
      <c r="G145" s="164">
        <f>Rates!AR102</f>
        <v>14.541912999999999</v>
      </c>
      <c r="H145" s="164">
        <f>Rates!BN102</f>
        <v>16.879241</v>
      </c>
    </row>
    <row r="146" spans="2:8">
      <c r="B146" s="143">
        <v>1996</v>
      </c>
      <c r="C146" s="163">
        <f>Deaths!V103</f>
        <v>1521</v>
      </c>
      <c r="D146" s="163">
        <f>Deaths!AR103</f>
        <v>1470</v>
      </c>
      <c r="E146" s="163">
        <f>Deaths!BN103</f>
        <v>2991</v>
      </c>
      <c r="F146" s="164">
        <f>Rates!V103</f>
        <v>22.304010999999999</v>
      </c>
      <c r="G146" s="164">
        <f>Rates!AR103</f>
        <v>15.158472</v>
      </c>
      <c r="H146" s="164">
        <f>Rates!BN103</f>
        <v>18.172125999999999</v>
      </c>
    </row>
    <row r="147" spans="2:8">
      <c r="B147" s="143">
        <v>1997</v>
      </c>
      <c r="C147" s="163">
        <f>Deaths!V104</f>
        <v>1515</v>
      </c>
      <c r="D147" s="163">
        <f>Deaths!AR104</f>
        <v>1516</v>
      </c>
      <c r="E147" s="163">
        <f>Deaths!BN104</f>
        <v>3031</v>
      </c>
      <c r="F147" s="164">
        <f>Rates!V104</f>
        <v>21.508835000000001</v>
      </c>
      <c r="G147" s="164">
        <f>Rates!AR104</f>
        <v>15.157641999999999</v>
      </c>
      <c r="H147" s="164">
        <f>Rates!BN104</f>
        <v>17.826732</v>
      </c>
    </row>
    <row r="148" spans="2:8">
      <c r="B148" s="143">
        <v>1998</v>
      </c>
      <c r="C148" s="163">
        <f>Deaths!V105</f>
        <v>1481</v>
      </c>
      <c r="D148" s="163">
        <f>Deaths!AR105</f>
        <v>1396</v>
      </c>
      <c r="E148" s="163">
        <f>Deaths!BN105</f>
        <v>2877</v>
      </c>
      <c r="F148" s="164">
        <f>Rates!V105</f>
        <v>20.267658999999998</v>
      </c>
      <c r="G148" s="164">
        <f>Rates!AR105</f>
        <v>13.604520000000001</v>
      </c>
      <c r="H148" s="164">
        <f>Rates!BN105</f>
        <v>16.429922000000001</v>
      </c>
    </row>
    <row r="149" spans="2:8">
      <c r="B149" s="143">
        <v>1999</v>
      </c>
      <c r="C149" s="163">
        <f>Deaths!V106</f>
        <v>1485</v>
      </c>
      <c r="D149" s="163">
        <f>Deaths!AR106</f>
        <v>1462</v>
      </c>
      <c r="E149" s="163">
        <f>Deaths!BN106</f>
        <v>2947</v>
      </c>
      <c r="F149" s="164">
        <f>Rates!V106</f>
        <v>19.567655999999999</v>
      </c>
      <c r="G149" s="164">
        <f>Rates!AR106</f>
        <v>13.760709</v>
      </c>
      <c r="H149" s="164">
        <f>Rates!BN106</f>
        <v>16.334171999999999</v>
      </c>
    </row>
    <row r="150" spans="2:8">
      <c r="B150" s="143">
        <v>2000</v>
      </c>
      <c r="C150" s="163">
        <f>Deaths!V107</f>
        <v>1594</v>
      </c>
      <c r="D150" s="163">
        <f>Deaths!AR107</f>
        <v>1412</v>
      </c>
      <c r="E150" s="163">
        <f>Deaths!BN107</f>
        <v>3006</v>
      </c>
      <c r="F150" s="164">
        <f>Rates!V107</f>
        <v>20.46153</v>
      </c>
      <c r="G150" s="164">
        <f>Rates!AR107</f>
        <v>12.951435999999999</v>
      </c>
      <c r="H150" s="164">
        <f>Rates!BN107</f>
        <v>16.114522999999998</v>
      </c>
    </row>
    <row r="151" spans="2:8">
      <c r="B151" s="143">
        <v>2001</v>
      </c>
      <c r="C151" s="163">
        <f>Deaths!V108</f>
        <v>1639</v>
      </c>
      <c r="D151" s="163">
        <f>Deaths!AR108</f>
        <v>1439</v>
      </c>
      <c r="E151" s="163">
        <f>Deaths!BN108</f>
        <v>3078</v>
      </c>
      <c r="F151" s="164">
        <f>Rates!V108</f>
        <v>20.328319</v>
      </c>
      <c r="G151" s="164">
        <f>Rates!AR108</f>
        <v>12.694542999999999</v>
      </c>
      <c r="H151" s="164">
        <f>Rates!BN108</f>
        <v>15.962816</v>
      </c>
    </row>
    <row r="152" spans="2:8">
      <c r="B152" s="143">
        <v>2002</v>
      </c>
      <c r="C152" s="163">
        <f>Deaths!V109</f>
        <v>1771</v>
      </c>
      <c r="D152" s="163">
        <f>Deaths!AR109</f>
        <v>1558</v>
      </c>
      <c r="E152" s="163">
        <f>Deaths!BN109</f>
        <v>3329</v>
      </c>
      <c r="F152" s="164">
        <f>Rates!V109</f>
        <v>21.426144000000001</v>
      </c>
      <c r="G152" s="164">
        <f>Rates!AR109</f>
        <v>13.299486</v>
      </c>
      <c r="H152" s="164">
        <f>Rates!BN109</f>
        <v>16.787403999999999</v>
      </c>
    </row>
    <row r="153" spans="2:8">
      <c r="B153" s="143">
        <v>2003</v>
      </c>
      <c r="C153" s="163">
        <f>Deaths!V110</f>
        <v>1807</v>
      </c>
      <c r="D153" s="163">
        <f>Deaths!AR110</f>
        <v>1582</v>
      </c>
      <c r="E153" s="163">
        <f>Deaths!BN110</f>
        <v>3389</v>
      </c>
      <c r="F153" s="164">
        <f>Rates!V110</f>
        <v>21.311267000000001</v>
      </c>
      <c r="G153" s="164">
        <f>Rates!AR110</f>
        <v>13.133191</v>
      </c>
      <c r="H153" s="164">
        <f>Rates!BN110</f>
        <v>16.716837999999999</v>
      </c>
    </row>
    <row r="154" spans="2:8">
      <c r="B154" s="143">
        <v>2004</v>
      </c>
      <c r="C154" s="163">
        <f>Deaths!V111</f>
        <v>1869</v>
      </c>
      <c r="D154" s="163">
        <f>Deaths!AR111</f>
        <v>1730</v>
      </c>
      <c r="E154" s="163">
        <f>Deaths!BN111</f>
        <v>3599</v>
      </c>
      <c r="F154" s="164">
        <f>Rates!V111</f>
        <v>21.502624999999998</v>
      </c>
      <c r="G154" s="164">
        <f>Rates!AR111</f>
        <v>14.083398000000001</v>
      </c>
      <c r="H154" s="164">
        <f>Rates!BN111</f>
        <v>17.311067000000001</v>
      </c>
    </row>
    <row r="155" spans="2:8">
      <c r="B155" s="143">
        <v>2005</v>
      </c>
      <c r="C155" s="163">
        <f>Deaths!V112</f>
        <v>1775</v>
      </c>
      <c r="D155" s="163">
        <f>Deaths!AR112</f>
        <v>1754</v>
      </c>
      <c r="E155" s="163">
        <f>Deaths!BN112</f>
        <v>3529</v>
      </c>
      <c r="F155" s="164">
        <f>Rates!V112</f>
        <v>19.760625000000001</v>
      </c>
      <c r="G155" s="164">
        <f>Rates!AR112</f>
        <v>13.714096</v>
      </c>
      <c r="H155" s="164">
        <f>Rates!BN112</f>
        <v>16.424723</v>
      </c>
    </row>
    <row r="156" spans="2:8">
      <c r="B156" s="143">
        <v>2006</v>
      </c>
      <c r="C156" s="163">
        <f>Deaths!V113</f>
        <v>1830</v>
      </c>
      <c r="D156" s="163">
        <f>Deaths!AR113</f>
        <v>1839</v>
      </c>
      <c r="E156" s="163">
        <f>Deaths!BN113</f>
        <v>3669</v>
      </c>
      <c r="F156" s="164">
        <f>Rates!V113</f>
        <v>19.757286000000001</v>
      </c>
      <c r="G156" s="164">
        <f>Rates!AR113</f>
        <v>14.129273</v>
      </c>
      <c r="H156" s="164">
        <f>Rates!BN113</f>
        <v>16.630517999999999</v>
      </c>
    </row>
    <row r="157" spans="2:8">
      <c r="B157" s="143">
        <v>2007</v>
      </c>
      <c r="C157" s="163">
        <f>Deaths!V114</f>
        <v>1928</v>
      </c>
      <c r="D157" s="163">
        <f>Deaths!AR114</f>
        <v>1890</v>
      </c>
      <c r="E157" s="163">
        <f>Deaths!BN114</f>
        <v>3818</v>
      </c>
      <c r="F157" s="164">
        <f>Rates!V114</f>
        <v>20.069223999999998</v>
      </c>
      <c r="G157" s="164">
        <f>Rates!AR114</f>
        <v>14.049455</v>
      </c>
      <c r="H157" s="164">
        <f>Rates!BN114</f>
        <v>16.734690000000001</v>
      </c>
    </row>
    <row r="158" spans="2:8">
      <c r="B158" s="143">
        <v>2008</v>
      </c>
      <c r="C158" s="163">
        <f>Deaths!V115</f>
        <v>2135</v>
      </c>
      <c r="D158" s="163">
        <f>Deaths!AR115</f>
        <v>2046</v>
      </c>
      <c r="E158" s="163">
        <f>Deaths!BN115</f>
        <v>4181</v>
      </c>
      <c r="F158" s="164">
        <f>Rates!V115</f>
        <v>21.625122000000001</v>
      </c>
      <c r="G158" s="164">
        <f>Rates!AR115</f>
        <v>14.620547</v>
      </c>
      <c r="H158" s="164">
        <f>Rates!BN115</f>
        <v>17.803335000000001</v>
      </c>
    </row>
    <row r="159" spans="2:8">
      <c r="B159" s="143">
        <v>2009</v>
      </c>
      <c r="C159" s="163">
        <f>Deaths!V116</f>
        <v>2121</v>
      </c>
      <c r="D159" s="163">
        <f>Deaths!AR116</f>
        <v>2055</v>
      </c>
      <c r="E159" s="163">
        <f>Deaths!BN116</f>
        <v>4176</v>
      </c>
      <c r="F159" s="164">
        <f>Rates!V116</f>
        <v>20.750641999999999</v>
      </c>
      <c r="G159" s="164">
        <f>Rates!AR116</f>
        <v>14.494735</v>
      </c>
      <c r="H159" s="164">
        <f>Rates!BN116</f>
        <v>17.321550999999999</v>
      </c>
    </row>
    <row r="160" spans="2:8">
      <c r="B160" s="143">
        <v>2010</v>
      </c>
      <c r="C160" s="163">
        <f>Deaths!V117</f>
        <v>1991</v>
      </c>
      <c r="D160" s="163">
        <f>Deaths!AR117</f>
        <v>1957</v>
      </c>
      <c r="E160" s="163">
        <f>Deaths!BN117</f>
        <v>3948</v>
      </c>
      <c r="F160" s="164">
        <f>Rates!V117</f>
        <v>18.83445</v>
      </c>
      <c r="G160" s="164">
        <f>Rates!AR117</f>
        <v>13.27847</v>
      </c>
      <c r="H160" s="164">
        <f>Rates!BN117</f>
        <v>15.786695</v>
      </c>
    </row>
    <row r="161" spans="2:8">
      <c r="B161" s="143">
        <v>2011</v>
      </c>
      <c r="C161" s="163">
        <f>Deaths!V118</f>
        <v>2178</v>
      </c>
      <c r="D161" s="163">
        <f>Deaths!AR118</f>
        <v>2033</v>
      </c>
      <c r="E161" s="163">
        <f>Deaths!BN118</f>
        <v>4211</v>
      </c>
      <c r="F161" s="164">
        <f>Rates!V118</f>
        <v>19.900191</v>
      </c>
      <c r="G161" s="164">
        <f>Rates!AR118</f>
        <v>13.393718</v>
      </c>
      <c r="H161" s="164">
        <f>Rates!BN118</f>
        <v>16.330719999999999</v>
      </c>
    </row>
    <row r="162" spans="2:8">
      <c r="B162" s="154">
        <f>IF($D$8&gt;=2012,2012,"")</f>
        <v>2012</v>
      </c>
      <c r="C162" s="163">
        <f>Deaths!V119</f>
        <v>2200</v>
      </c>
      <c r="D162" s="163">
        <f>Deaths!AR119</f>
        <v>2041</v>
      </c>
      <c r="E162" s="163">
        <f>Deaths!BN119</f>
        <v>4241</v>
      </c>
      <c r="F162" s="164">
        <f>Rates!V119</f>
        <v>19.546417999999999</v>
      </c>
      <c r="G162" s="164">
        <f>Rates!AR119</f>
        <v>13.037675</v>
      </c>
      <c r="H162" s="164">
        <f>Rates!BN119</f>
        <v>15.987453</v>
      </c>
    </row>
    <row r="163" spans="2:8">
      <c r="B163" s="154">
        <f>IF($D$8&gt;=2013,2013,"")</f>
        <v>2013</v>
      </c>
      <c r="C163" s="165">
        <f>Deaths!V120</f>
        <v>2301</v>
      </c>
      <c r="D163" s="163">
        <f>Deaths!AR120</f>
        <v>2032</v>
      </c>
      <c r="E163" s="163">
        <f>Deaths!BN120</f>
        <v>4333</v>
      </c>
      <c r="F163" s="164">
        <f>Rates!V120</f>
        <v>19.700405</v>
      </c>
      <c r="G163" s="164">
        <f>Rates!AR120</f>
        <v>12.770619999999999</v>
      </c>
      <c r="H163" s="164">
        <f>Rates!BN120</f>
        <v>15.894856000000001</v>
      </c>
    </row>
    <row r="164" spans="2:8">
      <c r="B164" s="154">
        <f>IF($D$8&gt;=2014,2014,"")</f>
        <v>2014</v>
      </c>
      <c r="C164" s="165">
        <f>Deaths!V121</f>
        <v>2215</v>
      </c>
      <c r="D164" s="163">
        <f>Deaths!AR121</f>
        <v>2138</v>
      </c>
      <c r="E164" s="163">
        <f>Deaths!BN121</f>
        <v>4353</v>
      </c>
      <c r="F164" s="164">
        <f>Rates!V121</f>
        <v>18.278898000000002</v>
      </c>
      <c r="G164" s="164">
        <f>Rates!AR121</f>
        <v>13.068541</v>
      </c>
      <c r="H164" s="164">
        <f>Rates!BN121</f>
        <v>15.512632999999999</v>
      </c>
    </row>
    <row r="165" spans="2:8">
      <c r="B165" s="154">
        <f>IF($D$8&gt;=2015,2015,"")</f>
        <v>2015</v>
      </c>
      <c r="C165" s="165">
        <f>Deaths!V122</f>
        <v>2463</v>
      </c>
      <c r="D165" s="163">
        <f>Deaths!AR122</f>
        <v>2199</v>
      </c>
      <c r="E165" s="163">
        <f>Deaths!BN122</f>
        <v>4662</v>
      </c>
      <c r="F165" s="164">
        <f>Rates!V122</f>
        <v>19.712289999999999</v>
      </c>
      <c r="G165" s="164">
        <f>Rates!AR122</f>
        <v>13.133533</v>
      </c>
      <c r="H165" s="164">
        <f>Rates!BN122</f>
        <v>16.166459</v>
      </c>
    </row>
    <row r="166" spans="2:8">
      <c r="B166" s="154">
        <f>IF($D$8&gt;=2016,2016,"")</f>
        <v>2016</v>
      </c>
      <c r="C166" s="165">
        <f>Deaths!V123</f>
        <v>2578</v>
      </c>
      <c r="D166" s="163">
        <f>Deaths!AR123</f>
        <v>2192</v>
      </c>
      <c r="E166" s="163">
        <f>Deaths!BN123</f>
        <v>4770</v>
      </c>
      <c r="F166" s="164">
        <f>Rates!V123</f>
        <v>20.059279</v>
      </c>
      <c r="G166" s="164">
        <f>Rates!AR123</f>
        <v>12.811756000000001</v>
      </c>
      <c r="H166" s="164">
        <f>Rates!BN123</f>
        <v>16.160204</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1907</v>
      </c>
      <c r="D184" s="170"/>
      <c r="E184" s="172" t="s">
        <v>71</v>
      </c>
      <c r="F184" s="174">
        <f>INDEX($B$57:$H$175,MATCH($C$184,$B$57:$B$175,0),5)</f>
        <v>15.666591</v>
      </c>
      <c r="G184" s="174">
        <f>INDEX($B$57:$H$175,MATCH($C$184,$B$57:$B$175,0),6)</f>
        <v>21.010325999999999</v>
      </c>
      <c r="H184" s="174">
        <f>INDEX($B$57:$H$175,MATCH($C$184,$B$57:$B$175,0),7)</f>
        <v>18.108881</v>
      </c>
    </row>
    <row r="185" spans="2:8">
      <c r="B185" s="172" t="s">
        <v>67</v>
      </c>
      <c r="C185" s="173">
        <f>'Interactive summary tables'!$G$10</f>
        <v>2016</v>
      </c>
      <c r="D185" s="170"/>
      <c r="E185" s="172" t="s">
        <v>72</v>
      </c>
      <c r="F185" s="174">
        <f>INDEX($B$57:$H$175,MATCH($C$185,$B$57:$B$175,0),5)</f>
        <v>20.059279</v>
      </c>
      <c r="G185" s="174">
        <f>INDEX($B$57:$H$175,MATCH($C$185,$B$57:$B$175,0),6)</f>
        <v>12.811756000000001</v>
      </c>
      <c r="H185" s="174">
        <f>INDEX($B$57:$H$175,MATCH($C$185,$B$57:$B$175,0),7)</f>
        <v>16.160204</v>
      </c>
    </row>
    <row r="186" spans="2:8">
      <c r="B186" s="175"/>
      <c r="C186" s="173"/>
      <c r="D186" s="170"/>
      <c r="E186" s="172" t="s">
        <v>74</v>
      </c>
      <c r="F186" s="176">
        <f>IF($C$185&lt;=$C$184,"-",(F$185-F$184)/F$184)</f>
        <v>0.28038569462878044</v>
      </c>
      <c r="G186" s="176">
        <f t="shared" ref="G186:H186" si="2">IF($C$185&lt;=$C$184,"-",(G$185-G$184)/G$184)</f>
        <v>-0.39021622034803261</v>
      </c>
      <c r="H186" s="176">
        <f t="shared" si="2"/>
        <v>-0.1076089129968881</v>
      </c>
    </row>
    <row r="187" spans="2:8">
      <c r="B187" s="172" t="s">
        <v>77</v>
      </c>
      <c r="C187" s="173">
        <f>$C$185-$C$184</f>
        <v>109</v>
      </c>
      <c r="D187" s="170"/>
      <c r="E187" s="172" t="s">
        <v>73</v>
      </c>
      <c r="F187" s="176">
        <f>IF($C$185&lt;=$C$184,"-",((F$185/F$184)^(1/($C$185-$C$184))-1))</f>
        <v>2.2701081830944769E-3</v>
      </c>
      <c r="G187" s="176">
        <f t="shared" ref="G187:H187" si="3">IF($C$185&lt;=$C$184,"-",((G$185/G$184)^(1/($C$185-$C$184))-1))</f>
        <v>-4.5277996082646599E-3</v>
      </c>
      <c r="H187" s="176">
        <f t="shared" si="3"/>
        <v>-1.0439574871443646E-3</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1907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Diabetes (ICD-10 E10–E14) in Australia, 1907–2016.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Diabetes (ICD-10 E10–E14) in Australia, 1907–2016.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1907</v>
      </c>
      <c r="D207" s="185" t="s">
        <v>26</v>
      </c>
      <c r="E207" s="185" t="s">
        <v>88</v>
      </c>
      <c r="F207" s="189" t="str">
        <f ca="1">CELL("address",INDEX(Deaths!$C$7:$T$132,MATCH($C$207,Deaths!$B$7:$B$132,0),MATCH($C$210,Deaths!$C$6:$T$6,0)))</f>
        <v>'[grim-diabetes-2017.xlsx]Deaths'!$C$14</v>
      </c>
      <c r="G207" s="189" t="str">
        <f ca="1">CELL("address",INDEX(Deaths!$Y$7:$AP$132,MATCH($C$207,Deaths!$B$7:$B$132,0),MATCH($C$210,Deaths!$Y$6:$AP$6,0)))</f>
        <v>'[grim-diabetes-2017.xlsx]Deaths'!$Y$14</v>
      </c>
      <c r="H207" s="189" t="str">
        <f ca="1">CELL("address",INDEX(Deaths!$AU$7:$BL$132,MATCH($C$207,Deaths!$B$7:$B$132,0),MATCH($C$210,Deaths!$AU$6:$BL$6,0)))</f>
        <v>'[grim-diabetes-2017.xlsx]Deaths'!$AU$14</v>
      </c>
    </row>
    <row r="208" spans="2:8">
      <c r="B208" s="187" t="s">
        <v>67</v>
      </c>
      <c r="C208" s="188">
        <f>'Interactive summary tables'!$E$34</f>
        <v>2016</v>
      </c>
      <c r="D208" s="185"/>
      <c r="E208" s="185" t="s">
        <v>89</v>
      </c>
      <c r="F208" s="189" t="str">
        <f ca="1">CELL("address",INDEX(Deaths!$C$7:$T$132,MATCH($C$208,Deaths!$B$7:$B$132,0),MATCH($C$211,Deaths!$C$6:$T$6,0)))</f>
        <v>'[grim-diabetes-2017.xlsx]Deaths'!$T$123</v>
      </c>
      <c r="G208" s="189" t="str">
        <f ca="1">CELL("address",INDEX(Deaths!$Y$7:$AP$132,MATCH($C$208,Deaths!$B$7:$B$132,0),MATCH($C$211,Deaths!$Y$6:$AP$6,0)))</f>
        <v>'[grim-diabetes-2017.xlsx]Deaths'!$AP$123</v>
      </c>
      <c r="H208" s="189" t="str">
        <f ca="1">CELL("address",INDEX(Deaths!$AU$7:$BL$132,MATCH($C$208,Deaths!$B$7:$B$132,0),MATCH($C$211,Deaths!$AU$6:$BL$6,0)))</f>
        <v>'[grim-diabetes-2017.xlsx]Deaths'!$BL$123</v>
      </c>
    </row>
    <row r="209" spans="2:8">
      <c r="B209" s="187"/>
      <c r="C209" s="188"/>
      <c r="D209" s="185"/>
      <c r="E209" s="185" t="s">
        <v>95</v>
      </c>
      <c r="F209" s="190">
        <f ca="1">SUM(INDIRECT(F$207,1):INDIRECT(F$208,1))</f>
        <v>88473</v>
      </c>
      <c r="G209" s="191">
        <f ca="1">SUM(INDIRECT(G$207,1):INDIRECT(G$208,1))</f>
        <v>104377</v>
      </c>
      <c r="H209" s="191">
        <f ca="1">SUM(INDIRECT(H$207,1):INDIRECT(H$208,1))</f>
        <v>192850</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'[grim-diabetes-2017.xlsx]Populations'!$D$23</v>
      </c>
      <c r="G211" s="189" t="str">
        <f ca="1">CELL("address",INDEX(Populations!$Y$16:$AP$141,MATCH($C$207,Populations!$C$16:$C$141,0),MATCH($C$210,Populations!$Y$15:$AP$15,0)))</f>
        <v>'[grim-diabetes-2017.xlsx]Populations'!$Y$23</v>
      </c>
      <c r="H211" s="189" t="str">
        <f ca="1">CELL("address",INDEX(Populations!$AT$16:$BK$141,MATCH($C$207,Populations!$C$16:$C$141,0),MATCH($C$210,Populations!$AT$15:$BK$15,0)))</f>
        <v>'[grim-diabetes-2017.xlsx]Populations'!$AT$23</v>
      </c>
    </row>
    <row r="212" spans="2:8">
      <c r="B212" s="187"/>
      <c r="C212" s="185"/>
      <c r="D212" s="185"/>
      <c r="E212" s="185" t="s">
        <v>89</v>
      </c>
      <c r="F212" s="189" t="str">
        <f ca="1">CELL("address",INDEX(Populations!$D$16:$U$141,MATCH($C$208,Populations!$C$16:$C$141,0),MATCH($C$211,Populations!$D$15:$U$15,0)))</f>
        <v>'[grim-diabetes-2017.xlsx]Populations'!$U$132</v>
      </c>
      <c r="G212" s="189" t="str">
        <f ca="1">CELL("address",INDEX(Populations!$Y$16:$AP$141,MATCH($C$208,Populations!$C$16:$C$141,0),MATCH($C$211,Populations!$Y$15:$AP$15,0)))</f>
        <v>'[grim-diabetes-2017.xlsx]Populations'!$AP$132</v>
      </c>
      <c r="H212" s="189" t="str">
        <f ca="1">CELL("address",INDEX(Populations!$AT$16:$BK$141,MATCH($C$208,Populations!$C$16:$C$141,0),MATCH($C$211,Populations!$AT$15:$BK$15,0)))</f>
        <v>'[grim-diabetes-2017.xlsx]Populations'!$BK$132</v>
      </c>
    </row>
    <row r="213" spans="2:8">
      <c r="B213" s="187" t="s">
        <v>93</v>
      </c>
      <c r="C213" s="188">
        <f>INDEX($G$11:$G$28,MATCH($C$210,$F$11:$F$28,0))</f>
        <v>1</v>
      </c>
      <c r="D213" s="185"/>
      <c r="E213" s="185" t="s">
        <v>96</v>
      </c>
      <c r="F213" s="190">
        <f ca="1">SUM(INDIRECT(F$211,1):INDIRECT(F$212,1))</f>
        <v>652544903.5</v>
      </c>
      <c r="G213" s="191">
        <f ca="1">SUM(INDIRECT(G$211,1):INDIRECT(G$212,1))</f>
        <v>649088286</v>
      </c>
      <c r="H213" s="191">
        <f ca="1">SUM(INDIRECT(H$211,1):INDIRECT(H$212,1))</f>
        <v>1301633189.5</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13.558147420271744</v>
      </c>
      <c r="G215" s="193">
        <f t="shared" ref="G215:H215" ca="1" si="4">IF($C$208&lt;$C$207,"-",IF($C$214&lt;$C$213,"-",G$209/G$213*100000))</f>
        <v>16.08055518043966</v>
      </c>
      <c r="H215" s="193">
        <f t="shared" ca="1" si="4"/>
        <v>14.816002046942273</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1907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Diabetes (ICD-10 E10–E14) in Australia, 1907–2016,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Diabetes (ICD-10 E10–E14) in Australia, 1907,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Diabetes (ICD-10 E10–E14) in Australia, 1907–2016,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Diabetes (ICD-10 E10–E14) in Australia, 1907,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Diabetes (ICD-10 E10–E14) in Australia, 1907–2016,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5C46F3FF-038D-48FB-9BC7-29054D029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elements/1.1/"/>
    <ds:schemaRef ds:uri="http://schemas.microsoft.com/office/2006/metadata/properties"/>
    <ds:schemaRef ds:uri="39aaac7e-fa47-45c8-98ee-9850774078c3"/>
    <ds:schemaRef ds:uri="http://purl.org/dc/terms/"/>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Diabetes (ICD-10 E10–E14), 1907–2016 (GRIM Books 2016; 6 June 2016 edition) AIHW</dc:title>
  <dc:creator>AIHW</dc:creator>
  <cp:lastModifiedBy>James</cp:lastModifiedBy>
  <cp:lastPrinted>2014-12-22T03:15:21Z</cp:lastPrinted>
  <dcterms:created xsi:type="dcterms:W3CDTF">2013-06-20T00:40:38Z</dcterms:created>
  <dcterms:modified xsi:type="dcterms:W3CDTF">2018-08-10T03:32:53Z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