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E109" i="7" l="1"/>
  <c r="E66" i="7"/>
  <c r="D147" i="7"/>
  <c r="E59" i="7"/>
  <c r="D137" i="7"/>
  <c r="D157" i="7"/>
  <c r="E96" i="7"/>
  <c r="D173" i="7"/>
  <c r="C104" i="7"/>
  <c r="E141" i="7"/>
  <c r="E100" i="7"/>
  <c r="D144" i="7"/>
  <c r="E99" i="7"/>
  <c r="E154" i="7"/>
  <c r="C174" i="7"/>
  <c r="E172" i="7"/>
  <c r="C85" i="7"/>
  <c r="D84" i="7"/>
  <c r="D57" i="7"/>
  <c r="E70" i="7"/>
  <c r="E111" i="7"/>
  <c r="E117" i="7"/>
  <c r="D99" i="7"/>
  <c r="E121" i="7"/>
  <c r="E65" i="7"/>
  <c r="E93" i="7"/>
  <c r="C135" i="7"/>
  <c r="D101" i="7"/>
  <c r="E133" i="7"/>
  <c r="C168" i="7"/>
  <c r="E166" i="7"/>
  <c r="C75" i="7"/>
  <c r="D138" i="7"/>
  <c r="C164" i="7"/>
  <c r="D60" i="7"/>
  <c r="D170" i="7"/>
  <c r="D175" i="7"/>
  <c r="E112" i="7"/>
  <c r="C60" i="7"/>
  <c r="E135" i="7"/>
  <c r="D72" i="7"/>
  <c r="D73" i="7"/>
  <c r="E80" i="7"/>
  <c r="D74" i="7"/>
  <c r="E146" i="7"/>
  <c r="D121" i="7"/>
  <c r="E126" i="7"/>
  <c r="D145" i="7"/>
  <c r="E156" i="7"/>
  <c r="C58" i="7"/>
  <c r="E118" i="7"/>
  <c r="E138" i="7"/>
  <c r="C170" i="7"/>
  <c r="D130" i="7"/>
  <c r="E88" i="7"/>
  <c r="D166" i="7"/>
  <c r="C92" i="7"/>
  <c r="D70" i="7"/>
  <c r="D151" i="7"/>
  <c r="C144" i="7"/>
  <c r="D103" i="7"/>
  <c r="C107" i="7"/>
  <c r="D112" i="7"/>
  <c r="D136" i="7"/>
  <c r="D108" i="7"/>
  <c r="D149" i="7"/>
  <c r="E143" i="7"/>
  <c r="C162" i="7"/>
  <c r="D100" i="7"/>
  <c r="D152" i="7"/>
  <c r="E168" i="7"/>
  <c r="D66" i="7"/>
  <c r="D110" i="7"/>
  <c r="C123" i="7"/>
  <c r="D124" i="7"/>
  <c r="E81" i="7"/>
  <c r="C159" i="7"/>
  <c r="D75" i="7"/>
  <c r="E125" i="7"/>
  <c r="D83" i="7"/>
  <c r="C105" i="7"/>
  <c r="E173" i="7"/>
  <c r="C87" i="7"/>
  <c r="D59" i="7"/>
  <c r="D64" i="7"/>
  <c r="C86" i="7"/>
  <c r="E115" i="7"/>
  <c r="D80" i="7"/>
  <c r="E158" i="7"/>
  <c r="D131" i="7"/>
  <c r="D89" i="7"/>
  <c r="E137" i="7"/>
  <c r="D161" i="7"/>
  <c r="C142" i="7"/>
  <c r="C131" i="7"/>
  <c r="D102" i="7"/>
  <c r="C126" i="7"/>
  <c r="C171" i="7"/>
  <c r="E101" i="7"/>
  <c r="C165" i="7"/>
  <c r="E85" i="7"/>
  <c r="C156" i="7"/>
  <c r="D155" i="7"/>
  <c r="D128" i="7"/>
  <c r="C172" i="7"/>
  <c r="D160" i="7"/>
  <c r="C102" i="7"/>
  <c r="E94" i="7"/>
  <c r="C109" i="7"/>
  <c r="D90" i="7"/>
  <c r="C152" i="7"/>
  <c r="D171" i="7"/>
  <c r="D67" i="7"/>
  <c r="C106" i="7"/>
  <c r="C97" i="7"/>
  <c r="E102" i="7"/>
  <c r="E155" i="7"/>
  <c r="E142" i="7"/>
  <c r="D139" i="7"/>
  <c r="E147" i="7"/>
  <c r="C74" i="7"/>
  <c r="C79" i="7"/>
  <c r="E57" i="7"/>
  <c r="C82" i="7"/>
  <c r="C95" i="7"/>
  <c r="D92" i="7"/>
  <c r="C66" i="7"/>
  <c r="C99" i="7"/>
  <c r="D140" i="7"/>
  <c r="D159" i="7"/>
  <c r="D78" i="7"/>
  <c r="D111" i="7"/>
  <c r="D158" i="7"/>
  <c r="C157" i="7"/>
  <c r="C84" i="7"/>
  <c r="D81" i="7"/>
  <c r="E151" i="7"/>
  <c r="D86" i="7"/>
  <c r="E116" i="7"/>
  <c r="E61" i="7"/>
  <c r="E131" i="7"/>
  <c r="E75" i="7"/>
  <c r="D114" i="7"/>
  <c r="C73" i="7"/>
  <c r="D154" i="7"/>
  <c r="C91" i="7"/>
  <c r="E157" i="7"/>
  <c r="D163" i="7"/>
  <c r="D164" i="7"/>
  <c r="C89" i="7"/>
  <c r="C166" i="7"/>
  <c r="D148" i="7"/>
  <c r="E139" i="7"/>
  <c r="D71" i="7"/>
  <c r="E119" i="7"/>
  <c r="D87" i="7"/>
  <c r="C90" i="7"/>
  <c r="D122" i="7"/>
  <c r="E164" i="7"/>
  <c r="D79" i="7"/>
  <c r="E124" i="7"/>
  <c r="C111" i="7"/>
  <c r="E68" i="7"/>
  <c r="E132" i="7"/>
  <c r="C98" i="7"/>
  <c r="C100" i="7"/>
  <c r="C69" i="7"/>
  <c r="E170" i="7"/>
  <c r="D134" i="7"/>
  <c r="C110" i="7"/>
  <c r="E71" i="7"/>
  <c r="C108" i="7"/>
  <c r="C145" i="7"/>
  <c r="D123" i="7"/>
  <c r="E104" i="7"/>
  <c r="E76" i="7"/>
  <c r="D165" i="7"/>
  <c r="E150" i="7"/>
  <c r="E103" i="7"/>
  <c r="C70" i="7"/>
  <c r="E159" i="7"/>
  <c r="D143" i="7"/>
  <c r="D94" i="7"/>
  <c r="E120" i="7"/>
  <c r="D142" i="7"/>
  <c r="E134" i="7"/>
  <c r="C122" i="7"/>
  <c r="E163" i="7"/>
  <c r="E83" i="7"/>
  <c r="E171" i="7"/>
  <c r="E77" i="7"/>
  <c r="D118" i="7"/>
  <c r="E145" i="7"/>
  <c r="E110" i="7"/>
  <c r="D77" i="7"/>
  <c r="C147" i="7"/>
  <c r="C76" i="7"/>
  <c r="E148" i="7"/>
  <c r="E144" i="7"/>
  <c r="E82" i="7"/>
  <c r="D135" i="7"/>
  <c r="C101" i="7"/>
  <c r="C155" i="7"/>
  <c r="E127" i="7"/>
  <c r="D120" i="7"/>
  <c r="E95" i="7"/>
  <c r="C78" i="7"/>
  <c r="E122" i="7"/>
  <c r="C149" i="7"/>
  <c r="E108" i="7"/>
  <c r="E58" i="7"/>
  <c r="E106" i="7"/>
  <c r="E167" i="7"/>
  <c r="E92" i="7"/>
  <c r="E130" i="7"/>
  <c r="C127" i="7"/>
  <c r="C139" i="7"/>
  <c r="C81" i="7"/>
  <c r="E86" i="7"/>
  <c r="D153" i="7"/>
  <c r="D150" i="7"/>
  <c r="C88" i="7"/>
  <c r="E113" i="7"/>
  <c r="C65" i="7"/>
  <c r="C132" i="7"/>
  <c r="C133" i="7"/>
  <c r="C103" i="7"/>
  <c r="E73" i="7"/>
  <c r="E72" i="7"/>
  <c r="E123" i="7"/>
  <c r="C64" i="7"/>
  <c r="C61" i="7"/>
  <c r="C140" i="7"/>
  <c r="E74" i="7"/>
  <c r="D95" i="7"/>
  <c r="D61" i="7"/>
  <c r="E162" i="7"/>
  <c r="C119" i="7"/>
  <c r="D156" i="7"/>
  <c r="C115" i="7"/>
  <c r="E97" i="7"/>
  <c r="E114" i="7"/>
  <c r="D58" i="7"/>
  <c r="E152" i="7"/>
  <c r="E78" i="7"/>
  <c r="E169" i="7"/>
  <c r="E62" i="7"/>
  <c r="E67" i="7"/>
  <c r="D97" i="7"/>
  <c r="D129" i="7"/>
  <c r="C83" i="7"/>
  <c r="C136" i="7"/>
  <c r="E149" i="7"/>
  <c r="D76" i="7"/>
  <c r="E105" i="7"/>
  <c r="D141" i="7"/>
  <c r="C124" i="7"/>
  <c r="D69" i="7"/>
  <c r="E64" i="7"/>
  <c r="D62" i="7"/>
  <c r="D68" i="7"/>
  <c r="D133" i="7"/>
  <c r="C67" i="7"/>
  <c r="D162" i="7"/>
  <c r="G146" i="7"/>
  <c r="H142" i="7"/>
  <c r="G108" i="7"/>
  <c r="G88" i="7"/>
  <c r="H153" i="7"/>
  <c r="G73" i="7"/>
  <c r="D96" i="7"/>
  <c r="D106" i="7"/>
  <c r="C112" i="7"/>
  <c r="D104" i="7"/>
  <c r="E136" i="7"/>
  <c r="D105" i="7"/>
  <c r="D146" i="7"/>
  <c r="G118" i="7"/>
  <c r="H106" i="7"/>
  <c r="H123" i="7"/>
  <c r="G92" i="7"/>
  <c r="C143" i="7"/>
  <c r="E60" i="7"/>
  <c r="C96" i="7"/>
  <c r="C63" i="7"/>
  <c r="C173" i="7"/>
  <c r="D85" i="7"/>
  <c r="C146" i="7"/>
  <c r="C137" i="7"/>
  <c r="D98" i="7"/>
  <c r="C77" i="7"/>
  <c r="C125" i="7"/>
  <c r="C121" i="7"/>
  <c r="E98" i="7"/>
  <c r="E175" i="7"/>
  <c r="C117" i="7"/>
  <c r="E87" i="7"/>
  <c r="C153" i="7"/>
  <c r="C113" i="7"/>
  <c r="E160" i="7"/>
  <c r="H107" i="7"/>
  <c r="F152" i="7"/>
  <c r="H81" i="7"/>
  <c r="G67" i="7"/>
  <c r="G122" i="7"/>
  <c r="G95" i="7"/>
  <c r="C72" i="7"/>
  <c r="D116" i="7"/>
  <c r="H112" i="7"/>
  <c r="G156" i="7"/>
  <c r="H148" i="7"/>
  <c r="H71" i="7"/>
  <c r="C167" i="7"/>
  <c r="D127" i="7"/>
  <c r="C116" i="7"/>
  <c r="C118" i="7"/>
  <c r="C151" i="7"/>
  <c r="D115" i="7"/>
  <c r="E91" i="7"/>
  <c r="D169" i="7"/>
  <c r="D107" i="7"/>
  <c r="C161" i="7"/>
  <c r="E69" i="7"/>
  <c r="C169" i="7"/>
  <c r="D109" i="7"/>
  <c r="C163" i="7"/>
  <c r="E165" i="7"/>
  <c r="D119" i="7"/>
  <c r="C94" i="7"/>
  <c r="C62" i="7"/>
  <c r="C57" i="7"/>
  <c r="D172" i="7"/>
  <c r="C129" i="7"/>
  <c r="E153" i="7"/>
  <c r="C128" i="7"/>
  <c r="C160" i="7"/>
  <c r="H58" i="7"/>
  <c r="F79" i="7"/>
  <c r="H151" i="7"/>
  <c r="G61" i="7"/>
  <c r="F124" i="7"/>
  <c r="H147" i="7"/>
  <c r="D88" i="7"/>
  <c r="C134" i="7"/>
  <c r="D63" i="7"/>
  <c r="D168" i="7"/>
  <c r="D174" i="7"/>
  <c r="G128" i="7"/>
  <c r="G62" i="7"/>
  <c r="H109" i="7"/>
  <c r="C120" i="7"/>
  <c r="D117" i="7"/>
  <c r="D167" i="7"/>
  <c r="C93" i="7"/>
  <c r="D65" i="7"/>
  <c r="C130" i="7"/>
  <c r="E174" i="7"/>
  <c r="C175" i="7"/>
  <c r="E140" i="7"/>
  <c r="E63" i="7"/>
  <c r="C158" i="7"/>
  <c r="C154" i="7"/>
  <c r="D125" i="7"/>
  <c r="G75" i="7"/>
  <c r="H96" i="7"/>
  <c r="F148" i="7"/>
  <c r="F69" i="7"/>
  <c r="G126" i="7"/>
  <c r="E161" i="7"/>
  <c r="E89" i="7"/>
  <c r="C114" i="7"/>
  <c r="G107" i="7"/>
  <c r="F108" i="7"/>
  <c r="G96" i="7"/>
  <c r="H92" i="7"/>
  <c r="H88" i="7"/>
  <c r="G120" i="7"/>
  <c r="F65" i="7"/>
  <c r="C150" i="7"/>
  <c r="C148" i="7"/>
  <c r="D113" i="7"/>
  <c r="F121" i="7"/>
  <c r="G90" i="7"/>
  <c r="F132" i="7"/>
  <c r="F164" i="7"/>
  <c r="F59" i="7"/>
  <c r="F143" i="7"/>
  <c r="H159" i="7"/>
  <c r="C138" i="7"/>
  <c r="E79" i="7"/>
  <c r="E107" i="7"/>
  <c r="F82" i="7"/>
  <c r="F170" i="7"/>
  <c r="G65" i="7"/>
  <c r="F102" i="7"/>
  <c r="F113" i="7"/>
  <c r="G105" i="7"/>
  <c r="H84" i="7"/>
  <c r="G130" i="7"/>
  <c r="F72" i="7"/>
  <c r="H101" i="7"/>
  <c r="G137" i="7"/>
  <c r="F126" i="7"/>
  <c r="F95" i="7"/>
  <c r="G151" i="7"/>
  <c r="F75" i="7"/>
  <c r="H125" i="7"/>
  <c r="G79" i="7"/>
  <c r="H89" i="7"/>
  <c r="F73" i="7"/>
  <c r="F103" i="7"/>
  <c r="H73" i="7"/>
  <c r="H140" i="7"/>
  <c r="F101" i="7"/>
  <c r="G135" i="7"/>
  <c r="H64" i="7"/>
  <c r="H133" i="7"/>
  <c r="H129" i="7"/>
  <c r="F114" i="7"/>
  <c r="H114" i="7"/>
  <c r="F162" i="7"/>
  <c r="F77" i="7"/>
  <c r="G157" i="7"/>
  <c r="H70" i="7"/>
  <c r="H116" i="7"/>
  <c r="F62" i="7"/>
  <c r="G143" i="7"/>
  <c r="F110" i="7"/>
  <c r="F127" i="7"/>
  <c r="G112" i="7"/>
  <c r="F149" i="7"/>
  <c r="F119" i="7"/>
  <c r="H98" i="7"/>
  <c r="G168" i="7"/>
  <c r="F155" i="7"/>
  <c r="H110" i="7"/>
  <c r="G60" i="7"/>
  <c r="H149" i="7"/>
  <c r="H156" i="7"/>
  <c r="F141" i="7"/>
  <c r="F133" i="7"/>
  <c r="F160" i="7"/>
  <c r="H137" i="7"/>
  <c r="D132" i="7"/>
  <c r="C80" i="7"/>
  <c r="C68" i="7"/>
  <c r="D93" i="7"/>
  <c r="E129" i="7"/>
  <c r="D126" i="7"/>
  <c r="D82" i="7"/>
  <c r="C71" i="7"/>
  <c r="F60" i="7"/>
  <c r="F78" i="7"/>
  <c r="G109" i="7"/>
  <c r="F163" i="7"/>
  <c r="F76" i="7"/>
  <c r="F61" i="7"/>
  <c r="H143" i="7"/>
  <c r="F68" i="7"/>
  <c r="H62" i="7"/>
  <c r="H164" i="7"/>
  <c r="F118" i="7"/>
  <c r="G86" i="7"/>
  <c r="G89" i="7"/>
  <c r="G131" i="7"/>
  <c r="F120" i="7"/>
  <c r="F115" i="7"/>
  <c r="F167" i="7"/>
  <c r="G82" i="7"/>
  <c r="H115" i="7"/>
  <c r="G129" i="7"/>
  <c r="G139" i="7"/>
  <c r="F58" i="7"/>
  <c r="F93" i="7"/>
  <c r="F150" i="7"/>
  <c r="H163" i="7"/>
  <c r="G100" i="7"/>
  <c r="H93" i="7"/>
  <c r="H57" i="7"/>
  <c r="H184" i="7" s="1"/>
  <c r="G145" i="7"/>
  <c r="H97" i="7"/>
  <c r="F71" i="7"/>
  <c r="F129" i="7"/>
  <c r="H59" i="7"/>
  <c r="H85" i="7"/>
  <c r="G110" i="7"/>
  <c r="F137" i="7"/>
  <c r="G69" i="7"/>
  <c r="G113" i="7"/>
  <c r="F172" i="7"/>
  <c r="H86" i="7"/>
  <c r="F166" i="7"/>
  <c r="F185" i="7" s="1"/>
  <c r="F122" i="7"/>
  <c r="G160" i="7"/>
  <c r="H119" i="7"/>
  <c r="H79" i="7"/>
  <c r="D91" i="7"/>
  <c r="E84" i="7"/>
  <c r="G106" i="7"/>
  <c r="F156" i="7"/>
  <c r="G165" i="7"/>
  <c r="H104" i="7"/>
  <c r="F112" i="7"/>
  <c r="H100" i="7"/>
  <c r="G158" i="7"/>
  <c r="H99" i="7"/>
  <c r="F140" i="7"/>
  <c r="G81" i="7"/>
  <c r="G70" i="7"/>
  <c r="G138" i="7"/>
  <c r="H75" i="7"/>
  <c r="H158" i="7"/>
  <c r="H173" i="7"/>
  <c r="H134" i="7"/>
  <c r="H113" i="7"/>
  <c r="H120" i="7"/>
  <c r="G125" i="7"/>
  <c r="G91" i="7"/>
  <c r="F153" i="7"/>
  <c r="H78" i="7"/>
  <c r="G83" i="7"/>
  <c r="F87" i="7"/>
  <c r="G71" i="7"/>
  <c r="H122" i="7"/>
  <c r="G116" i="7"/>
  <c r="H65" i="7"/>
  <c r="G136" i="7"/>
  <c r="G99" i="7"/>
  <c r="F174" i="7"/>
  <c r="F88" i="7"/>
  <c r="G159" i="7"/>
  <c r="F91" i="7"/>
  <c r="F138" i="7"/>
  <c r="F83" i="7"/>
  <c r="G80" i="7"/>
  <c r="F173" i="7"/>
  <c r="C59" i="7"/>
  <c r="G121" i="7"/>
  <c r="G103" i="7"/>
  <c r="H131" i="7"/>
  <c r="F89" i="7"/>
  <c r="H135" i="7"/>
  <c r="G155" i="7"/>
  <c r="C141" i="7"/>
  <c r="E128" i="7"/>
  <c r="E90" i="7"/>
  <c r="H117" i="7"/>
  <c r="H66" i="7"/>
  <c r="H67" i="7"/>
  <c r="H130" i="7"/>
  <c r="H144" i="7"/>
  <c r="F125" i="7"/>
  <c r="H102" i="7"/>
  <c r="F154" i="7"/>
  <c r="H168" i="7"/>
  <c r="H69" i="7"/>
  <c r="G64" i="7"/>
  <c r="F57" i="7"/>
  <c r="F184" i="7" s="1"/>
  <c r="H174" i="7"/>
  <c r="F158" i="7"/>
  <c r="G78" i="7"/>
  <c r="F144" i="7"/>
  <c r="G68" i="7"/>
  <c r="G163" i="7"/>
  <c r="F135" i="7"/>
  <c r="G153" i="7"/>
  <c r="H68" i="7"/>
  <c r="F100" i="7"/>
  <c r="F81" i="7"/>
  <c r="H126" i="7"/>
  <c r="G58" i="7"/>
  <c r="G140" i="7"/>
  <c r="H74" i="7"/>
  <c r="H105" i="7"/>
  <c r="G104" i="7"/>
  <c r="F63" i="7"/>
  <c r="G98" i="7"/>
  <c r="G127" i="7"/>
  <c r="H118" i="7"/>
  <c r="F128" i="7"/>
  <c r="G173" i="7"/>
  <c r="H132" i="7"/>
  <c r="G93" i="7"/>
  <c r="G74" i="7"/>
  <c r="G172" i="7"/>
  <c r="G94" i="7"/>
  <c r="H80" i="7"/>
  <c r="H63" i="7"/>
  <c r="F98" i="7"/>
  <c r="G119" i="7"/>
  <c r="H128" i="7"/>
  <c r="G167" i="7"/>
  <c r="G76" i="7"/>
  <c r="G154" i="7"/>
  <c r="F142" i="7"/>
  <c r="F165" i="7"/>
  <c r="F80" i="7"/>
  <c r="F64" i="7"/>
  <c r="H166" i="7"/>
  <c r="H185" i="7" s="1"/>
  <c r="F111" i="7"/>
  <c r="H83" i="7"/>
  <c r="G102" i="7"/>
  <c r="F85" i="7"/>
  <c r="F70" i="7"/>
  <c r="G171" i="7"/>
  <c r="G123" i="7"/>
  <c r="H127" i="7"/>
  <c r="H94" i="7"/>
  <c r="G77" i="7"/>
  <c r="H124" i="7"/>
  <c r="F86" i="7"/>
  <c r="H171" i="7"/>
  <c r="H60" i="7"/>
  <c r="F66" i="7"/>
  <c r="F161" i="7"/>
  <c r="G142" i="7"/>
  <c r="F146" i="7"/>
  <c r="H172" i="7"/>
  <c r="G150" i="7"/>
  <c r="G166" i="7"/>
  <c r="G185" i="7" s="1"/>
  <c r="H111" i="7"/>
  <c r="F107" i="7"/>
  <c r="H170" i="7"/>
  <c r="H139" i="7"/>
  <c r="H145" i="7"/>
  <c r="H61" i="7"/>
  <c r="H82" i="7"/>
  <c r="H152" i="7"/>
  <c r="G63" i="7"/>
  <c r="F92" i="7"/>
  <c r="F117" i="7"/>
  <c r="H154" i="7"/>
  <c r="F105" i="7"/>
  <c r="G170" i="7"/>
  <c r="H141" i="7"/>
  <c r="F94" i="7"/>
  <c r="F84" i="7"/>
  <c r="G87" i="7"/>
  <c r="G161" i="7"/>
  <c r="H150" i="7"/>
  <c r="G149" i="7"/>
  <c r="H90" i="7"/>
  <c r="F134" i="7"/>
  <c r="G152" i="7"/>
  <c r="H103" i="7"/>
  <c r="H77" i="7"/>
  <c r="G66" i="7"/>
  <c r="G97" i="7"/>
  <c r="G144" i="7"/>
  <c r="H121" i="7"/>
  <c r="H72" i="7"/>
  <c r="F136" i="7"/>
  <c r="F90" i="7"/>
  <c r="G115" i="7"/>
  <c r="H175" i="7"/>
  <c r="G162" i="7"/>
  <c r="G174" i="7"/>
  <c r="H167" i="7"/>
  <c r="G124" i="7"/>
  <c r="H160" i="7"/>
  <c r="F96" i="7"/>
  <c r="H76" i="7"/>
  <c r="H91" i="7"/>
  <c r="G111" i="7"/>
  <c r="G141" i="7"/>
  <c r="H95" i="7"/>
  <c r="G59" i="7"/>
  <c r="H157" i="7"/>
  <c r="F97" i="7"/>
  <c r="G72" i="7"/>
  <c r="G164" i="7"/>
  <c r="F145" i="7"/>
  <c r="F106" i="7"/>
  <c r="G148" i="7"/>
  <c r="F151" i="7"/>
  <c r="F159" i="7"/>
  <c r="F157" i="7"/>
  <c r="F67" i="7"/>
  <c r="H108" i="7"/>
  <c r="H146" i="7"/>
  <c r="F147" i="7"/>
  <c r="G57" i="7"/>
  <c r="G184" i="7" s="1"/>
  <c r="F74" i="7"/>
  <c r="H87" i="7"/>
  <c r="F130" i="7"/>
  <c r="G101" i="7"/>
  <c r="H165" i="7"/>
  <c r="G147" i="7"/>
  <c r="F99" i="7"/>
  <c r="G133" i="7"/>
  <c r="H136" i="7"/>
  <c r="F175" i="7"/>
  <c r="G117" i="7"/>
  <c r="H169" i="7"/>
  <c r="G134" i="7"/>
  <c r="H138" i="7"/>
  <c r="G85" i="7"/>
  <c r="H161" i="7"/>
  <c r="F171" i="7"/>
  <c r="G132" i="7"/>
  <c r="F131" i="7"/>
  <c r="H155" i="7"/>
  <c r="F169" i="7"/>
  <c r="F116" i="7"/>
  <c r="G114" i="7"/>
  <c r="F104" i="7"/>
  <c r="G175" i="7"/>
  <c r="H162" i="7"/>
  <c r="F139" i="7"/>
  <c r="F109" i="7"/>
  <c r="F123" i="7"/>
  <c r="G84" i="7"/>
  <c r="G169" i="7"/>
  <c r="F168" i="7"/>
  <c r="F208" i="7"/>
  <c r="O38" i="7"/>
  <c r="Q39" i="7"/>
  <c r="F33" i="7"/>
  <c r="S39" i="7"/>
  <c r="D38" i="7"/>
  <c r="G212" i="7"/>
  <c r="G208" i="7"/>
  <c r="J39" i="7"/>
  <c r="G39" i="7"/>
  <c r="S38" i="7"/>
  <c r="H39" i="7"/>
  <c r="G33" i="7"/>
  <c r="T33" i="7"/>
  <c r="N32" i="7"/>
  <c r="T32" i="7"/>
  <c r="O33" i="7"/>
  <c r="T39" i="7"/>
  <c r="H207" i="7"/>
  <c r="K32" i="7"/>
  <c r="H211" i="7"/>
  <c r="M33" i="7"/>
  <c r="E39" i="7"/>
  <c r="J32" i="7"/>
  <c r="F39" i="7"/>
  <c r="O32" i="7"/>
  <c r="H38" i="7"/>
  <c r="F207" i="7"/>
  <c r="C39" i="7"/>
  <c r="G207" i="7"/>
  <c r="F38" i="7"/>
  <c r="L38" i="7"/>
  <c r="Q32" i="7"/>
  <c r="P33" i="7"/>
  <c r="P32" i="7"/>
  <c r="M38" i="7"/>
  <c r="N33" i="7"/>
  <c r="E32" i="7"/>
  <c r="Q38" i="7"/>
  <c r="R39" i="7"/>
  <c r="H32" i="7"/>
  <c r="H212" i="7"/>
  <c r="O39" i="7"/>
  <c r="M32" i="7"/>
  <c r="I38" i="7"/>
  <c r="H33" i="7"/>
  <c r="D39" i="7"/>
  <c r="C33" i="7"/>
  <c r="K38" i="7"/>
  <c r="M39" i="7"/>
  <c r="G211" i="7"/>
  <c r="L39" i="7"/>
  <c r="S32" i="7"/>
  <c r="T38" i="7"/>
  <c r="G32" i="7"/>
  <c r="I39" i="7"/>
  <c r="C32" i="7"/>
  <c r="E33" i="7"/>
  <c r="R38" i="7"/>
  <c r="P39" i="7"/>
  <c r="R32" i="7"/>
  <c r="S33" i="7"/>
  <c r="K39" i="7"/>
  <c r="C38" i="7"/>
  <c r="H208" i="7"/>
  <c r="K33" i="7"/>
  <c r="L32" i="7"/>
  <c r="R33" i="7"/>
  <c r="N39" i="7"/>
  <c r="I33" i="7"/>
  <c r="J38" i="7"/>
  <c r="F211" i="7"/>
  <c r="N38" i="7"/>
  <c r="G38" i="7"/>
  <c r="D32" i="7"/>
  <c r="D33" i="7"/>
  <c r="F32" i="7"/>
  <c r="P38" i="7"/>
  <c r="Q33" i="7"/>
  <c r="I32" i="7"/>
  <c r="J33" i="7"/>
  <c r="L33" i="7"/>
  <c r="E38" i="7"/>
  <c r="F212" i="7"/>
  <c r="P42" i="7" l="1"/>
  <c r="H43" i="7"/>
  <c r="K43" i="7"/>
  <c r="S43" i="7"/>
  <c r="N43" i="7"/>
  <c r="Q42" i="7"/>
  <c r="S42" i="7"/>
  <c r="T42" i="7"/>
  <c r="L43" i="7"/>
  <c r="H42" i="7"/>
  <c r="I42" i="7"/>
  <c r="L42" i="7"/>
  <c r="M42" i="7"/>
  <c r="G43" i="7"/>
  <c r="C42" i="7"/>
  <c r="U38" i="7"/>
  <c r="G42" i="7"/>
  <c r="Q43" i="7"/>
  <c r="J42" i="7"/>
  <c r="E42" i="7"/>
  <c r="P43" i="7"/>
  <c r="J43" i="7"/>
  <c r="R43" i="7"/>
  <c r="N42" i="7"/>
  <c r="O42" i="7"/>
  <c r="E43" i="7"/>
  <c r="M43" i="7"/>
  <c r="I43" i="7"/>
  <c r="R42" i="7"/>
  <c r="F43" i="7"/>
  <c r="O43" i="7"/>
  <c r="F42" i="7"/>
  <c r="T43" i="7"/>
  <c r="D42" i="7"/>
  <c r="K42" i="7"/>
  <c r="C43" i="7"/>
  <c r="U39" i="7"/>
  <c r="D43" i="7"/>
  <c r="G186" i="7"/>
  <c r="N12" i="12" s="1"/>
  <c r="G187" i="7"/>
  <c r="N10" i="12" s="1"/>
  <c r="F186" i="7"/>
  <c r="M12" i="12" s="1"/>
  <c r="F187" i="7"/>
  <c r="M10" i="12" s="1"/>
  <c r="H186" i="7"/>
  <c r="O12" i="12" s="1"/>
  <c r="H187" i="7"/>
  <c r="O10" i="12" s="1"/>
  <c r="H213" i="7"/>
  <c r="F209" i="7"/>
  <c r="F213" i="7"/>
  <c r="G209" i="7"/>
  <c r="H209" i="7"/>
  <c r="G213" i="7"/>
  <c r="H215" i="7" l="1"/>
  <c r="O34" i="12" s="1"/>
  <c r="F215" i="7"/>
  <c r="M34" i="12" s="1"/>
  <c r="G215" i="7"/>
  <c r="N34" i="12" s="1"/>
</calcChain>
</file>

<file path=xl/sharedStrings.xml><?xml version="1.0" encoding="utf-8"?>
<sst xmlns="http://schemas.openxmlformats.org/spreadsheetml/2006/main" count="3307" uniqueCount="221">
  <si>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</si>
  <si>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</si>
  <si>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</si>
  <si>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</si>
  <si>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</si>
  <si>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</si>
  <si>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</si>
  <si>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</si>
  <si>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</si>
  <si>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</si>
  <si>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</si>
  <si>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</si>
  <si>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</si>
  <si>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</si>
  <si>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</si>
  <si>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</si>
  <si>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</si>
  <si>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</si>
  <si>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</si>
  <si>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</si>
  <si>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</si>
  <si>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</si>
  <si>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</si>
  <si>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</si>
  <si>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</si>
  <si>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</si>
  <si>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</si>
  <si>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</si>
  <si>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</si>
  <si>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</si>
  <si>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</si>
  <si>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</si>
  <si>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</si>
  <si>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</si>
  <si>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</si>
  <si>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</si>
  <si>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</si>
  <si>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</si>
  <si>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</si>
  <si>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</si>
  <si>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</si>
  <si>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</si>
  <si>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</si>
  <si>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</si>
  <si>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</si>
  <si>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</si>
  <si>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</si>
  <si>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</si>
  <si>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</si>
  <si>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</si>
  <si>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</si>
  <si>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</si>
  <si>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</si>
  <si>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</si>
  <si>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</si>
  <si>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</si>
  <si>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</si>
  <si>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</si>
  <si>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</si>
  <si>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</si>
  <si>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</si>
  <si>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</si>
  <si>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</si>
  <si>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</si>
  <si>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</si>
  <si>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</si>
  <si>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</si>
  <si>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</si>
  <si>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</si>
  <si>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</si>
  <si>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</si>
  <si>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</si>
  <si>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</si>
  <si>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</si>
  <si>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</si>
  <si>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</si>
  <si>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</si>
  <si>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</si>
  <si>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</si>
  <si>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</si>
  <si>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</si>
  <si>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</si>
  <si>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</si>
  <si>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</si>
  <si>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</si>
  <si>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</si>
  <si>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</si>
  <si>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</si>
  <si>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</si>
  <si>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</si>
  <si>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</si>
  <si>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</si>
  <si>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</si>
  <si>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</si>
  <si>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</si>
  <si>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</si>
  <si>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</si>
  <si>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</si>
  <si>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</si>
  <si>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</si>
  <si>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</si>
  <si>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</si>
  <si>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</si>
  <si>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</si>
  <si>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</si>
  <si>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</si>
  <si>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</si>
  <si>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</si>
  <si>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</si>
  <si>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</si>
  <si>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</si>
  <si>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</si>
  <si>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</si>
  <si>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</si>
  <si>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</si>
  <si>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</si>
  <si>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</si>
  <si>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</si>
  <si>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</si>
  <si>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</si>
  <si>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</si>
  <si>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</si>
  <si>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</si>
  <si>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</si>
  <si>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</si>
  <si>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</si>
  <si>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</si>
  <si>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</si>
  <si>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</si>
  <si>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</si>
  <si>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</si>
  <si>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</si>
  <si>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</si>
  <si>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</si>
  <si>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</si>
  <si>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</si>
  <si>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</si>
  <si>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</si>
  <si>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</si>
  <si>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</si>
  <si>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</si>
  <si>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</si>
  <si>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</si>
  <si>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</si>
  <si>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</si>
  <si>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</si>
  <si>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</si>
  <si>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</si>
  <si>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</si>
  <si>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</si>
  <si>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</si>
  <si>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</si>
  <si>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</si>
  <si>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</si>
  <si>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</si>
  <si>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</si>
  <si>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</si>
  <si>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</si>
  <si>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</si>
  <si>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</si>
  <si>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</si>
  <si>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</si>
  <si>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</si>
  <si>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</si>
  <si>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</si>
  <si>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</si>
  <si>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</si>
  <si>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</si>
  <si>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</si>
  <si>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</si>
  <si>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</si>
  <si>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</si>
  <si>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</si>
  <si>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</si>
  <si>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</si>
  <si>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</si>
  <si>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</si>
  <si>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</si>
  <si>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</si>
  <si>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</si>
  <si>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</si>
  <si>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</si>
  <si>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</si>
  <si>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</si>
  <si>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</si>
  <si>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</si>
  <si>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</si>
  <si>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</si>
  <si>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</si>
  <si>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</si>
  <si>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</si>
  <si>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</si>
  <si>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</si>
  <si>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</si>
  <si>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</si>
  <si>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</si>
  <si>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</si>
  <si>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</si>
  <si>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</si>
  <si>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</si>
  <si>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</si>
  <si>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</si>
  <si>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GRIM1011</t>
  </si>
  <si>
    <t>GRIM_output_2.xls</t>
  </si>
  <si>
    <t>Influenza (ICD-10 J09–J11), 1907–2016</t>
  </si>
  <si>
    <t>Final</t>
  </si>
  <si>
    <t>Final Recast</t>
  </si>
  <si>
    <t>Preliminary Rebased</t>
  </si>
  <si>
    <t>Influenza</t>
  </si>
  <si>
    <t>J09–J11</t>
  </si>
  <si>
    <t>All diseases of the respiratory system</t>
  </si>
  <si>
    <t>J00–J99</t>
  </si>
  <si>
    <t>10, 10a</t>
  </si>
  <si>
    <t>11ab</t>
  </si>
  <si>
    <t>33sb</t>
  </si>
  <si>
    <t>480–483</t>
  </si>
  <si>
    <t>470–474</t>
  </si>
  <si>
    <t>Influenza due to certain identified influenza virus (ICD-10 J09) was included since the 2009 reference year.</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</si>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</sst>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Influenza (ICD-10 J09–J11), by sex and year, 1907–2016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Admin!Deaths_male</c:f>
              <c:numCache>
                <c:formatCode>#,##0</c:formatCode>
                <c:ptCount val="110"/>
                <c:pt idx="0">
                  <c:v>477</c:v>
                </c:pt>
                <c:pt idx="1">
                  <c:v>298</c:v>
                </c:pt>
                <c:pt idx="2">
                  <c:v>179</c:v>
                </c:pt>
                <c:pt idx="3">
                  <c:v>185</c:v>
                </c:pt>
                <c:pt idx="4">
                  <c:v>228</c:v>
                </c:pt>
                <c:pt idx="5">
                  <c:v>205</c:v>
                </c:pt>
                <c:pt idx="6">
                  <c:v>185</c:v>
                </c:pt>
                <c:pt idx="7">
                  <c:v>152</c:v>
                </c:pt>
                <c:pt idx="8">
                  <c:v>185</c:v>
                </c:pt>
                <c:pt idx="9">
                  <c:v>143</c:v>
                </c:pt>
                <c:pt idx="10">
                  <c:v>93</c:v>
                </c:pt>
                <c:pt idx="11">
                  <c:v>465</c:v>
                </c:pt>
                <c:pt idx="12">
                  <c:v>6836</c:v>
                </c:pt>
                <c:pt idx="13">
                  <c:v>248</c:v>
                </c:pt>
                <c:pt idx="14">
                  <c:v>173</c:v>
                </c:pt>
                <c:pt idx="15">
                  <c:v>194</c:v>
                </c:pt>
                <c:pt idx="16">
                  <c:v>626</c:v>
                </c:pt>
                <c:pt idx="17">
                  <c:v>297</c:v>
                </c:pt>
                <c:pt idx="18">
                  <c:v>184</c:v>
                </c:pt>
                <c:pt idx="19">
                  <c:v>429</c:v>
                </c:pt>
                <c:pt idx="20">
                  <c:v>230</c:v>
                </c:pt>
                <c:pt idx="21">
                  <c:v>401</c:v>
                </c:pt>
                <c:pt idx="22">
                  <c:v>548</c:v>
                </c:pt>
                <c:pt idx="23">
                  <c:v>151</c:v>
                </c:pt>
                <c:pt idx="24">
                  <c:v>443</c:v>
                </c:pt>
                <c:pt idx="25">
                  <c:v>179</c:v>
                </c:pt>
                <c:pt idx="26">
                  <c:v>480</c:v>
                </c:pt>
                <c:pt idx="27">
                  <c:v>510</c:v>
                </c:pt>
                <c:pt idx="28">
                  <c:v>615</c:v>
                </c:pt>
                <c:pt idx="29">
                  <c:v>273</c:v>
                </c:pt>
                <c:pt idx="30">
                  <c:v>220</c:v>
                </c:pt>
                <c:pt idx="31">
                  <c:v>333</c:v>
                </c:pt>
                <c:pt idx="32">
                  <c:v>467</c:v>
                </c:pt>
                <c:pt idx="33">
                  <c:v>209</c:v>
                </c:pt>
                <c:pt idx="34">
                  <c:v>163</c:v>
                </c:pt>
                <c:pt idx="35">
                  <c:v>301</c:v>
                </c:pt>
                <c:pt idx="36">
                  <c:v>241</c:v>
                </c:pt>
                <c:pt idx="37">
                  <c:v>91</c:v>
                </c:pt>
                <c:pt idx="38">
                  <c:v>91</c:v>
                </c:pt>
                <c:pt idx="39">
                  <c:v>122</c:v>
                </c:pt>
                <c:pt idx="40">
                  <c:v>80</c:v>
                </c:pt>
                <c:pt idx="41">
                  <c:v>184</c:v>
                </c:pt>
                <c:pt idx="42">
                  <c:v>55</c:v>
                </c:pt>
                <c:pt idx="43">
                  <c:v>176</c:v>
                </c:pt>
                <c:pt idx="44">
                  <c:v>174</c:v>
                </c:pt>
                <c:pt idx="45">
                  <c:v>105</c:v>
                </c:pt>
                <c:pt idx="46">
                  <c:v>99</c:v>
                </c:pt>
                <c:pt idx="47">
                  <c:v>217</c:v>
                </c:pt>
                <c:pt idx="48">
                  <c:v>59</c:v>
                </c:pt>
                <c:pt idx="49">
                  <c:v>95</c:v>
                </c:pt>
                <c:pt idx="50">
                  <c:v>275</c:v>
                </c:pt>
                <c:pt idx="51">
                  <c:v>69</c:v>
                </c:pt>
                <c:pt idx="52">
                  <c:v>399</c:v>
                </c:pt>
                <c:pt idx="53">
                  <c:v>51</c:v>
                </c:pt>
                <c:pt idx="54">
                  <c:v>53</c:v>
                </c:pt>
                <c:pt idx="55">
                  <c:v>65</c:v>
                </c:pt>
                <c:pt idx="56">
                  <c:v>32</c:v>
                </c:pt>
                <c:pt idx="57">
                  <c:v>157</c:v>
                </c:pt>
                <c:pt idx="58">
                  <c:v>81</c:v>
                </c:pt>
                <c:pt idx="59">
                  <c:v>129</c:v>
                </c:pt>
                <c:pt idx="60">
                  <c:v>30</c:v>
                </c:pt>
                <c:pt idx="61">
                  <c:v>152</c:v>
                </c:pt>
                <c:pt idx="62">
                  <c:v>122</c:v>
                </c:pt>
                <c:pt idx="63">
                  <c:v>451</c:v>
                </c:pt>
                <c:pt idx="64">
                  <c:v>50</c:v>
                </c:pt>
                <c:pt idx="65">
                  <c:v>74</c:v>
                </c:pt>
                <c:pt idx="66">
                  <c:v>80</c:v>
                </c:pt>
                <c:pt idx="67">
                  <c:v>255</c:v>
                </c:pt>
                <c:pt idx="68">
                  <c:v>76</c:v>
                </c:pt>
                <c:pt idx="69">
                  <c:v>285</c:v>
                </c:pt>
                <c:pt idx="70">
                  <c:v>46</c:v>
                </c:pt>
                <c:pt idx="71">
                  <c:v>43</c:v>
                </c:pt>
                <c:pt idx="72">
                  <c:v>28</c:v>
                </c:pt>
                <c:pt idx="73">
                  <c:v>52</c:v>
                </c:pt>
                <c:pt idx="74">
                  <c:v>14</c:v>
                </c:pt>
                <c:pt idx="75">
                  <c:v>133</c:v>
                </c:pt>
                <c:pt idx="76">
                  <c:v>50</c:v>
                </c:pt>
                <c:pt idx="77">
                  <c:v>34</c:v>
                </c:pt>
                <c:pt idx="78">
                  <c:v>147</c:v>
                </c:pt>
                <c:pt idx="79">
                  <c:v>14</c:v>
                </c:pt>
                <c:pt idx="80">
                  <c:v>39</c:v>
                </c:pt>
                <c:pt idx="81">
                  <c:v>62</c:v>
                </c:pt>
                <c:pt idx="82">
                  <c:v>111</c:v>
                </c:pt>
                <c:pt idx="83">
                  <c:v>22</c:v>
                </c:pt>
                <c:pt idx="84">
                  <c:v>18</c:v>
                </c:pt>
                <c:pt idx="85">
                  <c:v>50</c:v>
                </c:pt>
                <c:pt idx="86">
                  <c:v>25</c:v>
                </c:pt>
                <c:pt idx="87">
                  <c:v>52</c:v>
                </c:pt>
                <c:pt idx="88">
                  <c:v>34</c:v>
                </c:pt>
                <c:pt idx="89">
                  <c:v>56</c:v>
                </c:pt>
                <c:pt idx="90">
                  <c:v>95</c:v>
                </c:pt>
                <c:pt idx="91">
                  <c:v>51</c:v>
                </c:pt>
                <c:pt idx="92">
                  <c:v>30</c:v>
                </c:pt>
                <c:pt idx="93">
                  <c:v>27</c:v>
                </c:pt>
                <c:pt idx="94">
                  <c:v>14</c:v>
                </c:pt>
                <c:pt idx="95">
                  <c:v>25</c:v>
                </c:pt>
                <c:pt idx="96">
                  <c:v>29</c:v>
                </c:pt>
                <c:pt idx="97">
                  <c:v>16</c:v>
                </c:pt>
                <c:pt idx="98">
                  <c:v>19</c:v>
                </c:pt>
                <c:pt idx="99">
                  <c:v>8</c:v>
                </c:pt>
                <c:pt idx="100">
                  <c:v>29</c:v>
                </c:pt>
                <c:pt idx="101">
                  <c:v>15</c:v>
                </c:pt>
                <c:pt idx="102">
                  <c:v>58</c:v>
                </c:pt>
                <c:pt idx="103">
                  <c:v>23</c:v>
                </c:pt>
                <c:pt idx="104">
                  <c:v>30</c:v>
                </c:pt>
                <c:pt idx="105">
                  <c:v>65</c:v>
                </c:pt>
                <c:pt idx="106">
                  <c:v>38</c:v>
                </c:pt>
                <c:pt idx="107">
                  <c:v>128</c:v>
                </c:pt>
                <c:pt idx="108">
                  <c:v>124</c:v>
                </c:pt>
                <c:pt idx="109">
                  <c:v>189</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Admin!Deaths_female</c:f>
              <c:numCache>
                <c:formatCode>#,##0</c:formatCode>
                <c:ptCount val="110"/>
                <c:pt idx="0">
                  <c:v>425</c:v>
                </c:pt>
                <c:pt idx="1">
                  <c:v>290</c:v>
                </c:pt>
                <c:pt idx="2">
                  <c:v>147</c:v>
                </c:pt>
                <c:pt idx="3">
                  <c:v>139</c:v>
                </c:pt>
                <c:pt idx="4">
                  <c:v>219</c:v>
                </c:pt>
                <c:pt idx="5">
                  <c:v>181</c:v>
                </c:pt>
                <c:pt idx="6">
                  <c:v>156</c:v>
                </c:pt>
                <c:pt idx="7">
                  <c:v>179</c:v>
                </c:pt>
                <c:pt idx="8">
                  <c:v>204</c:v>
                </c:pt>
                <c:pt idx="9">
                  <c:v>135</c:v>
                </c:pt>
                <c:pt idx="10">
                  <c:v>76</c:v>
                </c:pt>
                <c:pt idx="11">
                  <c:v>383</c:v>
                </c:pt>
                <c:pt idx="12">
                  <c:v>4716</c:v>
                </c:pt>
                <c:pt idx="13">
                  <c:v>200</c:v>
                </c:pt>
                <c:pt idx="14">
                  <c:v>135</c:v>
                </c:pt>
                <c:pt idx="15">
                  <c:v>161</c:v>
                </c:pt>
                <c:pt idx="16">
                  <c:v>584</c:v>
                </c:pt>
                <c:pt idx="17">
                  <c:v>285</c:v>
                </c:pt>
                <c:pt idx="18">
                  <c:v>167</c:v>
                </c:pt>
                <c:pt idx="19">
                  <c:v>326</c:v>
                </c:pt>
                <c:pt idx="20">
                  <c:v>197</c:v>
                </c:pt>
                <c:pt idx="21">
                  <c:v>398</c:v>
                </c:pt>
                <c:pt idx="22">
                  <c:v>471</c:v>
                </c:pt>
                <c:pt idx="23">
                  <c:v>127</c:v>
                </c:pt>
                <c:pt idx="24">
                  <c:v>403</c:v>
                </c:pt>
                <c:pt idx="25">
                  <c:v>170</c:v>
                </c:pt>
                <c:pt idx="26">
                  <c:v>399</c:v>
                </c:pt>
                <c:pt idx="27">
                  <c:v>433</c:v>
                </c:pt>
                <c:pt idx="28">
                  <c:v>553</c:v>
                </c:pt>
                <c:pt idx="29">
                  <c:v>201</c:v>
                </c:pt>
                <c:pt idx="30">
                  <c:v>174</c:v>
                </c:pt>
                <c:pt idx="31">
                  <c:v>290</c:v>
                </c:pt>
                <c:pt idx="32">
                  <c:v>420</c:v>
                </c:pt>
                <c:pt idx="33">
                  <c:v>145</c:v>
                </c:pt>
                <c:pt idx="34">
                  <c:v>182</c:v>
                </c:pt>
                <c:pt idx="35">
                  <c:v>255</c:v>
                </c:pt>
                <c:pt idx="36">
                  <c:v>200</c:v>
                </c:pt>
                <c:pt idx="37">
                  <c:v>89</c:v>
                </c:pt>
                <c:pt idx="38">
                  <c:v>59</c:v>
                </c:pt>
                <c:pt idx="39">
                  <c:v>89</c:v>
                </c:pt>
                <c:pt idx="40">
                  <c:v>71</c:v>
                </c:pt>
                <c:pt idx="41">
                  <c:v>195</c:v>
                </c:pt>
                <c:pt idx="42">
                  <c:v>64</c:v>
                </c:pt>
                <c:pt idx="43">
                  <c:v>172</c:v>
                </c:pt>
                <c:pt idx="44">
                  <c:v>156</c:v>
                </c:pt>
                <c:pt idx="45">
                  <c:v>114</c:v>
                </c:pt>
                <c:pt idx="46">
                  <c:v>84</c:v>
                </c:pt>
                <c:pt idx="47">
                  <c:v>179</c:v>
                </c:pt>
                <c:pt idx="48">
                  <c:v>70</c:v>
                </c:pt>
                <c:pt idx="49">
                  <c:v>87</c:v>
                </c:pt>
                <c:pt idx="50">
                  <c:v>170</c:v>
                </c:pt>
                <c:pt idx="51">
                  <c:v>34</c:v>
                </c:pt>
                <c:pt idx="52">
                  <c:v>294</c:v>
                </c:pt>
                <c:pt idx="53">
                  <c:v>73</c:v>
                </c:pt>
                <c:pt idx="54">
                  <c:v>47</c:v>
                </c:pt>
                <c:pt idx="55">
                  <c:v>79</c:v>
                </c:pt>
                <c:pt idx="56">
                  <c:v>35</c:v>
                </c:pt>
                <c:pt idx="57">
                  <c:v>145</c:v>
                </c:pt>
                <c:pt idx="58">
                  <c:v>61</c:v>
                </c:pt>
                <c:pt idx="59">
                  <c:v>120</c:v>
                </c:pt>
                <c:pt idx="60">
                  <c:v>25</c:v>
                </c:pt>
                <c:pt idx="61">
                  <c:v>171</c:v>
                </c:pt>
                <c:pt idx="62">
                  <c:v>93</c:v>
                </c:pt>
                <c:pt idx="63">
                  <c:v>362</c:v>
                </c:pt>
                <c:pt idx="64">
                  <c:v>46</c:v>
                </c:pt>
                <c:pt idx="65">
                  <c:v>117</c:v>
                </c:pt>
                <c:pt idx="66">
                  <c:v>70</c:v>
                </c:pt>
                <c:pt idx="67">
                  <c:v>263</c:v>
                </c:pt>
                <c:pt idx="68">
                  <c:v>75</c:v>
                </c:pt>
                <c:pt idx="69">
                  <c:v>370</c:v>
                </c:pt>
                <c:pt idx="70">
                  <c:v>60</c:v>
                </c:pt>
                <c:pt idx="71">
                  <c:v>54</c:v>
                </c:pt>
                <c:pt idx="72">
                  <c:v>51</c:v>
                </c:pt>
                <c:pt idx="73">
                  <c:v>81</c:v>
                </c:pt>
                <c:pt idx="74">
                  <c:v>26</c:v>
                </c:pt>
                <c:pt idx="75">
                  <c:v>199</c:v>
                </c:pt>
                <c:pt idx="76">
                  <c:v>76</c:v>
                </c:pt>
                <c:pt idx="77">
                  <c:v>45</c:v>
                </c:pt>
                <c:pt idx="78">
                  <c:v>253</c:v>
                </c:pt>
                <c:pt idx="79">
                  <c:v>32</c:v>
                </c:pt>
                <c:pt idx="80">
                  <c:v>45</c:v>
                </c:pt>
                <c:pt idx="81">
                  <c:v>97</c:v>
                </c:pt>
                <c:pt idx="82">
                  <c:v>148</c:v>
                </c:pt>
                <c:pt idx="83">
                  <c:v>41</c:v>
                </c:pt>
                <c:pt idx="84">
                  <c:v>38</c:v>
                </c:pt>
                <c:pt idx="85">
                  <c:v>72</c:v>
                </c:pt>
                <c:pt idx="86">
                  <c:v>32</c:v>
                </c:pt>
                <c:pt idx="87">
                  <c:v>80</c:v>
                </c:pt>
                <c:pt idx="88">
                  <c:v>52</c:v>
                </c:pt>
                <c:pt idx="89">
                  <c:v>109</c:v>
                </c:pt>
                <c:pt idx="90">
                  <c:v>116</c:v>
                </c:pt>
                <c:pt idx="91">
                  <c:v>69</c:v>
                </c:pt>
                <c:pt idx="92">
                  <c:v>41</c:v>
                </c:pt>
                <c:pt idx="93">
                  <c:v>40</c:v>
                </c:pt>
                <c:pt idx="94">
                  <c:v>17</c:v>
                </c:pt>
                <c:pt idx="95">
                  <c:v>31</c:v>
                </c:pt>
                <c:pt idx="96">
                  <c:v>36</c:v>
                </c:pt>
                <c:pt idx="97">
                  <c:v>20</c:v>
                </c:pt>
                <c:pt idx="98">
                  <c:v>20</c:v>
                </c:pt>
                <c:pt idx="99">
                  <c:v>8</c:v>
                </c:pt>
                <c:pt idx="100">
                  <c:v>44</c:v>
                </c:pt>
                <c:pt idx="101">
                  <c:v>31</c:v>
                </c:pt>
                <c:pt idx="102">
                  <c:v>69</c:v>
                </c:pt>
                <c:pt idx="103">
                  <c:v>22</c:v>
                </c:pt>
                <c:pt idx="104">
                  <c:v>39</c:v>
                </c:pt>
                <c:pt idx="105">
                  <c:v>87</c:v>
                </c:pt>
                <c:pt idx="106">
                  <c:v>42</c:v>
                </c:pt>
                <c:pt idx="107">
                  <c:v>131</c:v>
                </c:pt>
                <c:pt idx="108">
                  <c:v>165</c:v>
                </c:pt>
                <c:pt idx="109">
                  <c:v>275</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58028544"/>
        <c:axId val="161075584"/>
      </c:scatterChart>
      <c:valAx>
        <c:axId val="15802854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1075584"/>
        <c:crosses val="autoZero"/>
        <c:crossBetween val="midCat"/>
        <c:minorUnit val="10"/>
      </c:valAx>
      <c:valAx>
        <c:axId val="161075584"/>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5802854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Influenza (ICD-10 J09–J11), by sex and year, 1907–2016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Admin!ASR_male</c:f>
              <c:numCache>
                <c:formatCode>0.0</c:formatCode>
                <c:ptCount val="110"/>
                <c:pt idx="0">
                  <c:v>61.999111999999997</c:v>
                </c:pt>
                <c:pt idx="1">
                  <c:v>30.403068000000001</c:v>
                </c:pt>
                <c:pt idx="2">
                  <c:v>16.064966999999999</c:v>
                </c:pt>
                <c:pt idx="3">
                  <c:v>18.502210000000002</c:v>
                </c:pt>
                <c:pt idx="4">
                  <c:v>24.014731999999999</c:v>
                </c:pt>
                <c:pt idx="5">
                  <c:v>21.245059000000001</c:v>
                </c:pt>
                <c:pt idx="6">
                  <c:v>17.779954</c:v>
                </c:pt>
                <c:pt idx="7">
                  <c:v>11.691456000000001</c:v>
                </c:pt>
                <c:pt idx="8">
                  <c:v>16.4544</c:v>
                </c:pt>
                <c:pt idx="9">
                  <c:v>12.440151999999999</c:v>
                </c:pt>
                <c:pt idx="10">
                  <c:v>9.2071109</c:v>
                </c:pt>
                <c:pt idx="11">
                  <c:v>41.685848999999997</c:v>
                </c:pt>
                <c:pt idx="12">
                  <c:v>289.13448</c:v>
                </c:pt>
                <c:pt idx="13">
                  <c:v>15.145543999999999</c:v>
                </c:pt>
                <c:pt idx="14">
                  <c:v>14.005115999999999</c:v>
                </c:pt>
                <c:pt idx="15">
                  <c:v>11.271400999999999</c:v>
                </c:pt>
                <c:pt idx="16">
                  <c:v>41.865437</c:v>
                </c:pt>
                <c:pt idx="17">
                  <c:v>23.026475999999999</c:v>
                </c:pt>
                <c:pt idx="18">
                  <c:v>8.6576999000000008</c:v>
                </c:pt>
                <c:pt idx="19">
                  <c:v>33.759300000000003</c:v>
                </c:pt>
                <c:pt idx="20">
                  <c:v>14.803971000000001</c:v>
                </c:pt>
                <c:pt idx="21">
                  <c:v>25.698187999999998</c:v>
                </c:pt>
                <c:pt idx="22">
                  <c:v>35.374625999999999</c:v>
                </c:pt>
                <c:pt idx="23">
                  <c:v>8.6282291999999998</c:v>
                </c:pt>
                <c:pt idx="24">
                  <c:v>25.821345000000001</c:v>
                </c:pt>
                <c:pt idx="25">
                  <c:v>8.1471657000000004</c:v>
                </c:pt>
                <c:pt idx="26">
                  <c:v>27.236111000000001</c:v>
                </c:pt>
                <c:pt idx="27">
                  <c:v>26.616444000000001</c:v>
                </c:pt>
                <c:pt idx="28">
                  <c:v>33.461981000000002</c:v>
                </c:pt>
                <c:pt idx="29">
                  <c:v>12.271514</c:v>
                </c:pt>
                <c:pt idx="30">
                  <c:v>9.9967801000000005</c:v>
                </c:pt>
                <c:pt idx="31">
                  <c:v>15.762438</c:v>
                </c:pt>
                <c:pt idx="32">
                  <c:v>25.007961000000002</c:v>
                </c:pt>
                <c:pt idx="33">
                  <c:v>8.6479903999999994</c:v>
                </c:pt>
                <c:pt idx="34">
                  <c:v>7.1155374</c:v>
                </c:pt>
                <c:pt idx="35">
                  <c:v>14.952798</c:v>
                </c:pt>
                <c:pt idx="36">
                  <c:v>10.570722999999999</c:v>
                </c:pt>
                <c:pt idx="37">
                  <c:v>3.5734319999999999</c:v>
                </c:pt>
                <c:pt idx="38">
                  <c:v>2.9149303</c:v>
                </c:pt>
                <c:pt idx="39">
                  <c:v>4.7956120000000002</c:v>
                </c:pt>
                <c:pt idx="40">
                  <c:v>3.1289117000000002</c:v>
                </c:pt>
                <c:pt idx="41">
                  <c:v>7.4808320999999998</c:v>
                </c:pt>
                <c:pt idx="42">
                  <c:v>2.2441387000000002</c:v>
                </c:pt>
                <c:pt idx="43">
                  <c:v>8.2606464000000006</c:v>
                </c:pt>
                <c:pt idx="44">
                  <c:v>7.7342785999999997</c:v>
                </c:pt>
                <c:pt idx="45">
                  <c:v>4.5157588999999998</c:v>
                </c:pt>
                <c:pt idx="46">
                  <c:v>3.8512121000000001</c:v>
                </c:pt>
                <c:pt idx="47">
                  <c:v>9.5374937000000006</c:v>
                </c:pt>
                <c:pt idx="48">
                  <c:v>2.0350507000000002</c:v>
                </c:pt>
                <c:pt idx="49">
                  <c:v>4.3167188000000003</c:v>
                </c:pt>
                <c:pt idx="50">
                  <c:v>9.8698148000000003</c:v>
                </c:pt>
                <c:pt idx="51">
                  <c:v>2.1184501</c:v>
                </c:pt>
                <c:pt idx="52">
                  <c:v>15.335493</c:v>
                </c:pt>
                <c:pt idx="53">
                  <c:v>1.7616236999999999</c:v>
                </c:pt>
                <c:pt idx="54">
                  <c:v>1.6320797</c:v>
                </c:pt>
                <c:pt idx="55">
                  <c:v>2.5603384999999999</c:v>
                </c:pt>
                <c:pt idx="56">
                  <c:v>1.1176564</c:v>
                </c:pt>
                <c:pt idx="57">
                  <c:v>5.6425317000000001</c:v>
                </c:pt>
                <c:pt idx="58">
                  <c:v>2.7743432000000001</c:v>
                </c:pt>
                <c:pt idx="59">
                  <c:v>4.1414188000000003</c:v>
                </c:pt>
                <c:pt idx="60">
                  <c:v>0.91373669999999996</c:v>
                </c:pt>
                <c:pt idx="61">
                  <c:v>6.0482800000000001</c:v>
                </c:pt>
                <c:pt idx="62">
                  <c:v>3.6419820000000001</c:v>
                </c:pt>
                <c:pt idx="63">
                  <c:v>12.778765999999999</c:v>
                </c:pt>
                <c:pt idx="64">
                  <c:v>1.5380004</c:v>
                </c:pt>
                <c:pt idx="65">
                  <c:v>2.4198548999999998</c:v>
                </c:pt>
                <c:pt idx="66">
                  <c:v>2.0438887000000001</c:v>
                </c:pt>
                <c:pt idx="67">
                  <c:v>7.5287462999999999</c:v>
                </c:pt>
                <c:pt idx="68">
                  <c:v>2.3141183999999999</c:v>
                </c:pt>
                <c:pt idx="69">
                  <c:v>9.0374195999999998</c:v>
                </c:pt>
                <c:pt idx="70">
                  <c:v>1.4168240999999999</c:v>
                </c:pt>
                <c:pt idx="71">
                  <c:v>1.2546446</c:v>
                </c:pt>
                <c:pt idx="72">
                  <c:v>0.83300410000000003</c:v>
                </c:pt>
                <c:pt idx="73">
                  <c:v>1.5124035</c:v>
                </c:pt>
                <c:pt idx="74">
                  <c:v>0.4791069</c:v>
                </c:pt>
                <c:pt idx="75">
                  <c:v>4.0479668999999996</c:v>
                </c:pt>
                <c:pt idx="76">
                  <c:v>1.5006219000000001</c:v>
                </c:pt>
                <c:pt idx="77">
                  <c:v>0.79091259999999997</c:v>
                </c:pt>
                <c:pt idx="78">
                  <c:v>4.0222214000000003</c:v>
                </c:pt>
                <c:pt idx="79">
                  <c:v>0.32705190000000001</c:v>
                </c:pt>
                <c:pt idx="80">
                  <c:v>0.88338729999999999</c:v>
                </c:pt>
                <c:pt idx="81">
                  <c:v>1.5356204</c:v>
                </c:pt>
                <c:pt idx="82">
                  <c:v>2.5234063999999998</c:v>
                </c:pt>
                <c:pt idx="83">
                  <c:v>0.44398189999999998</c:v>
                </c:pt>
                <c:pt idx="84">
                  <c:v>0.37609710000000002</c:v>
                </c:pt>
                <c:pt idx="85">
                  <c:v>1.0279218999999999</c:v>
                </c:pt>
                <c:pt idx="86">
                  <c:v>0.4826394</c:v>
                </c:pt>
                <c:pt idx="87">
                  <c:v>0.93955149999999998</c:v>
                </c:pt>
                <c:pt idx="88">
                  <c:v>0.58423420000000004</c:v>
                </c:pt>
                <c:pt idx="89">
                  <c:v>0.97885770000000005</c:v>
                </c:pt>
                <c:pt idx="90">
                  <c:v>1.5446036000000001</c:v>
                </c:pt>
                <c:pt idx="91">
                  <c:v>0.8489835</c:v>
                </c:pt>
                <c:pt idx="92">
                  <c:v>0.44639020000000001</c:v>
                </c:pt>
                <c:pt idx="93">
                  <c:v>0.36882169999999997</c:v>
                </c:pt>
                <c:pt idx="94">
                  <c:v>0.16400819999999999</c:v>
                </c:pt>
                <c:pt idx="95">
                  <c:v>0.32944259999999997</c:v>
                </c:pt>
                <c:pt idx="96">
                  <c:v>0.36031380000000002</c:v>
                </c:pt>
                <c:pt idx="97">
                  <c:v>0.1906236</c:v>
                </c:pt>
                <c:pt idx="98">
                  <c:v>0.21315970000000001</c:v>
                </c:pt>
                <c:pt idx="99">
                  <c:v>8.8868500000000003E-2</c:v>
                </c:pt>
                <c:pt idx="100">
                  <c:v>0.30478929999999999</c:v>
                </c:pt>
                <c:pt idx="101">
                  <c:v>0.1536979</c:v>
                </c:pt>
                <c:pt idx="102">
                  <c:v>0.54220360000000001</c:v>
                </c:pt>
                <c:pt idx="103">
                  <c:v>0.21094389999999999</c:v>
                </c:pt>
                <c:pt idx="104">
                  <c:v>0.27246320000000002</c:v>
                </c:pt>
                <c:pt idx="105">
                  <c:v>0.59060239999999997</c:v>
                </c:pt>
                <c:pt idx="106">
                  <c:v>0.32110240000000001</c:v>
                </c:pt>
                <c:pt idx="107">
                  <c:v>1.0357209000000001</c:v>
                </c:pt>
                <c:pt idx="108">
                  <c:v>1.0053983</c:v>
                </c:pt>
                <c:pt idx="109">
                  <c:v>1.4917556999999999</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Admin!ASR_female</c:f>
              <c:numCache>
                <c:formatCode>0.0</c:formatCode>
                <c:ptCount val="110"/>
                <c:pt idx="0">
                  <c:v>59.559888999999998</c:v>
                </c:pt>
                <c:pt idx="1">
                  <c:v>40.710287000000001</c:v>
                </c:pt>
                <c:pt idx="2">
                  <c:v>17.897051999999999</c:v>
                </c:pt>
                <c:pt idx="3">
                  <c:v>17.550125999999999</c:v>
                </c:pt>
                <c:pt idx="4">
                  <c:v>27.763569</c:v>
                </c:pt>
                <c:pt idx="5">
                  <c:v>20.911688000000002</c:v>
                </c:pt>
                <c:pt idx="6">
                  <c:v>16.733591000000001</c:v>
                </c:pt>
                <c:pt idx="7">
                  <c:v>19.547391000000001</c:v>
                </c:pt>
                <c:pt idx="8">
                  <c:v>19.966328000000001</c:v>
                </c:pt>
                <c:pt idx="9">
                  <c:v>13.049623</c:v>
                </c:pt>
                <c:pt idx="10">
                  <c:v>7.1639879000000004</c:v>
                </c:pt>
                <c:pt idx="11">
                  <c:v>40.284607999999999</c:v>
                </c:pt>
                <c:pt idx="12">
                  <c:v>213.38200000000001</c:v>
                </c:pt>
                <c:pt idx="13">
                  <c:v>14.272644</c:v>
                </c:pt>
                <c:pt idx="14">
                  <c:v>10.910368999999999</c:v>
                </c:pt>
                <c:pt idx="15">
                  <c:v>10.190063</c:v>
                </c:pt>
                <c:pt idx="16">
                  <c:v>43.792907</c:v>
                </c:pt>
                <c:pt idx="17">
                  <c:v>22.960314</c:v>
                </c:pt>
                <c:pt idx="18">
                  <c:v>11.697291999999999</c:v>
                </c:pt>
                <c:pt idx="19">
                  <c:v>24.420227000000001</c:v>
                </c:pt>
                <c:pt idx="20">
                  <c:v>13.80677</c:v>
                </c:pt>
                <c:pt idx="21">
                  <c:v>25.942374000000001</c:v>
                </c:pt>
                <c:pt idx="22">
                  <c:v>32.756528000000003</c:v>
                </c:pt>
                <c:pt idx="23">
                  <c:v>6.2886877999999999</c:v>
                </c:pt>
                <c:pt idx="24">
                  <c:v>24.282862999999999</c:v>
                </c:pt>
                <c:pt idx="25">
                  <c:v>8.9193645000000004</c:v>
                </c:pt>
                <c:pt idx="26">
                  <c:v>23.153077</c:v>
                </c:pt>
                <c:pt idx="27">
                  <c:v>20.625095999999999</c:v>
                </c:pt>
                <c:pt idx="28">
                  <c:v>29.634157999999999</c:v>
                </c:pt>
                <c:pt idx="29">
                  <c:v>9.4212275000000005</c:v>
                </c:pt>
                <c:pt idx="30">
                  <c:v>7.4875496000000004</c:v>
                </c:pt>
                <c:pt idx="31">
                  <c:v>13.348969</c:v>
                </c:pt>
                <c:pt idx="32">
                  <c:v>21.371189999999999</c:v>
                </c:pt>
                <c:pt idx="33">
                  <c:v>6.5056647999999999</c:v>
                </c:pt>
                <c:pt idx="34">
                  <c:v>8.2949429000000006</c:v>
                </c:pt>
                <c:pt idx="35">
                  <c:v>11.787274999999999</c:v>
                </c:pt>
                <c:pt idx="36">
                  <c:v>8.2476129999999994</c:v>
                </c:pt>
                <c:pt idx="37">
                  <c:v>3.2806014000000001</c:v>
                </c:pt>
                <c:pt idx="38">
                  <c:v>1.9009102</c:v>
                </c:pt>
                <c:pt idx="39">
                  <c:v>3.2915003</c:v>
                </c:pt>
                <c:pt idx="40">
                  <c:v>2.1682712999999998</c:v>
                </c:pt>
                <c:pt idx="41">
                  <c:v>7.4714821999999996</c:v>
                </c:pt>
                <c:pt idx="42">
                  <c:v>2.2675314000000002</c:v>
                </c:pt>
                <c:pt idx="43">
                  <c:v>7.0191539000000001</c:v>
                </c:pt>
                <c:pt idx="44">
                  <c:v>6.0299103000000001</c:v>
                </c:pt>
                <c:pt idx="45">
                  <c:v>3.8578899</c:v>
                </c:pt>
                <c:pt idx="46">
                  <c:v>2.9581721999999999</c:v>
                </c:pt>
                <c:pt idx="47">
                  <c:v>6.7103747</c:v>
                </c:pt>
                <c:pt idx="48">
                  <c:v>2.4008668000000002</c:v>
                </c:pt>
                <c:pt idx="49">
                  <c:v>3.0407632000000002</c:v>
                </c:pt>
                <c:pt idx="50">
                  <c:v>4.4743588000000001</c:v>
                </c:pt>
                <c:pt idx="51">
                  <c:v>1.0727635</c:v>
                </c:pt>
                <c:pt idx="52">
                  <c:v>8.3999322999999997</c:v>
                </c:pt>
                <c:pt idx="53">
                  <c:v>2.3129987999999999</c:v>
                </c:pt>
                <c:pt idx="54">
                  <c:v>1.4850333</c:v>
                </c:pt>
                <c:pt idx="55">
                  <c:v>2.1343117</c:v>
                </c:pt>
                <c:pt idx="56">
                  <c:v>0.82045780000000001</c:v>
                </c:pt>
                <c:pt idx="57">
                  <c:v>4.0107578000000004</c:v>
                </c:pt>
                <c:pt idx="58">
                  <c:v>1.4885249</c:v>
                </c:pt>
                <c:pt idx="59">
                  <c:v>3.0707912999999998</c:v>
                </c:pt>
                <c:pt idx="60">
                  <c:v>0.55968189999999995</c:v>
                </c:pt>
                <c:pt idx="61">
                  <c:v>4.3506055000000003</c:v>
                </c:pt>
                <c:pt idx="62">
                  <c:v>2.0010731000000002</c:v>
                </c:pt>
                <c:pt idx="63">
                  <c:v>7.8894440000000001</c:v>
                </c:pt>
                <c:pt idx="64">
                  <c:v>0.99951069999999997</c:v>
                </c:pt>
                <c:pt idx="65">
                  <c:v>2.3214258999999999</c:v>
                </c:pt>
                <c:pt idx="66">
                  <c:v>1.4290544000000001</c:v>
                </c:pt>
                <c:pt idx="67">
                  <c:v>5.2539178</c:v>
                </c:pt>
                <c:pt idx="68">
                  <c:v>1.4977703</c:v>
                </c:pt>
                <c:pt idx="69">
                  <c:v>7.2816032999999996</c:v>
                </c:pt>
                <c:pt idx="70">
                  <c:v>1.1093036999999999</c:v>
                </c:pt>
                <c:pt idx="71">
                  <c:v>0.97503589999999996</c:v>
                </c:pt>
                <c:pt idx="72">
                  <c:v>0.94299080000000002</c:v>
                </c:pt>
                <c:pt idx="73">
                  <c:v>1.4361341999999999</c:v>
                </c:pt>
                <c:pt idx="74">
                  <c:v>0.4268824</c:v>
                </c:pt>
                <c:pt idx="75">
                  <c:v>3.2910235000000001</c:v>
                </c:pt>
                <c:pt idx="76">
                  <c:v>1.2448101</c:v>
                </c:pt>
                <c:pt idx="77">
                  <c:v>0.67031079999999998</c:v>
                </c:pt>
                <c:pt idx="78">
                  <c:v>3.7165287</c:v>
                </c:pt>
                <c:pt idx="79">
                  <c:v>0.43709429999999999</c:v>
                </c:pt>
                <c:pt idx="80">
                  <c:v>0.60492900000000005</c:v>
                </c:pt>
                <c:pt idx="81">
                  <c:v>1.2764283999999999</c:v>
                </c:pt>
                <c:pt idx="82">
                  <c:v>1.9186813</c:v>
                </c:pt>
                <c:pt idx="83">
                  <c:v>0.51318350000000001</c:v>
                </c:pt>
                <c:pt idx="84">
                  <c:v>0.4559088</c:v>
                </c:pt>
                <c:pt idx="85">
                  <c:v>0.8370263</c:v>
                </c:pt>
                <c:pt idx="86">
                  <c:v>0.36020150000000001</c:v>
                </c:pt>
                <c:pt idx="87">
                  <c:v>0.86769200000000002</c:v>
                </c:pt>
                <c:pt idx="88">
                  <c:v>0.53364440000000002</c:v>
                </c:pt>
                <c:pt idx="89">
                  <c:v>1.0789454999999999</c:v>
                </c:pt>
                <c:pt idx="90">
                  <c:v>1.101475</c:v>
                </c:pt>
                <c:pt idx="91">
                  <c:v>0.63997349999999997</c:v>
                </c:pt>
                <c:pt idx="92">
                  <c:v>0.37551400000000001</c:v>
                </c:pt>
                <c:pt idx="93">
                  <c:v>0.35293279999999999</c:v>
                </c:pt>
                <c:pt idx="94">
                  <c:v>0.14302590000000001</c:v>
                </c:pt>
                <c:pt idx="95">
                  <c:v>0.26072240000000002</c:v>
                </c:pt>
                <c:pt idx="96">
                  <c:v>0.28298620000000002</c:v>
                </c:pt>
                <c:pt idx="97">
                  <c:v>0.15370819999999999</c:v>
                </c:pt>
                <c:pt idx="98">
                  <c:v>0.1551575</c:v>
                </c:pt>
                <c:pt idx="99">
                  <c:v>6.2829899999999994E-2</c:v>
                </c:pt>
                <c:pt idx="100">
                  <c:v>0.31195580000000001</c:v>
                </c:pt>
                <c:pt idx="101">
                  <c:v>0.22726189999999999</c:v>
                </c:pt>
                <c:pt idx="102">
                  <c:v>0.56231850000000005</c:v>
                </c:pt>
                <c:pt idx="103">
                  <c:v>0.16724030000000001</c:v>
                </c:pt>
                <c:pt idx="104">
                  <c:v>0.29037550000000001</c:v>
                </c:pt>
                <c:pt idx="105">
                  <c:v>0.53462430000000005</c:v>
                </c:pt>
                <c:pt idx="106">
                  <c:v>0.28446739999999998</c:v>
                </c:pt>
                <c:pt idx="107">
                  <c:v>0.80560010000000004</c:v>
                </c:pt>
                <c:pt idx="108">
                  <c:v>0.91295820000000005</c:v>
                </c:pt>
                <c:pt idx="109">
                  <c:v>1.4479192000000001</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234871040"/>
        <c:axId val="234885888"/>
      </c:scatterChart>
      <c:valAx>
        <c:axId val="23487104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34885888"/>
        <c:crosses val="autoZero"/>
        <c:crossBetween val="midCat"/>
        <c:minorUnit val="10"/>
      </c:valAx>
      <c:valAx>
        <c:axId val="23488588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7104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Influenza (ICD-10 J09–J11),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0.2474914</c:v>
                </c:pt>
                <c:pt idx="1">
                  <c:v>0.12435350000000001</c:v>
                </c:pt>
                <c:pt idx="2">
                  <c:v>0</c:v>
                </c:pt>
                <c:pt idx="3">
                  <c:v>0</c:v>
                </c:pt>
                <c:pt idx="4">
                  <c:v>0</c:v>
                </c:pt>
                <c:pt idx="5">
                  <c:v>0.21986330000000001</c:v>
                </c:pt>
                <c:pt idx="6">
                  <c:v>0.22397600000000001</c:v>
                </c:pt>
                <c:pt idx="7">
                  <c:v>0.2493455</c:v>
                </c:pt>
                <c:pt idx="8">
                  <c:v>0</c:v>
                </c:pt>
                <c:pt idx="9">
                  <c:v>0.3816119</c:v>
                </c:pt>
                <c:pt idx="10">
                  <c:v>0.78563130000000003</c:v>
                </c:pt>
                <c:pt idx="11">
                  <c:v>0.55217879999999997</c:v>
                </c:pt>
                <c:pt idx="12">
                  <c:v>1.5667228</c:v>
                </c:pt>
                <c:pt idx="13">
                  <c:v>1.0173492</c:v>
                </c:pt>
                <c:pt idx="14">
                  <c:v>2.517439</c:v>
                </c:pt>
                <c:pt idx="15">
                  <c:v>10.381722999999999</c:v>
                </c:pt>
                <c:pt idx="16">
                  <c:v>13.330174</c:v>
                </c:pt>
                <c:pt idx="17">
                  <c:v>45.191057999999998</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0.13054930000000001</c:v>
                </c:pt>
                <c:pt idx="1">
                  <c:v>0</c:v>
                </c:pt>
                <c:pt idx="2">
                  <c:v>0</c:v>
                </c:pt>
                <c:pt idx="3">
                  <c:v>0</c:v>
                </c:pt>
                <c:pt idx="4">
                  <c:v>0.12043</c:v>
                </c:pt>
                <c:pt idx="5">
                  <c:v>0</c:v>
                </c:pt>
                <c:pt idx="6">
                  <c:v>0</c:v>
                </c:pt>
                <c:pt idx="7">
                  <c:v>0.37219089999999999</c:v>
                </c:pt>
                <c:pt idx="8">
                  <c:v>0.1219421</c:v>
                </c:pt>
                <c:pt idx="9">
                  <c:v>0.121921</c:v>
                </c:pt>
                <c:pt idx="10">
                  <c:v>0.3811561</c:v>
                </c:pt>
                <c:pt idx="11">
                  <c:v>0.3983217</c:v>
                </c:pt>
                <c:pt idx="12">
                  <c:v>0.74870029999999999</c:v>
                </c:pt>
                <c:pt idx="13">
                  <c:v>2.1506088000000001</c:v>
                </c:pt>
                <c:pt idx="14">
                  <c:v>0.88247819999999999</c:v>
                </c:pt>
                <c:pt idx="15">
                  <c:v>5.2493438000000001</c:v>
                </c:pt>
                <c:pt idx="16">
                  <c:v>11.083446</c:v>
                </c:pt>
                <c:pt idx="17">
                  <c:v>63.922607999999997</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43237632"/>
        <c:axId val="243239552"/>
      </c:barChart>
      <c:catAx>
        <c:axId val="243237632"/>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43239552"/>
        <c:crosses val="autoZero"/>
        <c:auto val="1"/>
        <c:lblAlgn val="ctr"/>
        <c:lblOffset val="100"/>
        <c:noMultiLvlLbl val="0"/>
      </c:catAx>
      <c:valAx>
        <c:axId val="24323955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43237632"/>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Influenza (ICD-10 J09–J11),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-2</c:v>
                </c:pt>
                <c:pt idx="1">
                  <c:v>-1</c:v>
                </c:pt>
                <c:pt idx="2">
                  <c:v>0</c:v>
                </c:pt>
                <c:pt idx="3">
                  <c:v>0</c:v>
                </c:pt>
                <c:pt idx="4">
                  <c:v>0</c:v>
                </c:pt>
                <c:pt idx="5">
                  <c:v>-2</c:v>
                </c:pt>
                <c:pt idx="6">
                  <c:v>-2</c:v>
                </c:pt>
                <c:pt idx="7">
                  <c:v>-2</c:v>
                </c:pt>
                <c:pt idx="8">
                  <c:v>0</c:v>
                </c:pt>
                <c:pt idx="9">
                  <c:v>-3</c:v>
                </c:pt>
                <c:pt idx="10">
                  <c:v>-6</c:v>
                </c:pt>
                <c:pt idx="11">
                  <c:v>-4</c:v>
                </c:pt>
                <c:pt idx="12">
                  <c:v>-10</c:v>
                </c:pt>
                <c:pt idx="13">
                  <c:v>-6</c:v>
                </c:pt>
                <c:pt idx="14">
                  <c:v>-11</c:v>
                </c:pt>
                <c:pt idx="15">
                  <c:v>-32</c:v>
                </c:pt>
                <c:pt idx="16">
                  <c:v>-27</c:v>
                </c:pt>
                <c:pt idx="17">
                  <c:v>-81</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1</c:v>
                </c:pt>
                <c:pt idx="1">
                  <c:v>0</c:v>
                </c:pt>
                <c:pt idx="2">
                  <c:v>0</c:v>
                </c:pt>
                <c:pt idx="3">
                  <c:v>0</c:v>
                </c:pt>
                <c:pt idx="4">
                  <c:v>1</c:v>
                </c:pt>
                <c:pt idx="5">
                  <c:v>0</c:v>
                </c:pt>
                <c:pt idx="6">
                  <c:v>0</c:v>
                </c:pt>
                <c:pt idx="7">
                  <c:v>3</c:v>
                </c:pt>
                <c:pt idx="8">
                  <c:v>1</c:v>
                </c:pt>
                <c:pt idx="9">
                  <c:v>1</c:v>
                </c:pt>
                <c:pt idx="10">
                  <c:v>3</c:v>
                </c:pt>
                <c:pt idx="11">
                  <c:v>3</c:v>
                </c:pt>
                <c:pt idx="12">
                  <c:v>5</c:v>
                </c:pt>
                <c:pt idx="13">
                  <c:v>13</c:v>
                </c:pt>
                <c:pt idx="14">
                  <c:v>4</c:v>
                </c:pt>
                <c:pt idx="15">
                  <c:v>18</c:v>
                </c:pt>
                <c:pt idx="16">
                  <c:v>28</c:v>
                </c:pt>
                <c:pt idx="17">
                  <c:v>194</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860544"/>
        <c:axId val="234862464"/>
      </c:barChart>
      <c:catAx>
        <c:axId val="23486054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862464"/>
        <c:crosses val="autoZero"/>
        <c:auto val="0"/>
        <c:lblAlgn val="ctr"/>
        <c:lblOffset val="100"/>
        <c:tickLblSkip val="1"/>
        <c:noMultiLvlLbl val="0"/>
      </c:catAx>
      <c:valAx>
        <c:axId val="234862464"/>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86054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Influenza (ICD-10 J09–J11), 1907–2016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219</v>
      </c>
      <c r="B2" s="280" t="s">
        <v>220</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Influenza (ICD-10 J09–J11), 1907–2016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Influenza.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Influenza (J09–J11) are from the ICD-10 chapter All diseases of the respiratory system (J00–J99).</v>
      </c>
    </row>
    <row r="20" spans="1:3" ht="15.75">
      <c r="A20" s="203"/>
      <c r="B20" s="218" t="s">
        <v>43</v>
      </c>
      <c r="C20" s="8" t="s">
        <v>44</v>
      </c>
    </row>
    <row r="21" spans="1:3" ht="15.75">
      <c r="A21" s="203"/>
      <c r="B21" s="219" t="s">
        <v>187</v>
      </c>
      <c r="C21" s="3">
        <f>IF(ISBLANK(Admin!$C$11)," ",Admin!$C$11)</f>
        <v>10</v>
      </c>
    </row>
    <row r="22" spans="1:3" ht="15.75">
      <c r="A22" s="203"/>
      <c r="B22" s="220" t="s">
        <v>103</v>
      </c>
      <c r="C22" s="3" t="str">
        <f>IF(ISBLANK(Admin!$C$12)," ",Admin!$C$12)</f>
        <v>10, 10a</v>
      </c>
    </row>
    <row r="23" spans="1:3" ht="15.75">
      <c r="A23" s="203"/>
      <c r="B23" s="221" t="s">
        <v>104</v>
      </c>
      <c r="C23" s="3" t="str">
        <f>IF(ISBLANK(Admin!$C$13)," ",Admin!$C$13)</f>
        <v>11ab</v>
      </c>
    </row>
    <row r="24" spans="1:3" ht="15.75">
      <c r="A24" s="203"/>
      <c r="B24" s="222" t="s">
        <v>105</v>
      </c>
      <c r="C24" s="3">
        <f>IF(ISBLANK(Admin!$C$14)," ",Admin!$C$14)</f>
        <v>11</v>
      </c>
    </row>
    <row r="25" spans="1:3" ht="15.75">
      <c r="A25" s="203"/>
      <c r="B25" s="223" t="s">
        <v>106</v>
      </c>
      <c r="C25" s="3" t="str">
        <f>IF(ISBLANK(Admin!$C$15)," ",Admin!$C$15)</f>
        <v>33sb</v>
      </c>
    </row>
    <row r="26" spans="1:3" ht="15.75">
      <c r="A26" s="203"/>
      <c r="B26" s="224" t="s">
        <v>107</v>
      </c>
      <c r="C26" s="3" t="str">
        <f>IF(ISBLANK(Admin!$C$16)," ",Admin!$C$16)</f>
        <v>480–483</v>
      </c>
    </row>
    <row r="27" spans="1:3" ht="15.75">
      <c r="A27" s="203"/>
      <c r="B27" s="225" t="s">
        <v>108</v>
      </c>
      <c r="C27" s="3" t="str">
        <f>IF(ISBLANK(Admin!$C$17)," ",Admin!$C$17)</f>
        <v>480–483</v>
      </c>
    </row>
    <row r="28" spans="1:3" ht="15.75">
      <c r="A28" s="203"/>
      <c r="B28" s="226" t="s">
        <v>109</v>
      </c>
      <c r="C28" s="3" t="str">
        <f>IF(ISBLANK(Admin!$C$18)," ",Admin!$C$18)</f>
        <v>470–474</v>
      </c>
    </row>
    <row r="29" spans="1:3" ht="15.75">
      <c r="A29" s="203"/>
      <c r="B29" s="227" t="s">
        <v>110</v>
      </c>
      <c r="C29" s="3">
        <f>IF(ISBLANK(Admin!$C$19)," ",Admin!$C$19)</f>
        <v>487</v>
      </c>
    </row>
    <row r="30" spans="1:3" ht="15.75">
      <c r="A30" s="203"/>
      <c r="B30" s="228" t="s">
        <v>111</v>
      </c>
      <c r="C30" s="3" t="str">
        <f>IF(ISBLANK(Admin!$C$20)," ",Admin!$C$20)</f>
        <v>J09–J11</v>
      </c>
    </row>
    <row r="31" spans="1:3" ht="15.75">
      <c r="A31" s="203"/>
      <c r="B31" s="218" t="s">
        <v>50</v>
      </c>
    </row>
    <row r="32" spans="1:3" ht="15.75">
      <c r="A32" s="203"/>
      <c r="B32" s="200" t="str">
        <f>Admin!$B$23</f>
        <v>Influenza due to certain identified influenza virus (ICD-10 J09) was included since the 2009 reference year.</v>
      </c>
    </row>
    <row r="33" spans="1:3" ht="15.75">
      <c r="A33" s="203"/>
      <c r="B33" s="218" t="s">
        <v>57</v>
      </c>
      <c r="C33" s="229" t="s">
        <v>58</v>
      </c>
    </row>
    <row r="34" spans="1:3" ht="15.75">
      <c r="A34" s="203"/>
      <c r="B34" s="75">
        <f>Admin!$C$25</f>
        <v>1.02</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Influenza (ICD-10 J09–J11), 1907–2016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Influenza (ICD-10 J09–J11), 1907–2016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Influenza (ICD-10 J09–J11) in Australia, 1907–2016.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1907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1907</v>
      </c>
      <c r="D10" s="49"/>
      <c r="E10" s="52"/>
      <c r="F10" s="44"/>
      <c r="G10" s="87">
        <v>2016</v>
      </c>
      <c r="H10" s="44"/>
      <c r="I10" s="44"/>
      <c r="J10" s="322" t="s">
        <v>118</v>
      </c>
      <c r="K10" s="79"/>
      <c r="L10" s="313" t="str">
        <f>Admin!$C$191</f>
        <v>1907 – 2016</v>
      </c>
      <c r="M10" s="316">
        <f>Admin!F$187</f>
        <v>-3.3616172148082435E-2</v>
      </c>
      <c r="N10" s="316">
        <f>Admin!G$187</f>
        <v>-3.3524747372018049E-2</v>
      </c>
      <c r="O10" s="316">
        <f>Admin!H$187</f>
        <v>-3.3391070252632105E-2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1907 – 2016</v>
      </c>
      <c r="M12" s="316">
        <f>Admin!F$186</f>
        <v>-0.97593907957907533</v>
      </c>
      <c r="N12" s="316">
        <f>Admin!G$186</f>
        <v>-0.97568969277293316</v>
      </c>
      <c r="O12" s="316">
        <f>Admin!H$186</f>
        <v>-0.97532043393275947</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Influenza (ICD-10 J09–J11) in Australia, 1907–2016,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1907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1907</v>
      </c>
      <c r="D34" s="33"/>
      <c r="E34" s="87">
        <v>2016</v>
      </c>
      <c r="F34" s="33"/>
      <c r="G34" s="87" t="s">
        <v>6</v>
      </c>
      <c r="H34" s="33"/>
      <c r="I34" s="88" t="s">
        <v>23</v>
      </c>
      <c r="J34" s="71"/>
      <c r="K34" s="71"/>
      <c r="L34" s="305" t="str">
        <f>Admin!$C$219</f>
        <v>1907 – 2016</v>
      </c>
      <c r="M34" s="309">
        <f ca="1">Admin!F$215</f>
        <v>3.6749961376412772</v>
      </c>
      <c r="N34" s="309">
        <f ca="1">Admin!G$215</f>
        <v>3.2496349810879193</v>
      </c>
      <c r="O34" s="309">
        <f ca="1">Admin!H$215</f>
        <v>3.462880353973949</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v>477</v>
      </c>
      <c r="D14" s="100">
        <v>21.890854000000001</v>
      </c>
      <c r="E14" s="100">
        <v>61.999111999999997</v>
      </c>
      <c r="F14" s="100" t="s">
        <v>24</v>
      </c>
      <c r="G14" s="100">
        <v>73.697408999999993</v>
      </c>
      <c r="H14" s="100">
        <v>39.259382000000002</v>
      </c>
      <c r="I14" s="100">
        <v>32.897961000000002</v>
      </c>
      <c r="J14" s="100">
        <v>57.122641999999999</v>
      </c>
      <c r="K14" s="100" t="s">
        <v>24</v>
      </c>
      <c r="L14" s="100">
        <v>14.345865</v>
      </c>
      <c r="M14" s="100">
        <v>1.8389298000000001</v>
      </c>
      <c r="N14" s="99">
        <v>9537.5</v>
      </c>
      <c r="O14" s="99">
        <v>4.4322064000000001</v>
      </c>
      <c r="P14" s="99">
        <v>1.0954459000000001</v>
      </c>
      <c r="R14" s="113">
        <v>1907</v>
      </c>
      <c r="S14" s="99">
        <v>425</v>
      </c>
      <c r="T14" s="100">
        <v>21.212547000000001</v>
      </c>
      <c r="U14" s="100">
        <v>59.559888999999998</v>
      </c>
      <c r="V14" s="100" t="s">
        <v>24</v>
      </c>
      <c r="W14" s="100">
        <v>69.472333000000006</v>
      </c>
      <c r="X14" s="100">
        <v>38.743127000000001</v>
      </c>
      <c r="Y14" s="100">
        <v>32.566493999999999</v>
      </c>
      <c r="Z14" s="100">
        <v>57.146225999999999</v>
      </c>
      <c r="AA14" s="100" t="s">
        <v>24</v>
      </c>
      <c r="AB14" s="100">
        <v>17.576509999999999</v>
      </c>
      <c r="AC14" s="100">
        <v>2.1945678000000002</v>
      </c>
      <c r="AD14" s="99">
        <v>8352.5</v>
      </c>
      <c r="AE14" s="99">
        <v>4.2183155000000001</v>
      </c>
      <c r="AF14" s="99">
        <v>1.1835221</v>
      </c>
      <c r="AH14" s="113">
        <v>1907</v>
      </c>
      <c r="AI14" s="99">
        <v>902</v>
      </c>
      <c r="AJ14" s="100">
        <v>21.565928</v>
      </c>
      <c r="AK14" s="100">
        <v>60.618423999999997</v>
      </c>
      <c r="AL14" s="100" t="s">
        <v>24</v>
      </c>
      <c r="AM14" s="100">
        <v>71.410780000000003</v>
      </c>
      <c r="AN14" s="100">
        <v>38.903700000000001</v>
      </c>
      <c r="AO14" s="100">
        <v>32.649881999999998</v>
      </c>
      <c r="AP14" s="100">
        <v>57.133740000000003</v>
      </c>
      <c r="AQ14" s="100" t="s">
        <v>24</v>
      </c>
      <c r="AR14" s="100">
        <v>15.706077000000001</v>
      </c>
      <c r="AS14" s="100">
        <v>1.9909501999999999</v>
      </c>
      <c r="AT14" s="99">
        <v>17890</v>
      </c>
      <c r="AU14" s="99">
        <v>4.3297078000000004</v>
      </c>
      <c r="AV14" s="99">
        <v>1.1348768</v>
      </c>
      <c r="AW14" s="100">
        <v>1.0409541</v>
      </c>
      <c r="AY14" s="112">
        <v>1907</v>
      </c>
    </row>
    <row r="15" spans="1:51" s="91" customFormat="1">
      <c r="B15" s="113">
        <v>1908</v>
      </c>
      <c r="C15" s="99">
        <v>298</v>
      </c>
      <c r="D15" s="100">
        <v>13.468909</v>
      </c>
      <c r="E15" s="100">
        <v>30.403068000000001</v>
      </c>
      <c r="F15" s="100" t="s">
        <v>24</v>
      </c>
      <c r="G15" s="100">
        <v>34.939492000000001</v>
      </c>
      <c r="H15" s="100">
        <v>20.791201999999998</v>
      </c>
      <c r="I15" s="100">
        <v>17.943573000000001</v>
      </c>
      <c r="J15" s="100">
        <v>52.093220000000002</v>
      </c>
      <c r="K15" s="100" t="s">
        <v>24</v>
      </c>
      <c r="L15" s="100">
        <v>9.7994081000000008</v>
      </c>
      <c r="M15" s="100">
        <v>1.1189545999999999</v>
      </c>
      <c r="N15" s="99">
        <v>7177.5</v>
      </c>
      <c r="O15" s="99">
        <v>3.2858871999999999</v>
      </c>
      <c r="P15" s="99">
        <v>0.81489109999999998</v>
      </c>
      <c r="R15" s="113">
        <v>1908</v>
      </c>
      <c r="S15" s="99">
        <v>290</v>
      </c>
      <c r="T15" s="100">
        <v>14.228653</v>
      </c>
      <c r="U15" s="100">
        <v>40.710287000000001</v>
      </c>
      <c r="V15" s="100" t="s">
        <v>24</v>
      </c>
      <c r="W15" s="100">
        <v>47.682727999999997</v>
      </c>
      <c r="X15" s="100">
        <v>26.153044999999999</v>
      </c>
      <c r="Y15" s="100">
        <v>21.982717999999998</v>
      </c>
      <c r="Z15" s="100">
        <v>57.775861999999996</v>
      </c>
      <c r="AA15" s="100" t="s">
        <v>24</v>
      </c>
      <c r="AB15" s="100">
        <v>12.883163</v>
      </c>
      <c r="AC15" s="100">
        <v>1.4650904</v>
      </c>
      <c r="AD15" s="99">
        <v>5577.5</v>
      </c>
      <c r="AE15" s="99">
        <v>2.7699805</v>
      </c>
      <c r="AF15" s="99">
        <v>0.79084589999999999</v>
      </c>
      <c r="AH15" s="113">
        <v>1908</v>
      </c>
      <c r="AI15" s="99">
        <v>588</v>
      </c>
      <c r="AJ15" s="100">
        <v>13.833199</v>
      </c>
      <c r="AK15" s="100">
        <v>35.373590999999998</v>
      </c>
      <c r="AL15" s="100" t="s">
        <v>24</v>
      </c>
      <c r="AM15" s="100">
        <v>41.105857</v>
      </c>
      <c r="AN15" s="100">
        <v>23.358449</v>
      </c>
      <c r="AO15" s="100">
        <v>19.875136000000001</v>
      </c>
      <c r="AP15" s="100">
        <v>54.910255999999997</v>
      </c>
      <c r="AQ15" s="100" t="s">
        <v>24</v>
      </c>
      <c r="AR15" s="100">
        <v>11.111110999999999</v>
      </c>
      <c r="AS15" s="100">
        <v>1.2665317</v>
      </c>
      <c r="AT15" s="99">
        <v>12755</v>
      </c>
      <c r="AU15" s="99">
        <v>3.0384285000000002</v>
      </c>
      <c r="AV15" s="99">
        <v>0.80419909999999994</v>
      </c>
      <c r="AW15" s="100">
        <v>0.74681540000000002</v>
      </c>
      <c r="AY15" s="112">
        <v>1908</v>
      </c>
    </row>
    <row r="16" spans="1:51" s="91" customFormat="1">
      <c r="B16" s="113">
        <v>1909</v>
      </c>
      <c r="C16" s="99">
        <v>179</v>
      </c>
      <c r="D16" s="100">
        <v>7.9696756999999998</v>
      </c>
      <c r="E16" s="100">
        <v>16.064966999999999</v>
      </c>
      <c r="F16" s="100" t="s">
        <v>24</v>
      </c>
      <c r="G16" s="100">
        <v>18.213379</v>
      </c>
      <c r="H16" s="100">
        <v>11.572426999999999</v>
      </c>
      <c r="I16" s="100">
        <v>10.471886</v>
      </c>
      <c r="J16" s="100">
        <v>48.673183999999999</v>
      </c>
      <c r="K16" s="100" t="s">
        <v>24</v>
      </c>
      <c r="L16" s="100">
        <v>6.4388489</v>
      </c>
      <c r="M16" s="100">
        <v>0.70157559999999997</v>
      </c>
      <c r="N16" s="99">
        <v>4892.5</v>
      </c>
      <c r="O16" s="99">
        <v>2.2069898000000001</v>
      </c>
      <c r="P16" s="99">
        <v>0.58816100000000004</v>
      </c>
      <c r="R16" s="113">
        <v>1909</v>
      </c>
      <c r="S16" s="99">
        <v>147</v>
      </c>
      <c r="T16" s="100">
        <v>7.0920253999999998</v>
      </c>
      <c r="U16" s="100">
        <v>17.897051999999999</v>
      </c>
      <c r="V16" s="100" t="s">
        <v>24</v>
      </c>
      <c r="W16" s="100">
        <v>20.858170000000001</v>
      </c>
      <c r="X16" s="100">
        <v>11.995908999999999</v>
      </c>
      <c r="Y16" s="100">
        <v>10.34826</v>
      </c>
      <c r="Z16" s="100">
        <v>53.690475999999997</v>
      </c>
      <c r="AA16" s="100" t="s">
        <v>24</v>
      </c>
      <c r="AB16" s="100">
        <v>8.1621320999999991</v>
      </c>
      <c r="AC16" s="100">
        <v>0.78786579999999995</v>
      </c>
      <c r="AD16" s="99">
        <v>3377.5</v>
      </c>
      <c r="AE16" s="99">
        <v>1.6499366</v>
      </c>
      <c r="AF16" s="99">
        <v>0.51160289999999997</v>
      </c>
      <c r="AH16" s="113">
        <v>1909</v>
      </c>
      <c r="AI16" s="99">
        <v>326</v>
      </c>
      <c r="AJ16" s="100">
        <v>7.5484555999999996</v>
      </c>
      <c r="AK16" s="100">
        <v>17.001681000000001</v>
      </c>
      <c r="AL16" s="100" t="s">
        <v>24</v>
      </c>
      <c r="AM16" s="100">
        <v>19.551358</v>
      </c>
      <c r="AN16" s="100">
        <v>11.813362</v>
      </c>
      <c r="AO16" s="100">
        <v>10.446711000000001</v>
      </c>
      <c r="AP16" s="100">
        <v>50.935583000000001</v>
      </c>
      <c r="AQ16" s="100" t="s">
        <v>24</v>
      </c>
      <c r="AR16" s="100">
        <v>7.1163501</v>
      </c>
      <c r="AS16" s="100">
        <v>0.73802409999999996</v>
      </c>
      <c r="AT16" s="99">
        <v>8270</v>
      </c>
      <c r="AU16" s="99">
        <v>1.9395530999999999</v>
      </c>
      <c r="AV16" s="99">
        <v>0.55428580000000005</v>
      </c>
      <c r="AW16" s="100">
        <v>0.89763199999999999</v>
      </c>
      <c r="AY16" s="112">
        <v>1909</v>
      </c>
    </row>
    <row r="17" spans="2:51" s="91" customFormat="1">
      <c r="B17" s="113">
        <v>1910</v>
      </c>
      <c r="C17" s="99">
        <v>185</v>
      </c>
      <c r="D17" s="100">
        <v>8.1157284000000001</v>
      </c>
      <c r="E17" s="100">
        <v>18.502210000000002</v>
      </c>
      <c r="F17" s="100" t="s">
        <v>24</v>
      </c>
      <c r="G17" s="100">
        <v>21.243680999999999</v>
      </c>
      <c r="H17" s="100">
        <v>12.658026</v>
      </c>
      <c r="I17" s="100">
        <v>10.677508</v>
      </c>
      <c r="J17" s="100">
        <v>53.797297</v>
      </c>
      <c r="K17" s="100" t="s">
        <v>24</v>
      </c>
      <c r="L17" s="100">
        <v>7.4327038999999999</v>
      </c>
      <c r="M17" s="100">
        <v>0.7073488</v>
      </c>
      <c r="N17" s="99">
        <v>4205</v>
      </c>
      <c r="O17" s="99">
        <v>1.8694712</v>
      </c>
      <c r="P17" s="99">
        <v>0.48255130000000002</v>
      </c>
      <c r="R17" s="113">
        <v>1910</v>
      </c>
      <c r="S17" s="99">
        <v>139</v>
      </c>
      <c r="T17" s="100">
        <v>6.5959294999999996</v>
      </c>
      <c r="U17" s="100">
        <v>17.550125999999999</v>
      </c>
      <c r="V17" s="100" t="s">
        <v>24</v>
      </c>
      <c r="W17" s="100">
        <v>20.850275</v>
      </c>
      <c r="X17" s="100">
        <v>11.316915</v>
      </c>
      <c r="Y17" s="100">
        <v>9.7315372</v>
      </c>
      <c r="Z17" s="100">
        <v>52.974452999999997</v>
      </c>
      <c r="AA17" s="100" t="s">
        <v>24</v>
      </c>
      <c r="AB17" s="100">
        <v>7.8887628000000003</v>
      </c>
      <c r="AC17" s="100">
        <v>0.71516769999999996</v>
      </c>
      <c r="AD17" s="99">
        <v>3315</v>
      </c>
      <c r="AE17" s="99">
        <v>1.5933326999999999</v>
      </c>
      <c r="AF17" s="99">
        <v>0.48246250000000002</v>
      </c>
      <c r="AH17" s="113">
        <v>1910</v>
      </c>
      <c r="AI17" s="99">
        <v>324</v>
      </c>
      <c r="AJ17" s="100">
        <v>7.3856513000000001</v>
      </c>
      <c r="AK17" s="100">
        <v>18.215139000000001</v>
      </c>
      <c r="AL17" s="100" t="s">
        <v>24</v>
      </c>
      <c r="AM17" s="100">
        <v>21.265764999999998</v>
      </c>
      <c r="AN17" s="100">
        <v>12.106437</v>
      </c>
      <c r="AO17" s="100">
        <v>10.294136999999999</v>
      </c>
      <c r="AP17" s="100">
        <v>53.447204999999997</v>
      </c>
      <c r="AQ17" s="100" t="s">
        <v>24</v>
      </c>
      <c r="AR17" s="100">
        <v>7.6217360999999997</v>
      </c>
      <c r="AS17" s="100">
        <v>0.71068220000000004</v>
      </c>
      <c r="AT17" s="99">
        <v>7520</v>
      </c>
      <c r="AU17" s="99">
        <v>1.7367832000000001</v>
      </c>
      <c r="AV17" s="99">
        <v>0.4825121</v>
      </c>
      <c r="AW17" s="100">
        <v>1.0542494</v>
      </c>
      <c r="AY17" s="113">
        <v>1910</v>
      </c>
    </row>
    <row r="18" spans="2:51" s="91" customFormat="1">
      <c r="B18" s="113">
        <v>1911</v>
      </c>
      <c r="C18" s="99">
        <v>228</v>
      </c>
      <c r="D18" s="100">
        <v>9.8571790000000004</v>
      </c>
      <c r="E18" s="100">
        <v>24.014731999999999</v>
      </c>
      <c r="F18" s="100" t="s">
        <v>24</v>
      </c>
      <c r="G18" s="100">
        <v>28.364733999999999</v>
      </c>
      <c r="H18" s="100">
        <v>15.916904000000001</v>
      </c>
      <c r="I18" s="100">
        <v>13.907372000000001</v>
      </c>
      <c r="J18" s="100">
        <v>51.447367999999997</v>
      </c>
      <c r="K18" s="100" t="s">
        <v>24</v>
      </c>
      <c r="L18" s="100">
        <v>7.3217726000000001</v>
      </c>
      <c r="M18" s="100">
        <v>0.82635639999999999</v>
      </c>
      <c r="N18" s="99">
        <v>5785</v>
      </c>
      <c r="O18" s="99">
        <v>2.5353036000000002</v>
      </c>
      <c r="P18" s="99">
        <v>0.6570317</v>
      </c>
      <c r="R18" s="113">
        <v>1911</v>
      </c>
      <c r="S18" s="99">
        <v>219</v>
      </c>
      <c r="T18" s="100">
        <v>10.224233</v>
      </c>
      <c r="U18" s="100">
        <v>27.763569</v>
      </c>
      <c r="V18" s="100" t="s">
        <v>24</v>
      </c>
      <c r="W18" s="100">
        <v>32.910798</v>
      </c>
      <c r="X18" s="100">
        <v>17.914667000000001</v>
      </c>
      <c r="Y18" s="100">
        <v>15.12908</v>
      </c>
      <c r="Z18" s="100">
        <v>56.518265</v>
      </c>
      <c r="AA18" s="100" t="s">
        <v>24</v>
      </c>
      <c r="AB18" s="100">
        <v>9.5674966999999995</v>
      </c>
      <c r="AC18" s="100">
        <v>1.0799882000000001</v>
      </c>
      <c r="AD18" s="99">
        <v>4527.5</v>
      </c>
      <c r="AE18" s="99">
        <v>2.1416330000000001</v>
      </c>
      <c r="AF18" s="99">
        <v>0.65866760000000002</v>
      </c>
      <c r="AH18" s="113">
        <v>1911</v>
      </c>
      <c r="AI18" s="99">
        <v>447</v>
      </c>
      <c r="AJ18" s="100">
        <v>10.033659</v>
      </c>
      <c r="AK18" s="100">
        <v>25.812766</v>
      </c>
      <c r="AL18" s="100" t="s">
        <v>24</v>
      </c>
      <c r="AM18" s="100">
        <v>30.545593</v>
      </c>
      <c r="AN18" s="100">
        <v>16.879408999999999</v>
      </c>
      <c r="AO18" s="100">
        <v>14.498983000000001</v>
      </c>
      <c r="AP18" s="100">
        <v>53.931767000000001</v>
      </c>
      <c r="AQ18" s="100" t="s">
        <v>24</v>
      </c>
      <c r="AR18" s="100">
        <v>8.2731815999999991</v>
      </c>
      <c r="AS18" s="100">
        <v>0.93379849999999998</v>
      </c>
      <c r="AT18" s="99">
        <v>10312.5</v>
      </c>
      <c r="AU18" s="99">
        <v>2.3459791999999999</v>
      </c>
      <c r="AV18" s="99">
        <v>0.65774889999999997</v>
      </c>
      <c r="AW18" s="100">
        <v>0.86497279999999999</v>
      </c>
      <c r="AY18" s="113">
        <v>1911</v>
      </c>
    </row>
    <row r="19" spans="2:51" s="91" customFormat="1">
      <c r="B19" s="113">
        <v>1912</v>
      </c>
      <c r="C19" s="99">
        <v>205</v>
      </c>
      <c r="D19" s="100">
        <v>8.6904120999999996</v>
      </c>
      <c r="E19" s="100">
        <v>21.245059000000001</v>
      </c>
      <c r="F19" s="100" t="s">
        <v>24</v>
      </c>
      <c r="G19" s="100">
        <v>24.861851000000001</v>
      </c>
      <c r="H19" s="100">
        <v>14.047774</v>
      </c>
      <c r="I19" s="100">
        <v>11.6919</v>
      </c>
      <c r="J19" s="100">
        <v>54.719512000000002</v>
      </c>
      <c r="K19" s="100" t="s">
        <v>24</v>
      </c>
      <c r="L19" s="100">
        <v>6.3271604999999997</v>
      </c>
      <c r="M19" s="100">
        <v>0.67690280000000003</v>
      </c>
      <c r="N19" s="99">
        <v>4557.5</v>
      </c>
      <c r="O19" s="99">
        <v>1.9582018999999999</v>
      </c>
      <c r="P19" s="99">
        <v>0.4548006</v>
      </c>
      <c r="R19" s="113">
        <v>1912</v>
      </c>
      <c r="S19" s="99">
        <v>181</v>
      </c>
      <c r="T19" s="100">
        <v>8.2419095999999996</v>
      </c>
      <c r="U19" s="100">
        <v>20.911688000000002</v>
      </c>
      <c r="V19" s="100" t="s">
        <v>24</v>
      </c>
      <c r="W19" s="100">
        <v>24.277802000000001</v>
      </c>
      <c r="X19" s="100">
        <v>13.701404999999999</v>
      </c>
      <c r="Y19" s="100">
        <v>11.543212</v>
      </c>
      <c r="Z19" s="100">
        <v>54.930939000000002</v>
      </c>
      <c r="AA19" s="100" t="s">
        <v>24</v>
      </c>
      <c r="AB19" s="100">
        <v>8.6893902999999995</v>
      </c>
      <c r="AC19" s="100">
        <v>0.82678600000000002</v>
      </c>
      <c r="AD19" s="99">
        <v>3977.5</v>
      </c>
      <c r="AE19" s="99">
        <v>1.8352269000000001</v>
      </c>
      <c r="AF19" s="99">
        <v>0.51681520000000003</v>
      </c>
      <c r="AH19" s="113">
        <v>1912</v>
      </c>
      <c r="AI19" s="99">
        <v>386</v>
      </c>
      <c r="AJ19" s="100">
        <v>8.4741771999999997</v>
      </c>
      <c r="AK19" s="100">
        <v>21.107651000000001</v>
      </c>
      <c r="AL19" s="100" t="s">
        <v>24</v>
      </c>
      <c r="AM19" s="100">
        <v>24.610741000000001</v>
      </c>
      <c r="AN19" s="100">
        <v>13.899635</v>
      </c>
      <c r="AO19" s="100">
        <v>11.636279999999999</v>
      </c>
      <c r="AP19" s="100">
        <v>54.818652999999998</v>
      </c>
      <c r="AQ19" s="100" t="s">
        <v>24</v>
      </c>
      <c r="AR19" s="100">
        <v>7.2515498999999997</v>
      </c>
      <c r="AS19" s="100">
        <v>0.73978960000000005</v>
      </c>
      <c r="AT19" s="99">
        <v>8535</v>
      </c>
      <c r="AU19" s="99">
        <v>1.8989043999999999</v>
      </c>
      <c r="AV19" s="99">
        <v>0.48173929999999998</v>
      </c>
      <c r="AW19" s="100">
        <v>1.0159418</v>
      </c>
      <c r="AY19" s="113">
        <v>1912</v>
      </c>
    </row>
    <row r="20" spans="2:51" s="91" customFormat="1">
      <c r="B20" s="113">
        <v>1913</v>
      </c>
      <c r="C20" s="99">
        <v>185</v>
      </c>
      <c r="D20" s="100">
        <v>7.6929217999999997</v>
      </c>
      <c r="E20" s="100">
        <v>17.779954</v>
      </c>
      <c r="F20" s="100" t="s">
        <v>24</v>
      </c>
      <c r="G20" s="100">
        <v>20.644974000000001</v>
      </c>
      <c r="H20" s="100">
        <v>12.000226</v>
      </c>
      <c r="I20" s="100">
        <v>10.388195</v>
      </c>
      <c r="J20" s="100">
        <v>54.121622000000002</v>
      </c>
      <c r="K20" s="100" t="s">
        <v>24</v>
      </c>
      <c r="L20" s="100">
        <v>6.2436720000000001</v>
      </c>
      <c r="M20" s="100">
        <v>0.61957870000000004</v>
      </c>
      <c r="N20" s="99">
        <v>4150</v>
      </c>
      <c r="O20" s="99">
        <v>1.7488394</v>
      </c>
      <c r="P20" s="99">
        <v>0.41612979999999999</v>
      </c>
      <c r="R20" s="113">
        <v>1913</v>
      </c>
      <c r="S20" s="99">
        <v>156</v>
      </c>
      <c r="T20" s="100">
        <v>6.9326677999999999</v>
      </c>
      <c r="U20" s="100">
        <v>16.733591000000001</v>
      </c>
      <c r="V20" s="100" t="s">
        <v>24</v>
      </c>
      <c r="W20" s="100">
        <v>19.391618999999999</v>
      </c>
      <c r="X20" s="100">
        <v>11.219760000000001</v>
      </c>
      <c r="Y20" s="100">
        <v>9.6827205000000003</v>
      </c>
      <c r="Z20" s="100">
        <v>54.102564000000001</v>
      </c>
      <c r="AA20" s="100" t="s">
        <v>24</v>
      </c>
      <c r="AB20" s="100">
        <v>7.6433121000000002</v>
      </c>
      <c r="AC20" s="100">
        <v>0.71135429999999999</v>
      </c>
      <c r="AD20" s="99">
        <v>3522.5</v>
      </c>
      <c r="AE20" s="99">
        <v>1.5863023999999999</v>
      </c>
      <c r="AF20" s="99">
        <v>0.45297599999999999</v>
      </c>
      <c r="AH20" s="113">
        <v>1913</v>
      </c>
      <c r="AI20" s="99">
        <v>341</v>
      </c>
      <c r="AJ20" s="100">
        <v>7.3254187000000002</v>
      </c>
      <c r="AK20" s="100">
        <v>17.267489000000001</v>
      </c>
      <c r="AL20" s="100" t="s">
        <v>24</v>
      </c>
      <c r="AM20" s="100">
        <v>20.020538999999999</v>
      </c>
      <c r="AN20" s="100">
        <v>11.632619</v>
      </c>
      <c r="AO20" s="100">
        <v>10.058669999999999</v>
      </c>
      <c r="AP20" s="100">
        <v>54.112903000000003</v>
      </c>
      <c r="AQ20" s="100" t="s">
        <v>24</v>
      </c>
      <c r="AR20" s="100">
        <v>6.8145483999999996</v>
      </c>
      <c r="AS20" s="100">
        <v>0.65844100000000005</v>
      </c>
      <c r="AT20" s="99">
        <v>7672.5</v>
      </c>
      <c r="AU20" s="99">
        <v>1.6702676000000001</v>
      </c>
      <c r="AV20" s="99">
        <v>0.43227300000000002</v>
      </c>
      <c r="AW20" s="100">
        <v>1.0625306999999999</v>
      </c>
      <c r="AY20" s="113">
        <v>1913</v>
      </c>
    </row>
    <row r="21" spans="2:51" s="91" customFormat="1">
      <c r="B21" s="113">
        <v>1914</v>
      </c>
      <c r="C21" s="99">
        <v>152</v>
      </c>
      <c r="D21" s="100">
        <v>6.2023235000000003</v>
      </c>
      <c r="E21" s="100">
        <v>11.691456000000001</v>
      </c>
      <c r="F21" s="100" t="s">
        <v>24</v>
      </c>
      <c r="G21" s="100">
        <v>13.27032</v>
      </c>
      <c r="H21" s="100">
        <v>8.5285013000000003</v>
      </c>
      <c r="I21" s="100">
        <v>7.7229175999999997</v>
      </c>
      <c r="J21" s="100">
        <v>45.778146</v>
      </c>
      <c r="K21" s="100" t="s">
        <v>24</v>
      </c>
      <c r="L21" s="100">
        <v>5.1965811999999998</v>
      </c>
      <c r="M21" s="100">
        <v>0.5094687</v>
      </c>
      <c r="N21" s="99">
        <v>4580</v>
      </c>
      <c r="O21" s="99">
        <v>1.8936461</v>
      </c>
      <c r="P21" s="99">
        <v>0.4581982</v>
      </c>
      <c r="R21" s="113">
        <v>1914</v>
      </c>
      <c r="S21" s="99">
        <v>179</v>
      </c>
      <c r="T21" s="100">
        <v>7.7679543000000004</v>
      </c>
      <c r="U21" s="100">
        <v>19.547391000000001</v>
      </c>
      <c r="V21" s="100" t="s">
        <v>24</v>
      </c>
      <c r="W21" s="100">
        <v>22.809927999999999</v>
      </c>
      <c r="X21" s="100">
        <v>12.727836</v>
      </c>
      <c r="Y21" s="100">
        <v>10.666741</v>
      </c>
      <c r="Z21" s="100">
        <v>53.784916000000003</v>
      </c>
      <c r="AA21" s="100" t="s">
        <v>24</v>
      </c>
      <c r="AB21" s="100">
        <v>8.4473807999999995</v>
      </c>
      <c r="AC21" s="100">
        <v>0.81791179999999997</v>
      </c>
      <c r="AD21" s="99">
        <v>4170</v>
      </c>
      <c r="AE21" s="99">
        <v>1.8339032</v>
      </c>
      <c r="AF21" s="99">
        <v>0.54941249999999997</v>
      </c>
      <c r="AH21" s="113">
        <v>1914</v>
      </c>
      <c r="AI21" s="99">
        <v>331</v>
      </c>
      <c r="AJ21" s="100">
        <v>6.9610444999999999</v>
      </c>
      <c r="AK21" s="100">
        <v>15.572075999999999</v>
      </c>
      <c r="AL21" s="100" t="s">
        <v>24</v>
      </c>
      <c r="AM21" s="100">
        <v>17.997619</v>
      </c>
      <c r="AN21" s="100">
        <v>10.589969</v>
      </c>
      <c r="AO21" s="100">
        <v>9.1691894999999999</v>
      </c>
      <c r="AP21" s="100">
        <v>50.121212</v>
      </c>
      <c r="AQ21" s="100" t="s">
        <v>24</v>
      </c>
      <c r="AR21" s="100">
        <v>6.5622521999999996</v>
      </c>
      <c r="AS21" s="100">
        <v>0.63998449999999996</v>
      </c>
      <c r="AT21" s="99">
        <v>8750</v>
      </c>
      <c r="AU21" s="99">
        <v>1.8646962</v>
      </c>
      <c r="AV21" s="99">
        <v>0.49756620000000001</v>
      </c>
      <c r="AW21" s="100">
        <v>0.59810819999999998</v>
      </c>
      <c r="AY21" s="113">
        <v>1914</v>
      </c>
    </row>
    <row r="22" spans="2:51" s="91" customFormat="1">
      <c r="B22" s="113">
        <v>1915</v>
      </c>
      <c r="C22" s="99">
        <v>185</v>
      </c>
      <c r="D22" s="100">
        <v>7.4101340999999996</v>
      </c>
      <c r="E22" s="100">
        <v>16.4544</v>
      </c>
      <c r="F22" s="100" t="s">
        <v>24</v>
      </c>
      <c r="G22" s="100">
        <v>19.105104000000001</v>
      </c>
      <c r="H22" s="100">
        <v>11.190915</v>
      </c>
      <c r="I22" s="100">
        <v>9.7497702999999998</v>
      </c>
      <c r="J22" s="100">
        <v>49.527026999999997</v>
      </c>
      <c r="K22" s="100" t="s">
        <v>24</v>
      </c>
      <c r="L22" s="100">
        <v>5.5422409000000004</v>
      </c>
      <c r="M22" s="100">
        <v>0.60351010000000005</v>
      </c>
      <c r="N22" s="99">
        <v>5007.5</v>
      </c>
      <c r="O22" s="99">
        <v>2.0320776</v>
      </c>
      <c r="P22" s="99">
        <v>0.50216609999999995</v>
      </c>
      <c r="R22" s="113">
        <v>1915</v>
      </c>
      <c r="S22" s="99">
        <v>204</v>
      </c>
      <c r="T22" s="100">
        <v>8.6497048000000003</v>
      </c>
      <c r="U22" s="100">
        <v>19.966328000000001</v>
      </c>
      <c r="V22" s="100" t="s">
        <v>24</v>
      </c>
      <c r="W22" s="100">
        <v>22.993310999999999</v>
      </c>
      <c r="X22" s="100">
        <v>13.511153999999999</v>
      </c>
      <c r="Y22" s="100">
        <v>11.439277000000001</v>
      </c>
      <c r="Z22" s="100">
        <v>52.647058999999999</v>
      </c>
      <c r="AA22" s="100" t="s">
        <v>24</v>
      </c>
      <c r="AB22" s="100">
        <v>8.9121886999999997</v>
      </c>
      <c r="AC22" s="100">
        <v>0.92190890000000003</v>
      </c>
      <c r="AD22" s="99">
        <v>4912.5</v>
      </c>
      <c r="AE22" s="99">
        <v>2.1109922999999999</v>
      </c>
      <c r="AF22" s="99">
        <v>0.65083679999999999</v>
      </c>
      <c r="AH22" s="113">
        <v>1915</v>
      </c>
      <c r="AI22" s="99">
        <v>389</v>
      </c>
      <c r="AJ22" s="100">
        <v>8.0122873999999999</v>
      </c>
      <c r="AK22" s="100">
        <v>18.135047</v>
      </c>
      <c r="AL22" s="100" t="s">
        <v>24</v>
      </c>
      <c r="AM22" s="100">
        <v>20.961539999999999</v>
      </c>
      <c r="AN22" s="100">
        <v>12.301363</v>
      </c>
      <c r="AO22" s="100">
        <v>10.554823000000001</v>
      </c>
      <c r="AP22" s="100">
        <v>51.163238999999997</v>
      </c>
      <c r="AQ22" s="100" t="s">
        <v>24</v>
      </c>
      <c r="AR22" s="100">
        <v>6.9130976000000004</v>
      </c>
      <c r="AS22" s="100">
        <v>0.73699369999999997</v>
      </c>
      <c r="AT22" s="99">
        <v>9920</v>
      </c>
      <c r="AU22" s="99">
        <v>2.0704056999999998</v>
      </c>
      <c r="AV22" s="99">
        <v>0.56621730000000003</v>
      </c>
      <c r="AW22" s="100">
        <v>0.82410749999999999</v>
      </c>
      <c r="AY22" s="113">
        <v>1915</v>
      </c>
    </row>
    <row r="23" spans="2:51" s="91" customFormat="1">
      <c r="B23" s="113">
        <v>1916</v>
      </c>
      <c r="C23" s="99">
        <v>143</v>
      </c>
      <c r="D23" s="100">
        <v>5.6244573000000004</v>
      </c>
      <c r="E23" s="100">
        <v>12.440151999999999</v>
      </c>
      <c r="F23" s="100" t="s">
        <v>24</v>
      </c>
      <c r="G23" s="100">
        <v>14.243584999999999</v>
      </c>
      <c r="H23" s="100">
        <v>8.5255399000000001</v>
      </c>
      <c r="I23" s="100">
        <v>7.4438253999999997</v>
      </c>
      <c r="J23" s="100">
        <v>52.045454999999997</v>
      </c>
      <c r="K23" s="100" t="s">
        <v>24</v>
      </c>
      <c r="L23" s="100">
        <v>4.3202417000000004</v>
      </c>
      <c r="M23" s="100">
        <v>0.4610226</v>
      </c>
      <c r="N23" s="99">
        <v>3475</v>
      </c>
      <c r="O23" s="99">
        <v>1.3845510000000001</v>
      </c>
      <c r="P23" s="99">
        <v>0.34734110000000001</v>
      </c>
      <c r="R23" s="113">
        <v>1916</v>
      </c>
      <c r="S23" s="99">
        <v>135</v>
      </c>
      <c r="T23" s="100">
        <v>5.5956577999999997</v>
      </c>
      <c r="U23" s="100">
        <v>13.049623</v>
      </c>
      <c r="V23" s="100" t="s">
        <v>24</v>
      </c>
      <c r="W23" s="100">
        <v>15.031485</v>
      </c>
      <c r="X23" s="100">
        <v>8.7980418999999994</v>
      </c>
      <c r="Y23" s="100">
        <v>7.4555483999999996</v>
      </c>
      <c r="Z23" s="100">
        <v>54.351852000000001</v>
      </c>
      <c r="AA23" s="100" t="s">
        <v>24</v>
      </c>
      <c r="AB23" s="100">
        <v>5.7471264</v>
      </c>
      <c r="AC23" s="100">
        <v>0.58242369999999999</v>
      </c>
      <c r="AD23" s="99">
        <v>3020</v>
      </c>
      <c r="AE23" s="99">
        <v>1.2687101000000001</v>
      </c>
      <c r="AF23" s="99">
        <v>0.37843070000000001</v>
      </c>
      <c r="AH23" s="113">
        <v>1916</v>
      </c>
      <c r="AI23" s="99">
        <v>278</v>
      </c>
      <c r="AJ23" s="100">
        <v>5.6104349999999998</v>
      </c>
      <c r="AK23" s="100">
        <v>12.722187999999999</v>
      </c>
      <c r="AL23" s="100" t="s">
        <v>24</v>
      </c>
      <c r="AM23" s="100">
        <v>14.609226</v>
      </c>
      <c r="AN23" s="100">
        <v>8.6449341999999998</v>
      </c>
      <c r="AO23" s="100">
        <v>7.4346953999999998</v>
      </c>
      <c r="AP23" s="100">
        <v>53.165467999999997</v>
      </c>
      <c r="AQ23" s="100" t="s">
        <v>24</v>
      </c>
      <c r="AR23" s="100">
        <v>4.9125287000000002</v>
      </c>
      <c r="AS23" s="100">
        <v>0.5129435</v>
      </c>
      <c r="AT23" s="99">
        <v>6495</v>
      </c>
      <c r="AU23" s="99">
        <v>1.3281639999999999</v>
      </c>
      <c r="AV23" s="99">
        <v>0.36113630000000002</v>
      </c>
      <c r="AW23" s="100">
        <v>0.95329589999999997</v>
      </c>
      <c r="AY23" s="113">
        <v>1916</v>
      </c>
    </row>
    <row r="24" spans="2:51" s="91" customFormat="1">
      <c r="B24" s="113">
        <v>1917</v>
      </c>
      <c r="C24" s="99">
        <v>93</v>
      </c>
      <c r="D24" s="100">
        <v>3.5930170000000001</v>
      </c>
      <c r="E24" s="100">
        <v>9.2071109</v>
      </c>
      <c r="F24" s="100" t="s">
        <v>24</v>
      </c>
      <c r="G24" s="100">
        <v>10.826136</v>
      </c>
      <c r="H24" s="100">
        <v>5.9042523999999998</v>
      </c>
      <c r="I24" s="100">
        <v>4.9008579000000001</v>
      </c>
      <c r="J24" s="100">
        <v>56.370967999999998</v>
      </c>
      <c r="K24" s="100" t="s">
        <v>24</v>
      </c>
      <c r="L24" s="100">
        <v>3.0969031</v>
      </c>
      <c r="M24" s="100">
        <v>0.3368467</v>
      </c>
      <c r="N24" s="99">
        <v>1925</v>
      </c>
      <c r="O24" s="99">
        <v>0.75329159999999995</v>
      </c>
      <c r="P24" s="99">
        <v>0.23095099999999999</v>
      </c>
      <c r="R24" s="113">
        <v>1917</v>
      </c>
      <c r="S24" s="99">
        <v>76</v>
      </c>
      <c r="T24" s="100">
        <v>3.0810295000000001</v>
      </c>
      <c r="U24" s="100">
        <v>7.1639879000000004</v>
      </c>
      <c r="V24" s="100" t="s">
        <v>24</v>
      </c>
      <c r="W24" s="100">
        <v>8.2059929999999994</v>
      </c>
      <c r="X24" s="100">
        <v>4.8597308000000004</v>
      </c>
      <c r="Y24" s="100">
        <v>4.3047407</v>
      </c>
      <c r="Z24" s="100">
        <v>57.766666999999998</v>
      </c>
      <c r="AA24" s="100" t="s">
        <v>24</v>
      </c>
      <c r="AB24" s="100">
        <v>4.0619988999999999</v>
      </c>
      <c r="AC24" s="100">
        <v>0.37218410000000002</v>
      </c>
      <c r="AD24" s="99">
        <v>1395</v>
      </c>
      <c r="AE24" s="99">
        <v>0.57321630000000001</v>
      </c>
      <c r="AF24" s="99">
        <v>0.21708849999999999</v>
      </c>
      <c r="AH24" s="113">
        <v>1917</v>
      </c>
      <c r="AI24" s="99">
        <v>169</v>
      </c>
      <c r="AJ24" s="100">
        <v>3.3431834999999999</v>
      </c>
      <c r="AK24" s="100">
        <v>8.1424251999999999</v>
      </c>
      <c r="AL24" s="100" t="s">
        <v>24</v>
      </c>
      <c r="AM24" s="100">
        <v>9.4590893000000005</v>
      </c>
      <c r="AN24" s="100">
        <v>5.3606454000000001</v>
      </c>
      <c r="AO24" s="100">
        <v>4.5841313000000001</v>
      </c>
      <c r="AP24" s="100">
        <v>56.994047999999999</v>
      </c>
      <c r="AQ24" s="100" t="s">
        <v>24</v>
      </c>
      <c r="AR24" s="100">
        <v>3.4673778999999998</v>
      </c>
      <c r="AS24" s="100">
        <v>0.35187069999999998</v>
      </c>
      <c r="AT24" s="99">
        <v>3320</v>
      </c>
      <c r="AU24" s="99">
        <v>0.6654523</v>
      </c>
      <c r="AV24" s="99">
        <v>0.22491620000000001</v>
      </c>
      <c r="AW24" s="100">
        <v>1.2851935000000001</v>
      </c>
      <c r="AY24" s="113">
        <v>1917</v>
      </c>
    </row>
    <row r="25" spans="2:51" s="91" customFormat="1">
      <c r="B25" s="114">
        <v>1918</v>
      </c>
      <c r="C25" s="99">
        <v>465</v>
      </c>
      <c r="D25" s="100">
        <v>17.652146999999999</v>
      </c>
      <c r="E25" s="100">
        <v>41.685848999999997</v>
      </c>
      <c r="F25" s="100" t="s">
        <v>24</v>
      </c>
      <c r="G25" s="100">
        <v>48.873401999999999</v>
      </c>
      <c r="H25" s="100">
        <v>27.643089</v>
      </c>
      <c r="I25" s="100">
        <v>23.464002000000001</v>
      </c>
      <c r="J25" s="100">
        <v>53.785403000000002</v>
      </c>
      <c r="K25" s="100" t="s">
        <v>24</v>
      </c>
      <c r="L25" s="100">
        <v>12.473176</v>
      </c>
      <c r="M25" s="100">
        <v>1.6267273</v>
      </c>
      <c r="N25" s="99">
        <v>10575</v>
      </c>
      <c r="O25" s="99">
        <v>4.0656448000000003</v>
      </c>
      <c r="P25" s="99">
        <v>1.2443116000000001</v>
      </c>
      <c r="R25" s="114">
        <v>1918</v>
      </c>
      <c r="S25" s="99">
        <v>383</v>
      </c>
      <c r="T25" s="100">
        <v>15.193402000000001</v>
      </c>
      <c r="U25" s="100">
        <v>40.284607999999999</v>
      </c>
      <c r="V25" s="100" t="s">
        <v>24</v>
      </c>
      <c r="W25" s="100">
        <v>47.607396000000001</v>
      </c>
      <c r="X25" s="100">
        <v>25.741945999999999</v>
      </c>
      <c r="Y25" s="100">
        <v>21.324103000000001</v>
      </c>
      <c r="Z25" s="100">
        <v>58.309398999999999</v>
      </c>
      <c r="AA25" s="100" t="s">
        <v>24</v>
      </c>
      <c r="AB25" s="100">
        <v>14.535104</v>
      </c>
      <c r="AC25" s="100">
        <v>1.7679099</v>
      </c>
      <c r="AD25" s="99">
        <v>7317.5</v>
      </c>
      <c r="AE25" s="99">
        <v>2.9424155999999999</v>
      </c>
      <c r="AF25" s="99">
        <v>1.085127</v>
      </c>
      <c r="AH25" s="114">
        <v>1918</v>
      </c>
      <c r="AI25" s="99">
        <v>848</v>
      </c>
      <c r="AJ25" s="100">
        <v>16.449819999999999</v>
      </c>
      <c r="AK25" s="100">
        <v>40.997732999999997</v>
      </c>
      <c r="AL25" s="100" t="s">
        <v>24</v>
      </c>
      <c r="AM25" s="100">
        <v>48.249529000000003</v>
      </c>
      <c r="AN25" s="100">
        <v>26.712187</v>
      </c>
      <c r="AO25" s="100">
        <v>22.414596</v>
      </c>
      <c r="AP25" s="100">
        <v>55.843229999999998</v>
      </c>
      <c r="AQ25" s="100" t="s">
        <v>24</v>
      </c>
      <c r="AR25" s="100">
        <v>13.327047</v>
      </c>
      <c r="AS25" s="100">
        <v>1.6875958</v>
      </c>
      <c r="AT25" s="99">
        <v>17892.5</v>
      </c>
      <c r="AU25" s="99">
        <v>3.5166314000000001</v>
      </c>
      <c r="AV25" s="99">
        <v>1.1738849</v>
      </c>
      <c r="AW25" s="100">
        <v>1.0347835000000001</v>
      </c>
      <c r="AY25" s="114">
        <v>1918</v>
      </c>
    </row>
    <row r="26" spans="2:51" s="91" customFormat="1">
      <c r="B26" s="114">
        <v>1919</v>
      </c>
      <c r="C26" s="99">
        <v>6836</v>
      </c>
      <c r="D26" s="100">
        <v>255.06254000000001</v>
      </c>
      <c r="E26" s="100">
        <v>289.13448</v>
      </c>
      <c r="F26" s="100" t="s">
        <v>24</v>
      </c>
      <c r="G26" s="100">
        <v>290.16663</v>
      </c>
      <c r="H26" s="100">
        <v>268.12047999999999</v>
      </c>
      <c r="I26" s="100">
        <v>248.7595</v>
      </c>
      <c r="J26" s="100">
        <v>37.320931000000002</v>
      </c>
      <c r="K26" s="100" t="s">
        <v>24</v>
      </c>
      <c r="L26" s="100">
        <v>65.819372000000001</v>
      </c>
      <c r="M26" s="100">
        <v>18.165391</v>
      </c>
      <c r="N26" s="99">
        <v>257252.5</v>
      </c>
      <c r="O26" s="99">
        <v>97.198350000000005</v>
      </c>
      <c r="P26" s="99">
        <v>21.264755000000001</v>
      </c>
      <c r="R26" s="114">
        <v>1919</v>
      </c>
      <c r="S26" s="99">
        <v>4716</v>
      </c>
      <c r="T26" s="100">
        <v>183.1489</v>
      </c>
      <c r="U26" s="100">
        <v>213.38200000000001</v>
      </c>
      <c r="V26" s="100" t="s">
        <v>24</v>
      </c>
      <c r="W26" s="100">
        <v>218.03711999999999</v>
      </c>
      <c r="X26" s="100">
        <v>196.93899999999999</v>
      </c>
      <c r="Y26" s="100">
        <v>184.41959</v>
      </c>
      <c r="Z26" s="100">
        <v>36.843584</v>
      </c>
      <c r="AA26" s="100" t="s">
        <v>24</v>
      </c>
      <c r="AB26" s="100">
        <v>64.470267000000007</v>
      </c>
      <c r="AC26" s="100">
        <v>16.665489000000001</v>
      </c>
      <c r="AD26" s="99">
        <v>180442.5</v>
      </c>
      <c r="AE26" s="99">
        <v>71.035650000000004</v>
      </c>
      <c r="AF26" s="99">
        <v>19.550837999999999</v>
      </c>
      <c r="AH26" s="114">
        <v>1919</v>
      </c>
      <c r="AI26" s="99">
        <v>11552</v>
      </c>
      <c r="AJ26" s="100">
        <v>219.82534999999999</v>
      </c>
      <c r="AK26" s="100">
        <v>252.11378999999999</v>
      </c>
      <c r="AL26" s="100" t="s">
        <v>24</v>
      </c>
      <c r="AM26" s="100">
        <v>254.89392000000001</v>
      </c>
      <c r="AN26" s="100">
        <v>233.27913000000001</v>
      </c>
      <c r="AO26" s="100">
        <v>217.26419000000001</v>
      </c>
      <c r="AP26" s="100">
        <v>37.125694000000003</v>
      </c>
      <c r="AQ26" s="100" t="s">
        <v>24</v>
      </c>
      <c r="AR26" s="100">
        <v>65.261849999999995</v>
      </c>
      <c r="AS26" s="100">
        <v>17.521614</v>
      </c>
      <c r="AT26" s="99">
        <v>437695</v>
      </c>
      <c r="AU26" s="99">
        <v>84.385614000000004</v>
      </c>
      <c r="AV26" s="99">
        <v>20.523046000000001</v>
      </c>
      <c r="AW26" s="100">
        <v>1.3550088</v>
      </c>
      <c r="AY26" s="114">
        <v>1919</v>
      </c>
    </row>
    <row r="27" spans="2:51" s="91" customFormat="1">
      <c r="B27" s="114">
        <v>1920</v>
      </c>
      <c r="C27" s="99">
        <v>248</v>
      </c>
      <c r="D27" s="100">
        <v>9.0975338000000008</v>
      </c>
      <c r="E27" s="100">
        <v>15.145543999999999</v>
      </c>
      <c r="F27" s="100" t="s">
        <v>24</v>
      </c>
      <c r="G27" s="100">
        <v>16.746715999999999</v>
      </c>
      <c r="H27" s="100">
        <v>11.636063999999999</v>
      </c>
      <c r="I27" s="100">
        <v>10.340942999999999</v>
      </c>
      <c r="J27" s="100">
        <v>46.022266999999999</v>
      </c>
      <c r="K27" s="100" t="s">
        <v>24</v>
      </c>
      <c r="L27" s="100">
        <v>7.5311266000000003</v>
      </c>
      <c r="M27" s="100">
        <v>0.77371849999999998</v>
      </c>
      <c r="N27" s="99">
        <v>7347.5</v>
      </c>
      <c r="O27" s="99">
        <v>2.7290915999999998</v>
      </c>
      <c r="P27" s="99">
        <v>0.72012069999999995</v>
      </c>
      <c r="R27" s="114">
        <v>1920</v>
      </c>
      <c r="S27" s="99">
        <v>200</v>
      </c>
      <c r="T27" s="100">
        <v>7.6072325000000003</v>
      </c>
      <c r="U27" s="100">
        <v>14.272644</v>
      </c>
      <c r="V27" s="100" t="s">
        <v>24</v>
      </c>
      <c r="W27" s="100">
        <v>16.146529999999998</v>
      </c>
      <c r="X27" s="100">
        <v>10.432823000000001</v>
      </c>
      <c r="Y27" s="100">
        <v>9.1601359999999996</v>
      </c>
      <c r="Z27" s="100">
        <v>48.2</v>
      </c>
      <c r="AA27" s="100" t="s">
        <v>24</v>
      </c>
      <c r="AB27" s="100">
        <v>7.7220076999999998</v>
      </c>
      <c r="AC27" s="100">
        <v>0.82521869999999997</v>
      </c>
      <c r="AD27" s="99">
        <v>5600</v>
      </c>
      <c r="AE27" s="99">
        <v>2.1592991000000001</v>
      </c>
      <c r="AF27" s="99">
        <v>0.70261059999999997</v>
      </c>
      <c r="AH27" s="114">
        <v>1920</v>
      </c>
      <c r="AI27" s="99">
        <v>448</v>
      </c>
      <c r="AJ27" s="100">
        <v>8.3658716999999996</v>
      </c>
      <c r="AK27" s="100">
        <v>14.752140000000001</v>
      </c>
      <c r="AL27" s="100" t="s">
        <v>24</v>
      </c>
      <c r="AM27" s="100">
        <v>16.499935000000001</v>
      </c>
      <c r="AN27" s="100">
        <v>11.058673000000001</v>
      </c>
      <c r="AO27" s="100">
        <v>9.7721797000000006</v>
      </c>
      <c r="AP27" s="100">
        <v>46.996644000000003</v>
      </c>
      <c r="AQ27" s="100" t="s">
        <v>24</v>
      </c>
      <c r="AR27" s="100">
        <v>7.6151622999999997</v>
      </c>
      <c r="AS27" s="100">
        <v>0.79589259999999995</v>
      </c>
      <c r="AT27" s="99">
        <v>12947.5</v>
      </c>
      <c r="AU27" s="99">
        <v>2.4495235000000002</v>
      </c>
      <c r="AV27" s="99">
        <v>0.7124414</v>
      </c>
      <c r="AW27" s="100">
        <v>1.061159</v>
      </c>
      <c r="AY27" s="114">
        <v>1920</v>
      </c>
    </row>
    <row r="28" spans="2:51">
      <c r="B28" s="115">
        <v>1921</v>
      </c>
      <c r="C28" s="99">
        <v>173</v>
      </c>
      <c r="D28" s="100">
        <v>6.2412064000000003</v>
      </c>
      <c r="E28" s="100">
        <v>14.005115999999999</v>
      </c>
      <c r="F28" s="100" t="s">
        <v>24</v>
      </c>
      <c r="G28" s="100">
        <v>16.23274</v>
      </c>
      <c r="H28" s="100">
        <v>9.4350076999999999</v>
      </c>
      <c r="I28" s="100">
        <v>8.1520624000000002</v>
      </c>
      <c r="J28" s="100">
        <v>49.898843999999997</v>
      </c>
      <c r="K28" s="100" t="s">
        <v>24</v>
      </c>
      <c r="L28" s="100">
        <v>4.7724137999999998</v>
      </c>
      <c r="M28" s="100">
        <v>0.56440040000000002</v>
      </c>
      <c r="N28" s="99">
        <v>4630</v>
      </c>
      <c r="O28" s="99">
        <v>1.6910771</v>
      </c>
      <c r="P28" s="99">
        <v>0.476995</v>
      </c>
      <c r="R28" s="115">
        <v>1921</v>
      </c>
      <c r="S28" s="99">
        <v>135</v>
      </c>
      <c r="T28" s="100">
        <v>5.0313059000000004</v>
      </c>
      <c r="U28" s="100">
        <v>10.910368999999999</v>
      </c>
      <c r="V28" s="100" t="s">
        <v>24</v>
      </c>
      <c r="W28" s="100">
        <v>12.495431</v>
      </c>
      <c r="X28" s="100">
        <v>7.4671400999999999</v>
      </c>
      <c r="Y28" s="100">
        <v>6.3281242999999998</v>
      </c>
      <c r="Z28" s="100">
        <v>51.722222000000002</v>
      </c>
      <c r="AA28" s="100" t="s">
        <v>24</v>
      </c>
      <c r="AB28" s="100">
        <v>5.0298062999999997</v>
      </c>
      <c r="AC28" s="100">
        <v>0.57633199999999996</v>
      </c>
      <c r="AD28" s="99">
        <v>3370</v>
      </c>
      <c r="AE28" s="99">
        <v>1.2732836999999999</v>
      </c>
      <c r="AF28" s="99">
        <v>0.44265369999999998</v>
      </c>
      <c r="AH28" s="115">
        <v>1921</v>
      </c>
      <c r="AI28" s="99">
        <v>308</v>
      </c>
      <c r="AJ28" s="100">
        <v>5.6460926000000002</v>
      </c>
      <c r="AK28" s="100">
        <v>12.420894000000001</v>
      </c>
      <c r="AL28" s="100" t="s">
        <v>24</v>
      </c>
      <c r="AM28" s="100">
        <v>14.303132</v>
      </c>
      <c r="AN28" s="100">
        <v>8.4453955999999994</v>
      </c>
      <c r="AO28" s="100">
        <v>7.2414043000000001</v>
      </c>
      <c r="AP28" s="100">
        <v>50.698051999999997</v>
      </c>
      <c r="AQ28" s="100" t="s">
        <v>24</v>
      </c>
      <c r="AR28" s="100">
        <v>4.8819147000000003</v>
      </c>
      <c r="AS28" s="100">
        <v>0.56956879999999999</v>
      </c>
      <c r="AT28" s="99">
        <v>8000</v>
      </c>
      <c r="AU28" s="99">
        <v>1.4857184999999999</v>
      </c>
      <c r="AV28" s="99">
        <v>0.46189980000000003</v>
      </c>
      <c r="AW28" s="100">
        <v>1.2836517999999999</v>
      </c>
      <c r="AY28" s="115">
        <v>1921</v>
      </c>
    </row>
    <row r="29" spans="2:51">
      <c r="B29" s="116">
        <v>1922</v>
      </c>
      <c r="C29" s="99">
        <v>194</v>
      </c>
      <c r="D29" s="100">
        <v>6.8514920999999998</v>
      </c>
      <c r="E29" s="100">
        <v>11.271400999999999</v>
      </c>
      <c r="F29" s="100" t="s">
        <v>24</v>
      </c>
      <c r="G29" s="100">
        <v>12.564292</v>
      </c>
      <c r="H29" s="100">
        <v>8.6593780000000002</v>
      </c>
      <c r="I29" s="100">
        <v>7.8634209000000004</v>
      </c>
      <c r="J29" s="100">
        <v>44.779792999999998</v>
      </c>
      <c r="K29" s="100" t="s">
        <v>24</v>
      </c>
      <c r="L29" s="100">
        <v>5.5113636000000001</v>
      </c>
      <c r="M29" s="100">
        <v>0.66336130000000004</v>
      </c>
      <c r="N29" s="99">
        <v>5977.5</v>
      </c>
      <c r="O29" s="99">
        <v>2.1372640000000001</v>
      </c>
      <c r="P29" s="99">
        <v>0.69619149999999996</v>
      </c>
      <c r="R29" s="116">
        <v>1922</v>
      </c>
      <c r="S29" s="99">
        <v>161</v>
      </c>
      <c r="T29" s="100">
        <v>5.8793455999999997</v>
      </c>
      <c r="U29" s="100">
        <v>10.190063</v>
      </c>
      <c r="V29" s="100" t="s">
        <v>24</v>
      </c>
      <c r="W29" s="100">
        <v>11.483651999999999</v>
      </c>
      <c r="X29" s="100">
        <v>7.7135365</v>
      </c>
      <c r="Y29" s="100">
        <v>7.0746849000000003</v>
      </c>
      <c r="Z29" s="100">
        <v>45.046584000000003</v>
      </c>
      <c r="AA29" s="100" t="s">
        <v>24</v>
      </c>
      <c r="AB29" s="100">
        <v>6.9069069000000001</v>
      </c>
      <c r="AC29" s="100">
        <v>0.72962930000000004</v>
      </c>
      <c r="AD29" s="99">
        <v>4987.5</v>
      </c>
      <c r="AE29" s="99">
        <v>1.8466750999999999</v>
      </c>
      <c r="AF29" s="99">
        <v>0.77319590000000005</v>
      </c>
      <c r="AH29" s="116">
        <v>1922</v>
      </c>
      <c r="AI29" s="99">
        <v>355</v>
      </c>
      <c r="AJ29" s="100">
        <v>6.3735435000000003</v>
      </c>
      <c r="AK29" s="100">
        <v>10.751592</v>
      </c>
      <c r="AL29" s="100" t="s">
        <v>24</v>
      </c>
      <c r="AM29" s="100">
        <v>12.044878000000001</v>
      </c>
      <c r="AN29" s="100">
        <v>8.2024451999999997</v>
      </c>
      <c r="AO29" s="100">
        <v>7.4808995999999999</v>
      </c>
      <c r="AP29" s="100">
        <v>44.901130000000002</v>
      </c>
      <c r="AQ29" s="100" t="s">
        <v>24</v>
      </c>
      <c r="AR29" s="100">
        <v>6.0673389000000002</v>
      </c>
      <c r="AS29" s="100">
        <v>0.69185940000000001</v>
      </c>
      <c r="AT29" s="99">
        <v>10965</v>
      </c>
      <c r="AU29" s="99">
        <v>1.9945067000000001</v>
      </c>
      <c r="AV29" s="99">
        <v>0.72922560000000003</v>
      </c>
      <c r="AW29" s="100">
        <v>1.1061169</v>
      </c>
      <c r="AY29" s="116">
        <v>1922</v>
      </c>
    </row>
    <row r="30" spans="2:51">
      <c r="B30" s="116">
        <v>1923</v>
      </c>
      <c r="C30" s="99">
        <v>626</v>
      </c>
      <c r="D30" s="100">
        <v>21.595143</v>
      </c>
      <c r="E30" s="100">
        <v>41.865437</v>
      </c>
      <c r="F30" s="100" t="s">
        <v>24</v>
      </c>
      <c r="G30" s="100">
        <v>47.938378</v>
      </c>
      <c r="H30" s="100">
        <v>29.931175</v>
      </c>
      <c r="I30" s="100">
        <v>26.268481000000001</v>
      </c>
      <c r="J30" s="100">
        <v>52.028753999999999</v>
      </c>
      <c r="K30" s="100" t="s">
        <v>24</v>
      </c>
      <c r="L30" s="100">
        <v>13.465261</v>
      </c>
      <c r="M30" s="100">
        <v>1.9796343999999999</v>
      </c>
      <c r="N30" s="99">
        <v>15060</v>
      </c>
      <c r="O30" s="99">
        <v>5.2596654000000003</v>
      </c>
      <c r="P30" s="99">
        <v>1.6430644000000001</v>
      </c>
      <c r="R30" s="116">
        <v>1923</v>
      </c>
      <c r="S30" s="99">
        <v>584</v>
      </c>
      <c r="T30" s="100">
        <v>20.897445000000001</v>
      </c>
      <c r="U30" s="100">
        <v>43.792907</v>
      </c>
      <c r="V30" s="100" t="s">
        <v>24</v>
      </c>
      <c r="W30" s="100">
        <v>50.138759999999998</v>
      </c>
      <c r="X30" s="100">
        <v>30.169006</v>
      </c>
      <c r="Y30" s="100">
        <v>25.534049</v>
      </c>
      <c r="Z30" s="100">
        <v>52.962328999999997</v>
      </c>
      <c r="AA30" s="100" t="s">
        <v>24</v>
      </c>
      <c r="AB30" s="100">
        <v>16.791259</v>
      </c>
      <c r="AC30" s="100">
        <v>2.3726335000000001</v>
      </c>
      <c r="AD30" s="99">
        <v>13792.5</v>
      </c>
      <c r="AE30" s="99">
        <v>5.0041723999999999</v>
      </c>
      <c r="AF30" s="99">
        <v>1.904614</v>
      </c>
      <c r="AH30" s="116">
        <v>1923</v>
      </c>
      <c r="AI30" s="99">
        <v>1210</v>
      </c>
      <c r="AJ30" s="100">
        <v>21.252679000000001</v>
      </c>
      <c r="AK30" s="100">
        <v>43.045478000000003</v>
      </c>
      <c r="AL30" s="100" t="s">
        <v>24</v>
      </c>
      <c r="AM30" s="100">
        <v>49.307563999999999</v>
      </c>
      <c r="AN30" s="100">
        <v>30.196646999999999</v>
      </c>
      <c r="AO30" s="100">
        <v>26.035191999999999</v>
      </c>
      <c r="AP30" s="100">
        <v>52.479339000000003</v>
      </c>
      <c r="AQ30" s="100" t="s">
        <v>24</v>
      </c>
      <c r="AR30" s="100">
        <v>14.888643</v>
      </c>
      <c r="AS30" s="100">
        <v>2.1516465999999999</v>
      </c>
      <c r="AT30" s="99">
        <v>28852.5</v>
      </c>
      <c r="AU30" s="99">
        <v>5.1343535999999999</v>
      </c>
      <c r="AV30" s="99">
        <v>1.7585025999999999</v>
      </c>
      <c r="AW30" s="100">
        <v>0.95598669999999997</v>
      </c>
      <c r="AY30" s="116">
        <v>1923</v>
      </c>
    </row>
    <row r="31" spans="2:51">
      <c r="B31" s="116">
        <v>1924</v>
      </c>
      <c r="C31" s="99">
        <v>297</v>
      </c>
      <c r="D31" s="100">
        <v>10.028701999999999</v>
      </c>
      <c r="E31" s="100">
        <v>23.026475999999999</v>
      </c>
      <c r="F31" s="100" t="s">
        <v>24</v>
      </c>
      <c r="G31" s="100">
        <v>27.043707000000001</v>
      </c>
      <c r="H31" s="100">
        <v>15.268738000000001</v>
      </c>
      <c r="I31" s="100">
        <v>13.072359000000001</v>
      </c>
      <c r="J31" s="100">
        <v>54.284511999999999</v>
      </c>
      <c r="K31" s="100" t="s">
        <v>24</v>
      </c>
      <c r="L31" s="100">
        <v>7.4529486</v>
      </c>
      <c r="M31" s="100">
        <v>0.95489179999999996</v>
      </c>
      <c r="N31" s="99">
        <v>6625</v>
      </c>
      <c r="O31" s="99">
        <v>2.2646476</v>
      </c>
      <c r="P31" s="99">
        <v>0.74876100000000001</v>
      </c>
      <c r="R31" s="116">
        <v>1924</v>
      </c>
      <c r="S31" s="99">
        <v>285</v>
      </c>
      <c r="T31" s="100">
        <v>10.001053000000001</v>
      </c>
      <c r="U31" s="100">
        <v>22.960314</v>
      </c>
      <c r="V31" s="100" t="s">
        <v>24</v>
      </c>
      <c r="W31" s="100">
        <v>26.780419999999999</v>
      </c>
      <c r="X31" s="100">
        <v>15.173448</v>
      </c>
      <c r="Y31" s="100">
        <v>12.76576</v>
      </c>
      <c r="Z31" s="100">
        <v>54.665492999999998</v>
      </c>
      <c r="AA31" s="100" t="s">
        <v>24</v>
      </c>
      <c r="AB31" s="100">
        <v>9.9268547999999992</v>
      </c>
      <c r="AC31" s="100">
        <v>1.1936173000000001</v>
      </c>
      <c r="AD31" s="99">
        <v>6332.5</v>
      </c>
      <c r="AE31" s="99">
        <v>2.2529975000000002</v>
      </c>
      <c r="AF31" s="99">
        <v>0.90180539999999998</v>
      </c>
      <c r="AH31" s="116">
        <v>1924</v>
      </c>
      <c r="AI31" s="99">
        <v>582</v>
      </c>
      <c r="AJ31" s="100">
        <v>10.015143</v>
      </c>
      <c r="AK31" s="100">
        <v>22.980557000000001</v>
      </c>
      <c r="AL31" s="100" t="s">
        <v>24</v>
      </c>
      <c r="AM31" s="100">
        <v>26.882650000000002</v>
      </c>
      <c r="AN31" s="100">
        <v>15.230976999999999</v>
      </c>
      <c r="AO31" s="100">
        <v>12.929757</v>
      </c>
      <c r="AP31" s="100">
        <v>54.470739999999999</v>
      </c>
      <c r="AQ31" s="100" t="s">
        <v>24</v>
      </c>
      <c r="AR31" s="100">
        <v>8.4889147999999999</v>
      </c>
      <c r="AS31" s="100">
        <v>1.0585667999999999</v>
      </c>
      <c r="AT31" s="99">
        <v>12957.5</v>
      </c>
      <c r="AU31" s="99">
        <v>2.2589389999999998</v>
      </c>
      <c r="AV31" s="99">
        <v>0.81647890000000001</v>
      </c>
      <c r="AW31" s="100">
        <v>1.0028816</v>
      </c>
      <c r="AY31" s="116">
        <v>1924</v>
      </c>
    </row>
    <row r="32" spans="2:51">
      <c r="B32" s="116">
        <v>1925</v>
      </c>
      <c r="C32" s="99">
        <v>184</v>
      </c>
      <c r="D32" s="100">
        <v>6.0704035000000003</v>
      </c>
      <c r="E32" s="100">
        <v>8.6576999000000008</v>
      </c>
      <c r="F32" s="100" t="s">
        <v>24</v>
      </c>
      <c r="G32" s="100">
        <v>9.4744852999999996</v>
      </c>
      <c r="H32" s="100">
        <v>7.0646440000000004</v>
      </c>
      <c r="I32" s="100">
        <v>6.6872857000000003</v>
      </c>
      <c r="J32" s="100">
        <v>42.472825999999998</v>
      </c>
      <c r="K32" s="100" t="s">
        <v>24</v>
      </c>
      <c r="L32" s="100">
        <v>5.1239208999999999</v>
      </c>
      <c r="M32" s="100">
        <v>0.59099380000000001</v>
      </c>
      <c r="N32" s="99">
        <v>6067.5</v>
      </c>
      <c r="O32" s="99">
        <v>2.0266885000000001</v>
      </c>
      <c r="P32" s="99">
        <v>0.70406400000000002</v>
      </c>
      <c r="R32" s="116">
        <v>1925</v>
      </c>
      <c r="S32" s="99">
        <v>167</v>
      </c>
      <c r="T32" s="100">
        <v>5.7425810999999998</v>
      </c>
      <c r="U32" s="100">
        <v>11.697291999999999</v>
      </c>
      <c r="V32" s="100" t="s">
        <v>24</v>
      </c>
      <c r="W32" s="100">
        <v>13.802576999999999</v>
      </c>
      <c r="X32" s="100">
        <v>8.0412320000000008</v>
      </c>
      <c r="Y32" s="100">
        <v>7.2126742999999998</v>
      </c>
      <c r="Z32" s="100">
        <v>45.284430999999998</v>
      </c>
      <c r="AA32" s="100" t="s">
        <v>24</v>
      </c>
      <c r="AB32" s="100">
        <v>6.5387627000000004</v>
      </c>
      <c r="AC32" s="100">
        <v>0.71263980000000005</v>
      </c>
      <c r="AD32" s="99">
        <v>5275</v>
      </c>
      <c r="AE32" s="99">
        <v>1.8394531999999999</v>
      </c>
      <c r="AF32" s="99">
        <v>0.79469100000000004</v>
      </c>
      <c r="AH32" s="116">
        <v>1925</v>
      </c>
      <c r="AI32" s="99">
        <v>351</v>
      </c>
      <c r="AJ32" s="100">
        <v>5.9098869000000001</v>
      </c>
      <c r="AK32" s="100">
        <v>10.430026</v>
      </c>
      <c r="AL32" s="100" t="s">
        <v>24</v>
      </c>
      <c r="AM32" s="100">
        <v>11.967345</v>
      </c>
      <c r="AN32" s="100">
        <v>7.6806483999999999</v>
      </c>
      <c r="AO32" s="100">
        <v>7.0499480999999999</v>
      </c>
      <c r="AP32" s="100">
        <v>43.810541000000001</v>
      </c>
      <c r="AQ32" s="100" t="s">
        <v>24</v>
      </c>
      <c r="AR32" s="100">
        <v>5.7119609000000002</v>
      </c>
      <c r="AS32" s="100">
        <v>0.64323410000000003</v>
      </c>
      <c r="AT32" s="99">
        <v>11342.5</v>
      </c>
      <c r="AU32" s="99">
        <v>1.9350849000000001</v>
      </c>
      <c r="AV32" s="99">
        <v>0.7434963</v>
      </c>
      <c r="AW32" s="100">
        <v>0.74014570000000002</v>
      </c>
      <c r="AY32" s="116">
        <v>1925</v>
      </c>
    </row>
    <row r="33" spans="2:51">
      <c r="B33" s="116">
        <v>1926</v>
      </c>
      <c r="C33" s="99">
        <v>429</v>
      </c>
      <c r="D33" s="100">
        <v>13.876759</v>
      </c>
      <c r="E33" s="100">
        <v>33.759300000000003</v>
      </c>
      <c r="F33" s="100" t="s">
        <v>24</v>
      </c>
      <c r="G33" s="100">
        <v>39.933836999999997</v>
      </c>
      <c r="H33" s="100">
        <v>21.865061000000001</v>
      </c>
      <c r="I33" s="100">
        <v>18.467798999999999</v>
      </c>
      <c r="J33" s="100">
        <v>56.194639000000002</v>
      </c>
      <c r="K33" s="100" t="s">
        <v>24</v>
      </c>
      <c r="L33" s="100">
        <v>10.618812</v>
      </c>
      <c r="M33" s="100">
        <v>1.3246055999999999</v>
      </c>
      <c r="N33" s="99">
        <v>8797.5</v>
      </c>
      <c r="O33" s="99">
        <v>2.8814031</v>
      </c>
      <c r="P33" s="99">
        <v>0.99228780000000005</v>
      </c>
      <c r="R33" s="116">
        <v>1926</v>
      </c>
      <c r="S33" s="99">
        <v>326</v>
      </c>
      <c r="T33" s="100">
        <v>10.995683</v>
      </c>
      <c r="U33" s="100">
        <v>24.420227000000001</v>
      </c>
      <c r="V33" s="100" t="s">
        <v>24</v>
      </c>
      <c r="W33" s="100">
        <v>28.553293</v>
      </c>
      <c r="X33" s="100">
        <v>16.218783999999999</v>
      </c>
      <c r="Y33" s="100">
        <v>13.477587</v>
      </c>
      <c r="Z33" s="100">
        <v>55.812882999999999</v>
      </c>
      <c r="AA33" s="100" t="s">
        <v>24</v>
      </c>
      <c r="AB33" s="100">
        <v>11.564385</v>
      </c>
      <c r="AC33" s="100">
        <v>1.3270914</v>
      </c>
      <c r="AD33" s="99">
        <v>6897.5</v>
      </c>
      <c r="AE33" s="99">
        <v>2.3594103</v>
      </c>
      <c r="AF33" s="99">
        <v>1.0198385999999999</v>
      </c>
      <c r="AH33" s="116">
        <v>1926</v>
      </c>
      <c r="AI33" s="99">
        <v>755</v>
      </c>
      <c r="AJ33" s="100">
        <v>12.466357</v>
      </c>
      <c r="AK33" s="100">
        <v>28.807738000000001</v>
      </c>
      <c r="AL33" s="100" t="s">
        <v>24</v>
      </c>
      <c r="AM33" s="100">
        <v>33.851787999999999</v>
      </c>
      <c r="AN33" s="100">
        <v>18.942253999999998</v>
      </c>
      <c r="AO33" s="100">
        <v>15.903829</v>
      </c>
      <c r="AP33" s="100">
        <v>56.029800999999999</v>
      </c>
      <c r="AQ33" s="100" t="s">
        <v>24</v>
      </c>
      <c r="AR33" s="100">
        <v>11.007434999999999</v>
      </c>
      <c r="AS33" s="100">
        <v>1.3256778</v>
      </c>
      <c r="AT33" s="99">
        <v>15695</v>
      </c>
      <c r="AU33" s="99">
        <v>2.6260750000000002</v>
      </c>
      <c r="AV33" s="99">
        <v>1.0042101000000001</v>
      </c>
      <c r="AW33" s="100">
        <v>1.3824319</v>
      </c>
      <c r="AY33" s="116">
        <v>1926</v>
      </c>
    </row>
    <row r="34" spans="2:51">
      <c r="B34" s="116">
        <v>1927</v>
      </c>
      <c r="C34" s="99">
        <v>230</v>
      </c>
      <c r="D34" s="100">
        <v>7.2812460000000003</v>
      </c>
      <c r="E34" s="100">
        <v>14.803971000000001</v>
      </c>
      <c r="F34" s="100" t="s">
        <v>24</v>
      </c>
      <c r="G34" s="100">
        <v>17.236792000000001</v>
      </c>
      <c r="H34" s="100">
        <v>10.267649</v>
      </c>
      <c r="I34" s="100">
        <v>9.0475604999999995</v>
      </c>
      <c r="J34" s="100">
        <v>50.403930000000003</v>
      </c>
      <c r="K34" s="100" t="s">
        <v>24</v>
      </c>
      <c r="L34" s="100">
        <v>5.3977938999999999</v>
      </c>
      <c r="M34" s="100">
        <v>0.69998170000000004</v>
      </c>
      <c r="N34" s="99">
        <v>5927.5</v>
      </c>
      <c r="O34" s="99">
        <v>1.9002052</v>
      </c>
      <c r="P34" s="99">
        <v>0.66386670000000003</v>
      </c>
      <c r="R34" s="116">
        <v>1927</v>
      </c>
      <c r="S34" s="99">
        <v>197</v>
      </c>
      <c r="T34" s="100">
        <v>6.5151966000000003</v>
      </c>
      <c r="U34" s="100">
        <v>13.80677</v>
      </c>
      <c r="V34" s="100" t="s">
        <v>24</v>
      </c>
      <c r="W34" s="100">
        <v>16.184678999999999</v>
      </c>
      <c r="X34" s="100">
        <v>9.3230760000000004</v>
      </c>
      <c r="Y34" s="100">
        <v>8.0605671000000001</v>
      </c>
      <c r="Z34" s="100">
        <v>51.307107000000002</v>
      </c>
      <c r="AA34" s="100" t="s">
        <v>24</v>
      </c>
      <c r="AB34" s="100">
        <v>6.7604667000000003</v>
      </c>
      <c r="AC34" s="100">
        <v>0.77485839999999995</v>
      </c>
      <c r="AD34" s="99">
        <v>5032.5</v>
      </c>
      <c r="AE34" s="99">
        <v>1.6881919000000001</v>
      </c>
      <c r="AF34" s="99">
        <v>0.72115899999999999</v>
      </c>
      <c r="AH34" s="116">
        <v>1927</v>
      </c>
      <c r="AI34" s="99">
        <v>427</v>
      </c>
      <c r="AJ34" s="100">
        <v>6.9065912000000003</v>
      </c>
      <c r="AK34" s="100">
        <v>14.358618</v>
      </c>
      <c r="AL34" s="100" t="s">
        <v>24</v>
      </c>
      <c r="AM34" s="100">
        <v>16.780010999999998</v>
      </c>
      <c r="AN34" s="100">
        <v>9.8290343999999994</v>
      </c>
      <c r="AO34" s="100">
        <v>8.5879306</v>
      </c>
      <c r="AP34" s="100">
        <v>50.821596</v>
      </c>
      <c r="AQ34" s="100" t="s">
        <v>24</v>
      </c>
      <c r="AR34" s="100">
        <v>5.9512194999999997</v>
      </c>
      <c r="AS34" s="100">
        <v>0.73264470000000004</v>
      </c>
      <c r="AT34" s="99">
        <v>10960</v>
      </c>
      <c r="AU34" s="99">
        <v>1.7966035</v>
      </c>
      <c r="AV34" s="99">
        <v>0.68900050000000002</v>
      </c>
      <c r="AW34" s="100">
        <v>1.0722255000000001</v>
      </c>
      <c r="AY34" s="116">
        <v>1927</v>
      </c>
    </row>
    <row r="35" spans="2:51">
      <c r="B35" s="116">
        <v>1928</v>
      </c>
      <c r="C35" s="99">
        <v>401</v>
      </c>
      <c r="D35" s="100">
        <v>12.448003999999999</v>
      </c>
      <c r="E35" s="100">
        <v>25.698187999999998</v>
      </c>
      <c r="F35" s="100" t="s">
        <v>24</v>
      </c>
      <c r="G35" s="100">
        <v>30.027545</v>
      </c>
      <c r="H35" s="100">
        <v>17.678459</v>
      </c>
      <c r="I35" s="100">
        <v>15.435325000000001</v>
      </c>
      <c r="J35" s="100">
        <v>52.662095000000001</v>
      </c>
      <c r="K35" s="100" t="s">
        <v>24</v>
      </c>
      <c r="L35" s="100">
        <v>9.1699061999999998</v>
      </c>
      <c r="M35" s="100">
        <v>1.2098355999999999</v>
      </c>
      <c r="N35" s="99">
        <v>9457.5</v>
      </c>
      <c r="O35" s="99">
        <v>2.9734956000000001</v>
      </c>
      <c r="P35" s="99">
        <v>1.0598687</v>
      </c>
      <c r="R35" s="116">
        <v>1928</v>
      </c>
      <c r="S35" s="99">
        <v>398</v>
      </c>
      <c r="T35" s="100">
        <v>12.918722000000001</v>
      </c>
      <c r="U35" s="100">
        <v>25.942374000000001</v>
      </c>
      <c r="V35" s="100" t="s">
        <v>24</v>
      </c>
      <c r="W35" s="100">
        <v>29.837883000000001</v>
      </c>
      <c r="X35" s="100">
        <v>17.812581999999999</v>
      </c>
      <c r="Y35" s="100">
        <v>15.235089</v>
      </c>
      <c r="Z35" s="100">
        <v>53.115577999999999</v>
      </c>
      <c r="AA35" s="100" t="s">
        <v>24</v>
      </c>
      <c r="AB35" s="100">
        <v>12.265022999999999</v>
      </c>
      <c r="AC35" s="100">
        <v>1.5171730000000001</v>
      </c>
      <c r="AD35" s="99">
        <v>9345</v>
      </c>
      <c r="AE35" s="99">
        <v>3.0773537000000002</v>
      </c>
      <c r="AF35" s="99">
        <v>1.3067508000000001</v>
      </c>
      <c r="AH35" s="116">
        <v>1928</v>
      </c>
      <c r="AI35" s="99">
        <v>799</v>
      </c>
      <c r="AJ35" s="100">
        <v>12.678112</v>
      </c>
      <c r="AK35" s="100">
        <v>25.766614000000001</v>
      </c>
      <c r="AL35" s="100" t="s">
        <v>24</v>
      </c>
      <c r="AM35" s="100">
        <v>29.858646</v>
      </c>
      <c r="AN35" s="100">
        <v>17.731714</v>
      </c>
      <c r="AO35" s="100">
        <v>15.323446000000001</v>
      </c>
      <c r="AP35" s="100">
        <v>52.887985</v>
      </c>
      <c r="AQ35" s="100" t="s">
        <v>24</v>
      </c>
      <c r="AR35" s="100">
        <v>10.488317</v>
      </c>
      <c r="AS35" s="100">
        <v>1.3456162</v>
      </c>
      <c r="AT35" s="99">
        <v>18802.5</v>
      </c>
      <c r="AU35" s="99">
        <v>3.0242227000000002</v>
      </c>
      <c r="AV35" s="99">
        <v>1.1697025000000001</v>
      </c>
      <c r="AW35" s="100">
        <v>0.99058740000000001</v>
      </c>
      <c r="AY35" s="116">
        <v>1928</v>
      </c>
    </row>
    <row r="36" spans="2:51">
      <c r="B36" s="116">
        <v>1929</v>
      </c>
      <c r="C36" s="99">
        <v>548</v>
      </c>
      <c r="D36" s="100">
        <v>16.782530999999999</v>
      </c>
      <c r="E36" s="100">
        <v>35.374625999999999</v>
      </c>
      <c r="F36" s="100" t="s">
        <v>24</v>
      </c>
      <c r="G36" s="100">
        <v>41.766761000000002</v>
      </c>
      <c r="H36" s="100">
        <v>24.095482000000001</v>
      </c>
      <c r="I36" s="100">
        <v>20.984812000000002</v>
      </c>
      <c r="J36" s="100">
        <v>52.445255000000003</v>
      </c>
      <c r="K36" s="100" t="s">
        <v>24</v>
      </c>
      <c r="L36" s="100">
        <v>11.510187</v>
      </c>
      <c r="M36" s="100">
        <v>1.5784319</v>
      </c>
      <c r="N36" s="99">
        <v>13155</v>
      </c>
      <c r="O36" s="99">
        <v>4.0822342999999996</v>
      </c>
      <c r="P36" s="99">
        <v>1.466825</v>
      </c>
      <c r="R36" s="116">
        <v>1929</v>
      </c>
      <c r="S36" s="99">
        <v>471</v>
      </c>
      <c r="T36" s="100">
        <v>15.054657000000001</v>
      </c>
      <c r="U36" s="100">
        <v>32.756528000000003</v>
      </c>
      <c r="V36" s="100" t="s">
        <v>24</v>
      </c>
      <c r="W36" s="100">
        <v>38.444508999999996</v>
      </c>
      <c r="X36" s="100">
        <v>21.602138</v>
      </c>
      <c r="Y36" s="100">
        <v>18.380728999999999</v>
      </c>
      <c r="Z36" s="100">
        <v>53.625264999999999</v>
      </c>
      <c r="AA36" s="100" t="s">
        <v>24</v>
      </c>
      <c r="AB36" s="100">
        <v>13.453298999999999</v>
      </c>
      <c r="AC36" s="100">
        <v>1.8019052</v>
      </c>
      <c r="AD36" s="99">
        <v>11027.5</v>
      </c>
      <c r="AE36" s="99">
        <v>3.5772213000000002</v>
      </c>
      <c r="AF36" s="99">
        <v>1.6387474</v>
      </c>
      <c r="AH36" s="116">
        <v>1929</v>
      </c>
      <c r="AI36" s="99">
        <v>1019</v>
      </c>
      <c r="AJ36" s="100">
        <v>15.937065</v>
      </c>
      <c r="AK36" s="100">
        <v>34.129199</v>
      </c>
      <c r="AL36" s="100" t="s">
        <v>24</v>
      </c>
      <c r="AM36" s="100">
        <v>40.183933000000003</v>
      </c>
      <c r="AN36" s="100">
        <v>22.903124999999999</v>
      </c>
      <c r="AO36" s="100">
        <v>19.749355000000001</v>
      </c>
      <c r="AP36" s="100">
        <v>52.990676999999998</v>
      </c>
      <c r="AQ36" s="100" t="s">
        <v>24</v>
      </c>
      <c r="AR36" s="100">
        <v>12.333575</v>
      </c>
      <c r="AS36" s="100">
        <v>1.6744171000000001</v>
      </c>
      <c r="AT36" s="99">
        <v>24182.5</v>
      </c>
      <c r="AU36" s="99">
        <v>3.8353264</v>
      </c>
      <c r="AV36" s="99">
        <v>1.5405245999999999</v>
      </c>
      <c r="AW36" s="100">
        <v>1.0799259999999999</v>
      </c>
      <c r="AY36" s="116">
        <v>1929</v>
      </c>
    </row>
    <row r="37" spans="2:51">
      <c r="B37" s="116">
        <v>1930</v>
      </c>
      <c r="C37" s="99">
        <v>151</v>
      </c>
      <c r="D37" s="100">
        <v>4.5822839000000002</v>
      </c>
      <c r="E37" s="100">
        <v>8.6282291999999998</v>
      </c>
      <c r="F37" s="100" t="s">
        <v>24</v>
      </c>
      <c r="G37" s="100">
        <v>9.9867080999999995</v>
      </c>
      <c r="H37" s="100">
        <v>6.1222858000000002</v>
      </c>
      <c r="I37" s="100">
        <v>5.5463865999999999</v>
      </c>
      <c r="J37" s="100">
        <v>49.023178999999999</v>
      </c>
      <c r="K37" s="100" t="s">
        <v>24</v>
      </c>
      <c r="L37" s="100">
        <v>4.71875</v>
      </c>
      <c r="M37" s="100">
        <v>0.4847823</v>
      </c>
      <c r="N37" s="99">
        <v>4105</v>
      </c>
      <c r="O37" s="99">
        <v>1.2631158</v>
      </c>
      <c r="P37" s="99">
        <v>0.51476739999999999</v>
      </c>
      <c r="R37" s="116">
        <v>1930</v>
      </c>
      <c r="S37" s="99">
        <v>127</v>
      </c>
      <c r="T37" s="100">
        <v>4.0095977999999999</v>
      </c>
      <c r="U37" s="100">
        <v>6.2886877999999999</v>
      </c>
      <c r="V37" s="100" t="s">
        <v>24</v>
      </c>
      <c r="W37" s="100">
        <v>7.0407321999999999</v>
      </c>
      <c r="X37" s="100">
        <v>4.8465113000000004</v>
      </c>
      <c r="Y37" s="100">
        <v>4.5466129999999998</v>
      </c>
      <c r="Z37" s="100">
        <v>45.216535</v>
      </c>
      <c r="AA37" s="100" t="s">
        <v>24</v>
      </c>
      <c r="AB37" s="100">
        <v>5.4978354999999999</v>
      </c>
      <c r="AC37" s="100">
        <v>0.52516229999999997</v>
      </c>
      <c r="AD37" s="99">
        <v>3900</v>
      </c>
      <c r="AE37" s="99">
        <v>1.2504008</v>
      </c>
      <c r="AF37" s="99">
        <v>0.62847980000000003</v>
      </c>
      <c r="AH37" s="116">
        <v>1930</v>
      </c>
      <c r="AI37" s="99">
        <v>278</v>
      </c>
      <c r="AJ37" s="100">
        <v>4.3016076999999999</v>
      </c>
      <c r="AK37" s="100">
        <v>7.3673377999999996</v>
      </c>
      <c r="AL37" s="100" t="s">
        <v>24</v>
      </c>
      <c r="AM37" s="100">
        <v>8.3919989000000008</v>
      </c>
      <c r="AN37" s="100">
        <v>5.4434946000000002</v>
      </c>
      <c r="AO37" s="100">
        <v>5.0151441999999999</v>
      </c>
      <c r="AP37" s="100">
        <v>47.284173000000003</v>
      </c>
      <c r="AQ37" s="100" t="s">
        <v>24</v>
      </c>
      <c r="AR37" s="100">
        <v>5.0453720999999998</v>
      </c>
      <c r="AS37" s="100">
        <v>0.50243079999999996</v>
      </c>
      <c r="AT37" s="99">
        <v>8005</v>
      </c>
      <c r="AU37" s="99">
        <v>1.2568889000000001</v>
      </c>
      <c r="AV37" s="99">
        <v>0.56453050000000005</v>
      </c>
      <c r="AW37" s="100">
        <v>1.3720238</v>
      </c>
      <c r="AY37" s="116">
        <v>1930</v>
      </c>
    </row>
    <row r="38" spans="2:51">
      <c r="B38" s="117">
        <v>1931</v>
      </c>
      <c r="C38" s="99">
        <v>443</v>
      </c>
      <c r="D38" s="100">
        <v>13.338552</v>
      </c>
      <c r="E38" s="100">
        <v>25.821345000000001</v>
      </c>
      <c r="F38" s="100" t="s">
        <v>24</v>
      </c>
      <c r="G38" s="100">
        <v>30.042266999999999</v>
      </c>
      <c r="H38" s="100">
        <v>17.935386999999999</v>
      </c>
      <c r="I38" s="100">
        <v>15.969122</v>
      </c>
      <c r="J38" s="100">
        <v>51.642212000000001</v>
      </c>
      <c r="K38" s="100" t="s">
        <v>24</v>
      </c>
      <c r="L38" s="100">
        <v>11.633402999999999</v>
      </c>
      <c r="M38" s="100">
        <v>1.393257</v>
      </c>
      <c r="N38" s="99">
        <v>10955</v>
      </c>
      <c r="O38" s="99">
        <v>3.3477982000000002</v>
      </c>
      <c r="P38" s="99">
        <v>1.4689516</v>
      </c>
      <c r="R38" s="117">
        <v>1931</v>
      </c>
      <c r="S38" s="99">
        <v>403</v>
      </c>
      <c r="T38" s="100">
        <v>12.572926000000001</v>
      </c>
      <c r="U38" s="100">
        <v>24.282862999999999</v>
      </c>
      <c r="V38" s="100" t="s">
        <v>24</v>
      </c>
      <c r="W38" s="100">
        <v>28.221513999999999</v>
      </c>
      <c r="X38" s="100">
        <v>16.627935999999998</v>
      </c>
      <c r="Y38" s="100">
        <v>14.501941</v>
      </c>
      <c r="Z38" s="100">
        <v>54.720844</v>
      </c>
      <c r="AA38" s="100" t="s">
        <v>24</v>
      </c>
      <c r="AB38" s="100">
        <v>14.346743</v>
      </c>
      <c r="AC38" s="100">
        <v>1.6273622999999999</v>
      </c>
      <c r="AD38" s="99">
        <v>8890</v>
      </c>
      <c r="AE38" s="99">
        <v>2.8194474999999999</v>
      </c>
      <c r="AF38" s="99">
        <v>1.5489626000000001</v>
      </c>
      <c r="AH38" s="117">
        <v>1931</v>
      </c>
      <c r="AI38" s="99">
        <v>846</v>
      </c>
      <c r="AJ38" s="100">
        <v>12.962536999999999</v>
      </c>
      <c r="AK38" s="100">
        <v>24.981615000000001</v>
      </c>
      <c r="AL38" s="100" t="s">
        <v>24</v>
      </c>
      <c r="AM38" s="100">
        <v>29.033358</v>
      </c>
      <c r="AN38" s="100">
        <v>17.255804000000001</v>
      </c>
      <c r="AO38" s="100">
        <v>15.213436</v>
      </c>
      <c r="AP38" s="100">
        <v>53.108747000000001</v>
      </c>
      <c r="AQ38" s="100" t="s">
        <v>24</v>
      </c>
      <c r="AR38" s="100">
        <v>12.78525</v>
      </c>
      <c r="AS38" s="100">
        <v>1.4957567000000001</v>
      </c>
      <c r="AT38" s="99">
        <v>19845</v>
      </c>
      <c r="AU38" s="99">
        <v>3.0885237000000001</v>
      </c>
      <c r="AV38" s="99">
        <v>1.5037480000000001</v>
      </c>
      <c r="AW38" s="100">
        <v>1.0633566999999999</v>
      </c>
      <c r="AY38" s="117">
        <v>1931</v>
      </c>
    </row>
    <row r="39" spans="2:51">
      <c r="B39" s="117">
        <v>1932</v>
      </c>
      <c r="C39" s="99">
        <v>179</v>
      </c>
      <c r="D39" s="100">
        <v>5.3543118999999999</v>
      </c>
      <c r="E39" s="100">
        <v>8.1471657000000004</v>
      </c>
      <c r="F39" s="100" t="s">
        <v>24</v>
      </c>
      <c r="G39" s="100">
        <v>9.1943652</v>
      </c>
      <c r="H39" s="100">
        <v>6.3810883</v>
      </c>
      <c r="I39" s="100">
        <v>6.1125572999999997</v>
      </c>
      <c r="J39" s="100">
        <v>45.125698</v>
      </c>
      <c r="K39" s="100" t="s">
        <v>24</v>
      </c>
      <c r="L39" s="100">
        <v>5.4857493000000002</v>
      </c>
      <c r="M39" s="100">
        <v>0.56183300000000003</v>
      </c>
      <c r="N39" s="99">
        <v>5490</v>
      </c>
      <c r="O39" s="99">
        <v>1.6680846</v>
      </c>
      <c r="P39" s="99">
        <v>0.76036939999999997</v>
      </c>
      <c r="R39" s="117">
        <v>1932</v>
      </c>
      <c r="S39" s="99">
        <v>170</v>
      </c>
      <c r="T39" s="100">
        <v>5.2571358000000004</v>
      </c>
      <c r="U39" s="100">
        <v>8.9193645000000004</v>
      </c>
      <c r="V39" s="100" t="s">
        <v>24</v>
      </c>
      <c r="W39" s="100">
        <v>10.269170000000001</v>
      </c>
      <c r="X39" s="100">
        <v>6.5094987</v>
      </c>
      <c r="Y39" s="100">
        <v>6.0646924000000002</v>
      </c>
      <c r="Z39" s="100">
        <v>49.676470999999999</v>
      </c>
      <c r="AA39" s="100" t="s">
        <v>24</v>
      </c>
      <c r="AB39" s="100">
        <v>7.1942446000000002</v>
      </c>
      <c r="AC39" s="100">
        <v>0.68281320000000001</v>
      </c>
      <c r="AD39" s="99">
        <v>4545</v>
      </c>
      <c r="AE39" s="99">
        <v>1.4303698</v>
      </c>
      <c r="AF39" s="99">
        <v>0.81184270000000003</v>
      </c>
      <c r="AH39" s="117">
        <v>1932</v>
      </c>
      <c r="AI39" s="99">
        <v>349</v>
      </c>
      <c r="AJ39" s="100">
        <v>5.3065321000000001</v>
      </c>
      <c r="AK39" s="100">
        <v>8.6017647000000004</v>
      </c>
      <c r="AL39" s="100" t="s">
        <v>24</v>
      </c>
      <c r="AM39" s="100">
        <v>9.8237517000000008</v>
      </c>
      <c r="AN39" s="100">
        <v>6.4771909000000001</v>
      </c>
      <c r="AO39" s="100">
        <v>6.1142779000000003</v>
      </c>
      <c r="AP39" s="100">
        <v>47.342407000000001</v>
      </c>
      <c r="AQ39" s="100" t="s">
        <v>24</v>
      </c>
      <c r="AR39" s="100">
        <v>6.2033415999999999</v>
      </c>
      <c r="AS39" s="100">
        <v>0.61490210000000001</v>
      </c>
      <c r="AT39" s="99">
        <v>10035</v>
      </c>
      <c r="AU39" s="99">
        <v>1.5513163000000001</v>
      </c>
      <c r="AV39" s="99">
        <v>0.78284989999999999</v>
      </c>
      <c r="AW39" s="100">
        <v>0.91342449999999997</v>
      </c>
      <c r="AY39" s="117">
        <v>1932</v>
      </c>
    </row>
    <row r="40" spans="2:51">
      <c r="B40" s="117">
        <v>1933</v>
      </c>
      <c r="C40" s="99">
        <v>480</v>
      </c>
      <c r="D40" s="100">
        <v>14.255591000000001</v>
      </c>
      <c r="E40" s="100">
        <v>27.236111000000001</v>
      </c>
      <c r="F40" s="100" t="s">
        <v>24</v>
      </c>
      <c r="G40" s="100">
        <v>31.624002000000001</v>
      </c>
      <c r="H40" s="100">
        <v>18.831664</v>
      </c>
      <c r="I40" s="100">
        <v>16.445328</v>
      </c>
      <c r="J40" s="100">
        <v>53.262003999999997</v>
      </c>
      <c r="K40" s="100" t="s">
        <v>24</v>
      </c>
      <c r="L40" s="100">
        <v>12.329822999999999</v>
      </c>
      <c r="M40" s="100">
        <v>1.4436089999999999</v>
      </c>
      <c r="N40" s="99">
        <v>11172.5</v>
      </c>
      <c r="O40" s="99">
        <v>3.3732375000000001</v>
      </c>
      <c r="P40" s="99">
        <v>1.5626967</v>
      </c>
      <c r="R40" s="117">
        <v>1933</v>
      </c>
      <c r="S40" s="99">
        <v>399</v>
      </c>
      <c r="T40" s="100">
        <v>12.229134999999999</v>
      </c>
      <c r="U40" s="100">
        <v>23.153077</v>
      </c>
      <c r="V40" s="100" t="s">
        <v>24</v>
      </c>
      <c r="W40" s="100">
        <v>26.792399</v>
      </c>
      <c r="X40" s="100">
        <v>15.727251000000001</v>
      </c>
      <c r="Y40" s="100">
        <v>13.563447</v>
      </c>
      <c r="Z40" s="100">
        <v>53.853383000000001</v>
      </c>
      <c r="AA40" s="100" t="s">
        <v>24</v>
      </c>
      <c r="AB40" s="100">
        <v>14.079040000000001</v>
      </c>
      <c r="AC40" s="100">
        <v>1.5425059000000001</v>
      </c>
      <c r="AD40" s="99">
        <v>9277.5</v>
      </c>
      <c r="AE40" s="99">
        <v>2.897046</v>
      </c>
      <c r="AF40" s="99">
        <v>1.6632975999999999</v>
      </c>
      <c r="AH40" s="117">
        <v>1933</v>
      </c>
      <c r="AI40" s="99">
        <v>879</v>
      </c>
      <c r="AJ40" s="100">
        <v>13.258319</v>
      </c>
      <c r="AK40" s="100">
        <v>25.164256999999999</v>
      </c>
      <c r="AL40" s="100" t="s">
        <v>24</v>
      </c>
      <c r="AM40" s="100">
        <v>29.164818</v>
      </c>
      <c r="AN40" s="100">
        <v>17.271172</v>
      </c>
      <c r="AO40" s="100">
        <v>15.004916</v>
      </c>
      <c r="AP40" s="100">
        <v>53.530752</v>
      </c>
      <c r="AQ40" s="100" t="s">
        <v>24</v>
      </c>
      <c r="AR40" s="100">
        <v>13.066746</v>
      </c>
      <c r="AS40" s="100">
        <v>1.4868819</v>
      </c>
      <c r="AT40" s="99">
        <v>20450</v>
      </c>
      <c r="AU40" s="99">
        <v>3.1391510999999999</v>
      </c>
      <c r="AV40" s="99">
        <v>1.6067853999999999</v>
      </c>
      <c r="AW40" s="100">
        <v>1.1763496</v>
      </c>
      <c r="AY40" s="117">
        <v>1933</v>
      </c>
    </row>
    <row r="41" spans="2:51">
      <c r="B41" s="117">
        <v>1934</v>
      </c>
      <c r="C41" s="99">
        <v>510</v>
      </c>
      <c r="D41" s="100">
        <v>15.051352</v>
      </c>
      <c r="E41" s="100">
        <v>26.616444000000001</v>
      </c>
      <c r="F41" s="100" t="s">
        <v>24</v>
      </c>
      <c r="G41" s="100">
        <v>30.501127</v>
      </c>
      <c r="H41" s="100">
        <v>19.028524999999998</v>
      </c>
      <c r="I41" s="100">
        <v>16.779620999999999</v>
      </c>
      <c r="J41" s="100">
        <v>50.637255000000003</v>
      </c>
      <c r="K41" s="100" t="s">
        <v>24</v>
      </c>
      <c r="L41" s="100">
        <v>12.384653</v>
      </c>
      <c r="M41" s="100">
        <v>1.4756091</v>
      </c>
      <c r="N41" s="99">
        <v>13130</v>
      </c>
      <c r="O41" s="99">
        <v>3.9422326000000001</v>
      </c>
      <c r="P41" s="99">
        <v>1.7428182000000001</v>
      </c>
      <c r="R41" s="117">
        <v>1934</v>
      </c>
      <c r="S41" s="99">
        <v>433</v>
      </c>
      <c r="T41" s="100">
        <v>13.165096</v>
      </c>
      <c r="U41" s="100">
        <v>20.625095999999999</v>
      </c>
      <c r="V41" s="100" t="s">
        <v>24</v>
      </c>
      <c r="W41" s="100">
        <v>23.115438999999999</v>
      </c>
      <c r="X41" s="100">
        <v>15.349575</v>
      </c>
      <c r="Y41" s="100">
        <v>13.694088000000001</v>
      </c>
      <c r="Z41" s="100">
        <v>50.086604999999999</v>
      </c>
      <c r="AA41" s="100" t="s">
        <v>24</v>
      </c>
      <c r="AB41" s="100">
        <v>13.565163</v>
      </c>
      <c r="AC41" s="100">
        <v>1.5655507</v>
      </c>
      <c r="AD41" s="99">
        <v>11352.5</v>
      </c>
      <c r="AE41" s="99">
        <v>3.5198276000000002</v>
      </c>
      <c r="AF41" s="99">
        <v>1.9101341000000001</v>
      </c>
      <c r="AH41" s="117">
        <v>1934</v>
      </c>
      <c r="AI41" s="99">
        <v>943</v>
      </c>
      <c r="AJ41" s="100">
        <v>14.122263</v>
      </c>
      <c r="AK41" s="100">
        <v>23.362880000000001</v>
      </c>
      <c r="AL41" s="100" t="s">
        <v>24</v>
      </c>
      <c r="AM41" s="100">
        <v>26.466567000000001</v>
      </c>
      <c r="AN41" s="100">
        <v>17.072277</v>
      </c>
      <c r="AO41" s="100">
        <v>15.148350000000001</v>
      </c>
      <c r="AP41" s="100">
        <v>50.384411</v>
      </c>
      <c r="AQ41" s="100" t="s">
        <v>24</v>
      </c>
      <c r="AR41" s="100">
        <v>12.900137000000001</v>
      </c>
      <c r="AS41" s="100">
        <v>1.5155898000000001</v>
      </c>
      <c r="AT41" s="99">
        <v>24482.5</v>
      </c>
      <c r="AU41" s="99">
        <v>3.7344224000000001</v>
      </c>
      <c r="AV41" s="99">
        <v>1.8166034</v>
      </c>
      <c r="AW41" s="100">
        <v>1.2904882</v>
      </c>
      <c r="AY41" s="117">
        <v>1934</v>
      </c>
    </row>
    <row r="42" spans="2:51">
      <c r="B42" s="117">
        <v>1935</v>
      </c>
      <c r="C42" s="99">
        <v>615</v>
      </c>
      <c r="D42" s="100">
        <v>18.033604</v>
      </c>
      <c r="E42" s="100">
        <v>33.461981000000002</v>
      </c>
      <c r="F42" s="100" t="s">
        <v>24</v>
      </c>
      <c r="G42" s="100">
        <v>38.896819999999998</v>
      </c>
      <c r="H42" s="100">
        <v>23.033348</v>
      </c>
      <c r="I42" s="100">
        <v>19.891732000000001</v>
      </c>
      <c r="J42" s="100">
        <v>56.662602</v>
      </c>
      <c r="K42" s="100" t="s">
        <v>24</v>
      </c>
      <c r="L42" s="100">
        <v>13.895165</v>
      </c>
      <c r="M42" s="100">
        <v>1.7231235</v>
      </c>
      <c r="N42" s="99">
        <v>12257.5</v>
      </c>
      <c r="O42" s="99">
        <v>3.6598291999999999</v>
      </c>
      <c r="P42" s="99">
        <v>1.6479896999999999</v>
      </c>
      <c r="R42" s="117">
        <v>1935</v>
      </c>
      <c r="S42" s="99">
        <v>553</v>
      </c>
      <c r="T42" s="100">
        <v>16.677222</v>
      </c>
      <c r="U42" s="100">
        <v>29.634157999999999</v>
      </c>
      <c r="V42" s="100" t="s">
        <v>24</v>
      </c>
      <c r="W42" s="100">
        <v>34.282518000000003</v>
      </c>
      <c r="X42" s="100">
        <v>20.417781999999999</v>
      </c>
      <c r="Y42" s="100">
        <v>17.525886</v>
      </c>
      <c r="Z42" s="100">
        <v>56.378843000000003</v>
      </c>
      <c r="AA42" s="100" t="s">
        <v>24</v>
      </c>
      <c r="AB42" s="100">
        <v>16.994468000000001</v>
      </c>
      <c r="AC42" s="100">
        <v>1.9815107000000001</v>
      </c>
      <c r="AD42" s="99">
        <v>11377.5</v>
      </c>
      <c r="AE42" s="99">
        <v>3.5028169999999998</v>
      </c>
      <c r="AF42" s="99">
        <v>1.993098</v>
      </c>
      <c r="AH42" s="117">
        <v>1935</v>
      </c>
      <c r="AI42" s="99">
        <v>1168</v>
      </c>
      <c r="AJ42" s="100">
        <v>17.364930999999999</v>
      </c>
      <c r="AK42" s="100">
        <v>31.491112999999999</v>
      </c>
      <c r="AL42" s="100" t="s">
        <v>24</v>
      </c>
      <c r="AM42" s="100">
        <v>36.517420999999999</v>
      </c>
      <c r="AN42" s="100">
        <v>21.695817999999999</v>
      </c>
      <c r="AO42" s="100">
        <v>18.690179000000001</v>
      </c>
      <c r="AP42" s="100">
        <v>56.528252999999999</v>
      </c>
      <c r="AQ42" s="100" t="s">
        <v>24</v>
      </c>
      <c r="AR42" s="100">
        <v>15.208333</v>
      </c>
      <c r="AS42" s="100">
        <v>1.8365069000000001</v>
      </c>
      <c r="AT42" s="99">
        <v>23635</v>
      </c>
      <c r="AU42" s="99">
        <v>3.5825262000000002</v>
      </c>
      <c r="AV42" s="99">
        <v>1.7978443</v>
      </c>
      <c r="AW42" s="100">
        <v>1.1291693</v>
      </c>
      <c r="AY42" s="117">
        <v>1935</v>
      </c>
    </row>
    <row r="43" spans="2:51">
      <c r="B43" s="117">
        <v>1936</v>
      </c>
      <c r="C43" s="99">
        <v>273</v>
      </c>
      <c r="D43" s="100">
        <v>7.9503757000000004</v>
      </c>
      <c r="E43" s="100">
        <v>12.271514</v>
      </c>
      <c r="F43" s="100" t="s">
        <v>24</v>
      </c>
      <c r="G43" s="100">
        <v>13.750958000000001</v>
      </c>
      <c r="H43" s="100">
        <v>9.3339411999999999</v>
      </c>
      <c r="I43" s="100">
        <v>8.6980289000000006</v>
      </c>
      <c r="J43" s="100">
        <v>48.379120999999998</v>
      </c>
      <c r="K43" s="100" t="s">
        <v>24</v>
      </c>
      <c r="L43" s="100">
        <v>6.9359755999999999</v>
      </c>
      <c r="M43" s="100">
        <v>0.76575689999999996</v>
      </c>
      <c r="N43" s="99">
        <v>7530</v>
      </c>
      <c r="O43" s="99">
        <v>2.2350183000000001</v>
      </c>
      <c r="P43" s="99">
        <v>1.0004683000000001</v>
      </c>
      <c r="R43" s="117">
        <v>1936</v>
      </c>
      <c r="S43" s="99">
        <v>201</v>
      </c>
      <c r="T43" s="100">
        <v>6.0096873000000004</v>
      </c>
      <c r="U43" s="100">
        <v>9.4212275000000005</v>
      </c>
      <c r="V43" s="100" t="s">
        <v>24</v>
      </c>
      <c r="W43" s="100">
        <v>10.627291</v>
      </c>
      <c r="X43" s="100">
        <v>6.9609905000000003</v>
      </c>
      <c r="Y43" s="100">
        <v>6.3589494999999996</v>
      </c>
      <c r="Z43" s="100">
        <v>51.380597000000002</v>
      </c>
      <c r="AA43" s="100" t="s">
        <v>24</v>
      </c>
      <c r="AB43" s="100">
        <v>7.0699965000000002</v>
      </c>
      <c r="AC43" s="100">
        <v>0.71072449999999998</v>
      </c>
      <c r="AD43" s="99">
        <v>5045</v>
      </c>
      <c r="AE43" s="99">
        <v>1.5413522</v>
      </c>
      <c r="AF43" s="99">
        <v>0.85573379999999999</v>
      </c>
      <c r="AH43" s="117">
        <v>1936</v>
      </c>
      <c r="AI43" s="99">
        <v>474</v>
      </c>
      <c r="AJ43" s="100">
        <v>6.9928007000000001</v>
      </c>
      <c r="AK43" s="100">
        <v>10.805809999999999</v>
      </c>
      <c r="AL43" s="100" t="s">
        <v>24</v>
      </c>
      <c r="AM43" s="100">
        <v>12.128012999999999</v>
      </c>
      <c r="AN43" s="100">
        <v>8.1370579000000003</v>
      </c>
      <c r="AO43" s="100">
        <v>7.5193871999999997</v>
      </c>
      <c r="AP43" s="100">
        <v>49.651899</v>
      </c>
      <c r="AQ43" s="100" t="s">
        <v>24</v>
      </c>
      <c r="AR43" s="100">
        <v>6.9921816999999997</v>
      </c>
      <c r="AS43" s="100">
        <v>0.74141279999999998</v>
      </c>
      <c r="AT43" s="99">
        <v>12575</v>
      </c>
      <c r="AU43" s="99">
        <v>1.8931979999999999</v>
      </c>
      <c r="AV43" s="99">
        <v>0.93689469999999997</v>
      </c>
      <c r="AW43" s="100">
        <v>1.3025388</v>
      </c>
      <c r="AY43" s="117">
        <v>1936</v>
      </c>
    </row>
    <row r="44" spans="2:51">
      <c r="B44" s="117">
        <v>1937</v>
      </c>
      <c r="C44" s="99">
        <v>220</v>
      </c>
      <c r="D44" s="100">
        <v>6.3585653000000004</v>
      </c>
      <c r="E44" s="100">
        <v>9.9967801000000005</v>
      </c>
      <c r="F44" s="100" t="s">
        <v>24</v>
      </c>
      <c r="G44" s="100">
        <v>11.251939</v>
      </c>
      <c r="H44" s="100">
        <v>7.4894913000000001</v>
      </c>
      <c r="I44" s="100">
        <v>6.9491278000000003</v>
      </c>
      <c r="J44" s="100">
        <v>49.181818</v>
      </c>
      <c r="K44" s="100" t="s">
        <v>24</v>
      </c>
      <c r="L44" s="100">
        <v>5.9139784999999998</v>
      </c>
      <c r="M44" s="100">
        <v>0.60696349999999999</v>
      </c>
      <c r="N44" s="99">
        <v>5927.5</v>
      </c>
      <c r="O44" s="99">
        <v>1.7472881</v>
      </c>
      <c r="P44" s="99">
        <v>0.80322510000000003</v>
      </c>
      <c r="R44" s="117">
        <v>1937</v>
      </c>
      <c r="S44" s="99">
        <v>174</v>
      </c>
      <c r="T44" s="100">
        <v>5.1544865</v>
      </c>
      <c r="U44" s="100">
        <v>7.4875496000000004</v>
      </c>
      <c r="V44" s="100" t="s">
        <v>24</v>
      </c>
      <c r="W44" s="100">
        <v>8.3708945999999997</v>
      </c>
      <c r="X44" s="100">
        <v>5.8215038999999997</v>
      </c>
      <c r="Y44" s="100">
        <v>5.5285513999999996</v>
      </c>
      <c r="Z44" s="100">
        <v>47.270114999999997</v>
      </c>
      <c r="AA44" s="100" t="s">
        <v>24</v>
      </c>
      <c r="AB44" s="100">
        <v>6.5909091000000002</v>
      </c>
      <c r="AC44" s="100">
        <v>0.61592919999999995</v>
      </c>
      <c r="AD44" s="99">
        <v>5067.5</v>
      </c>
      <c r="AE44" s="99">
        <v>1.5354198999999999</v>
      </c>
      <c r="AF44" s="99">
        <v>0.91113820000000001</v>
      </c>
      <c r="AH44" s="117">
        <v>1937</v>
      </c>
      <c r="AI44" s="99">
        <v>394</v>
      </c>
      <c r="AJ44" s="100">
        <v>5.7639417000000002</v>
      </c>
      <c r="AK44" s="100">
        <v>8.6689507999999993</v>
      </c>
      <c r="AL44" s="100" t="s">
        <v>24</v>
      </c>
      <c r="AM44" s="100">
        <v>9.7117032000000005</v>
      </c>
      <c r="AN44" s="100">
        <v>6.6243252000000004</v>
      </c>
      <c r="AO44" s="100">
        <v>6.2119352000000001</v>
      </c>
      <c r="AP44" s="100">
        <v>48.337563000000003</v>
      </c>
      <c r="AQ44" s="100" t="s">
        <v>24</v>
      </c>
      <c r="AR44" s="100">
        <v>6.1949686000000002</v>
      </c>
      <c r="AS44" s="100">
        <v>0.61089059999999995</v>
      </c>
      <c r="AT44" s="99">
        <v>10995</v>
      </c>
      <c r="AU44" s="99">
        <v>1.6428102</v>
      </c>
      <c r="AV44" s="99">
        <v>0.84960219999999997</v>
      </c>
      <c r="AW44" s="100">
        <v>1.3351204000000001</v>
      </c>
      <c r="AY44" s="117">
        <v>1937</v>
      </c>
    </row>
    <row r="45" spans="2:51">
      <c r="B45" s="117">
        <v>1938</v>
      </c>
      <c r="C45" s="99">
        <v>333</v>
      </c>
      <c r="D45" s="100">
        <v>9.5410005000000009</v>
      </c>
      <c r="E45" s="100">
        <v>15.762438</v>
      </c>
      <c r="F45" s="100" t="s">
        <v>24</v>
      </c>
      <c r="G45" s="100">
        <v>18.098939000000001</v>
      </c>
      <c r="H45" s="100">
        <v>11.529273999999999</v>
      </c>
      <c r="I45" s="100">
        <v>10.654714999999999</v>
      </c>
      <c r="J45" s="100">
        <v>49.737237</v>
      </c>
      <c r="K45" s="100" t="s">
        <v>24</v>
      </c>
      <c r="L45" s="100">
        <v>8.3963690999999994</v>
      </c>
      <c r="M45" s="100">
        <v>0.89888250000000003</v>
      </c>
      <c r="N45" s="99">
        <v>8867.5</v>
      </c>
      <c r="O45" s="99">
        <v>2.5932154000000001</v>
      </c>
      <c r="P45" s="99">
        <v>1.1887645</v>
      </c>
      <c r="R45" s="117">
        <v>1938</v>
      </c>
      <c r="S45" s="99">
        <v>290</v>
      </c>
      <c r="T45" s="100">
        <v>8.5083909999999996</v>
      </c>
      <c r="U45" s="100">
        <v>13.348969</v>
      </c>
      <c r="V45" s="100" t="s">
        <v>24</v>
      </c>
      <c r="W45" s="100">
        <v>15.176857999999999</v>
      </c>
      <c r="X45" s="100">
        <v>9.7178001999999992</v>
      </c>
      <c r="Y45" s="100">
        <v>8.8458655999999998</v>
      </c>
      <c r="Z45" s="100">
        <v>51.137931000000002</v>
      </c>
      <c r="AA45" s="100" t="s">
        <v>24</v>
      </c>
      <c r="AB45" s="100">
        <v>10.236497999999999</v>
      </c>
      <c r="AC45" s="100">
        <v>0.98622679999999996</v>
      </c>
      <c r="AD45" s="99">
        <v>7427.5</v>
      </c>
      <c r="AE45" s="99">
        <v>2.2309494000000001</v>
      </c>
      <c r="AF45" s="99">
        <v>1.3262919</v>
      </c>
      <c r="AH45" s="117">
        <v>1938</v>
      </c>
      <c r="AI45" s="99">
        <v>623</v>
      </c>
      <c r="AJ45" s="100">
        <v>9.0308177999999995</v>
      </c>
      <c r="AK45" s="100">
        <v>14.480677</v>
      </c>
      <c r="AL45" s="100" t="s">
        <v>24</v>
      </c>
      <c r="AM45" s="100">
        <v>16.537020999999999</v>
      </c>
      <c r="AN45" s="100">
        <v>10.590558</v>
      </c>
      <c r="AO45" s="100">
        <v>9.7252711999999999</v>
      </c>
      <c r="AP45" s="100">
        <v>50.389246</v>
      </c>
      <c r="AQ45" s="100" t="s">
        <v>24</v>
      </c>
      <c r="AR45" s="100">
        <v>9.1631122000000005</v>
      </c>
      <c r="AS45" s="100">
        <v>0.9375329</v>
      </c>
      <c r="AT45" s="99">
        <v>16295</v>
      </c>
      <c r="AU45" s="99">
        <v>2.4145032999999998</v>
      </c>
      <c r="AV45" s="99">
        <v>1.2477387</v>
      </c>
      <c r="AW45" s="100">
        <v>1.1807981999999999</v>
      </c>
      <c r="AY45" s="117">
        <v>1938</v>
      </c>
    </row>
    <row r="46" spans="2:51">
      <c r="B46" s="117">
        <v>1939</v>
      </c>
      <c r="C46" s="99">
        <v>467</v>
      </c>
      <c r="D46" s="100">
        <v>13.258759</v>
      </c>
      <c r="E46" s="100">
        <v>25.007961000000002</v>
      </c>
      <c r="F46" s="100" t="s">
        <v>24</v>
      </c>
      <c r="G46" s="100">
        <v>29.477509999999999</v>
      </c>
      <c r="H46" s="100">
        <v>16.808605</v>
      </c>
      <c r="I46" s="100">
        <v>14.744282</v>
      </c>
      <c r="J46" s="100">
        <v>56.577252999999999</v>
      </c>
      <c r="K46" s="100" t="s">
        <v>24</v>
      </c>
      <c r="L46" s="100">
        <v>11.614026000000001</v>
      </c>
      <c r="M46" s="100">
        <v>1.2024615999999999</v>
      </c>
      <c r="N46" s="99">
        <v>9485</v>
      </c>
      <c r="O46" s="99">
        <v>2.7499927999999998</v>
      </c>
      <c r="P46" s="99">
        <v>1.2568699000000001</v>
      </c>
      <c r="R46" s="117">
        <v>1939</v>
      </c>
      <c r="S46" s="99">
        <v>420</v>
      </c>
      <c r="T46" s="100">
        <v>12.189458999999999</v>
      </c>
      <c r="U46" s="100">
        <v>21.371189999999999</v>
      </c>
      <c r="V46" s="100" t="s">
        <v>24</v>
      </c>
      <c r="W46" s="100">
        <v>25.095768</v>
      </c>
      <c r="X46" s="100">
        <v>14.425445</v>
      </c>
      <c r="Y46" s="100">
        <v>12.610141</v>
      </c>
      <c r="Z46" s="100">
        <v>57.142856999999999</v>
      </c>
      <c r="AA46" s="100" t="s">
        <v>24</v>
      </c>
      <c r="AB46" s="100">
        <v>14.608696</v>
      </c>
      <c r="AC46" s="100">
        <v>1.3856812999999999</v>
      </c>
      <c r="AD46" s="99">
        <v>8535</v>
      </c>
      <c r="AE46" s="99">
        <v>2.5379879999999999</v>
      </c>
      <c r="AF46" s="99">
        <v>1.5399605000000001</v>
      </c>
      <c r="AH46" s="117">
        <v>1939</v>
      </c>
      <c r="AI46" s="99">
        <v>887</v>
      </c>
      <c r="AJ46" s="100">
        <v>12.729986999999999</v>
      </c>
      <c r="AK46" s="100">
        <v>23.066106000000001</v>
      </c>
      <c r="AL46" s="100" t="s">
        <v>24</v>
      </c>
      <c r="AM46" s="100">
        <v>27.123315999999999</v>
      </c>
      <c r="AN46" s="100">
        <v>15.560445</v>
      </c>
      <c r="AO46" s="100">
        <v>13.629841000000001</v>
      </c>
      <c r="AP46" s="100">
        <v>56.845371999999998</v>
      </c>
      <c r="AQ46" s="100" t="s">
        <v>24</v>
      </c>
      <c r="AR46" s="100">
        <v>12.862529</v>
      </c>
      <c r="AS46" s="100">
        <v>1.2827744000000001</v>
      </c>
      <c r="AT46" s="99">
        <v>18020</v>
      </c>
      <c r="AU46" s="99">
        <v>2.6453318000000001</v>
      </c>
      <c r="AV46" s="99">
        <v>1.3767417</v>
      </c>
      <c r="AW46" s="100">
        <v>1.1701717</v>
      </c>
      <c r="AY46" s="117">
        <v>1939</v>
      </c>
    </row>
    <row r="47" spans="2:51">
      <c r="B47" s="118">
        <v>1940</v>
      </c>
      <c r="C47" s="99">
        <v>209</v>
      </c>
      <c r="D47" s="100">
        <v>5.8797052000000001</v>
      </c>
      <c r="E47" s="100">
        <v>8.6479903999999994</v>
      </c>
      <c r="F47" s="100" t="s">
        <v>24</v>
      </c>
      <c r="G47" s="100">
        <v>9.7975575999999993</v>
      </c>
      <c r="H47" s="100">
        <v>6.7010139999999998</v>
      </c>
      <c r="I47" s="100">
        <v>6.4131065999999999</v>
      </c>
      <c r="J47" s="100">
        <v>47.452153000000003</v>
      </c>
      <c r="K47" s="100" t="s">
        <v>24</v>
      </c>
      <c r="L47" s="100">
        <v>5.7401812999999997</v>
      </c>
      <c r="M47" s="100">
        <v>0.5413386</v>
      </c>
      <c r="N47" s="99">
        <v>5982.5</v>
      </c>
      <c r="O47" s="99">
        <v>1.7196528</v>
      </c>
      <c r="P47" s="99">
        <v>0.79380609999999996</v>
      </c>
      <c r="R47" s="118">
        <v>1940</v>
      </c>
      <c r="S47" s="99">
        <v>145</v>
      </c>
      <c r="T47" s="100">
        <v>4.1608080999999997</v>
      </c>
      <c r="U47" s="100">
        <v>6.5056647999999999</v>
      </c>
      <c r="V47" s="100" t="s">
        <v>24</v>
      </c>
      <c r="W47" s="100">
        <v>7.5174211</v>
      </c>
      <c r="X47" s="100">
        <v>4.7381333999999997</v>
      </c>
      <c r="Y47" s="100">
        <v>4.4305327999999999</v>
      </c>
      <c r="Z47" s="100">
        <v>51.637931000000002</v>
      </c>
      <c r="AA47" s="100" t="s">
        <v>24</v>
      </c>
      <c r="AB47" s="100">
        <v>5.7176656000000001</v>
      </c>
      <c r="AC47" s="100">
        <v>0.4869694</v>
      </c>
      <c r="AD47" s="99">
        <v>3660</v>
      </c>
      <c r="AE47" s="99">
        <v>1.0769139999999999</v>
      </c>
      <c r="AF47" s="99">
        <v>0.67171369999999997</v>
      </c>
      <c r="AH47" s="118">
        <v>1940</v>
      </c>
      <c r="AI47" s="99">
        <v>354</v>
      </c>
      <c r="AJ47" s="100">
        <v>5.0287661999999997</v>
      </c>
      <c r="AK47" s="100">
        <v>7.5821787</v>
      </c>
      <c r="AL47" s="100" t="s">
        <v>24</v>
      </c>
      <c r="AM47" s="100">
        <v>8.6645927</v>
      </c>
      <c r="AN47" s="100">
        <v>5.7248415000000001</v>
      </c>
      <c r="AO47" s="100">
        <v>5.4277411999999998</v>
      </c>
      <c r="AP47" s="100">
        <v>49.166666999999997</v>
      </c>
      <c r="AQ47" s="100" t="s">
        <v>24</v>
      </c>
      <c r="AR47" s="100">
        <v>5.7309372999999999</v>
      </c>
      <c r="AS47" s="100">
        <v>0.51766500000000004</v>
      </c>
      <c r="AT47" s="99">
        <v>9642.5</v>
      </c>
      <c r="AU47" s="99">
        <v>1.4020356</v>
      </c>
      <c r="AV47" s="99">
        <v>0.74257470000000003</v>
      </c>
      <c r="AW47" s="100">
        <v>1.3293016</v>
      </c>
      <c r="AY47" s="118">
        <v>1940</v>
      </c>
    </row>
    <row r="48" spans="2:51">
      <c r="B48" s="118">
        <v>1941</v>
      </c>
      <c r="C48" s="99">
        <v>163</v>
      </c>
      <c r="D48" s="100">
        <v>4.5473566999999999</v>
      </c>
      <c r="E48" s="100">
        <v>7.1155374</v>
      </c>
      <c r="F48" s="100" t="s">
        <v>24</v>
      </c>
      <c r="G48" s="100">
        <v>8.1988485000000004</v>
      </c>
      <c r="H48" s="100">
        <v>5.3558858000000003</v>
      </c>
      <c r="I48" s="100">
        <v>5.1670290999999997</v>
      </c>
      <c r="J48" s="100">
        <v>45.782209000000002</v>
      </c>
      <c r="K48" s="100" t="s">
        <v>24</v>
      </c>
      <c r="L48" s="100">
        <v>4.5102380000000002</v>
      </c>
      <c r="M48" s="100">
        <v>0.41361110000000001</v>
      </c>
      <c r="N48" s="99">
        <v>5015</v>
      </c>
      <c r="O48" s="99">
        <v>1.4303642000000001</v>
      </c>
      <c r="P48" s="99">
        <v>0.6614044</v>
      </c>
      <c r="R48" s="118">
        <v>1941</v>
      </c>
      <c r="S48" s="99">
        <v>182</v>
      </c>
      <c r="T48" s="100">
        <v>5.1625347000000001</v>
      </c>
      <c r="U48" s="100">
        <v>8.2949429000000006</v>
      </c>
      <c r="V48" s="100" t="s">
        <v>24</v>
      </c>
      <c r="W48" s="100">
        <v>9.6422509999999999</v>
      </c>
      <c r="X48" s="100">
        <v>5.9036057</v>
      </c>
      <c r="Y48" s="100">
        <v>5.5680598999999997</v>
      </c>
      <c r="Z48" s="100">
        <v>50.851647999999997</v>
      </c>
      <c r="AA48" s="100" t="s">
        <v>24</v>
      </c>
      <c r="AB48" s="100">
        <v>6.4768682999999996</v>
      </c>
      <c r="AC48" s="100">
        <v>0.57292160000000003</v>
      </c>
      <c r="AD48" s="99">
        <v>4840</v>
      </c>
      <c r="AE48" s="99">
        <v>1.4089427000000001</v>
      </c>
      <c r="AF48" s="99">
        <v>0.8502826</v>
      </c>
      <c r="AH48" s="118">
        <v>1941</v>
      </c>
      <c r="AI48" s="99">
        <v>345</v>
      </c>
      <c r="AJ48" s="100">
        <v>4.8523889000000002</v>
      </c>
      <c r="AK48" s="100">
        <v>7.7762700999999996</v>
      </c>
      <c r="AL48" s="100" t="s">
        <v>24</v>
      </c>
      <c r="AM48" s="100">
        <v>9.0096468999999999</v>
      </c>
      <c r="AN48" s="100">
        <v>5.6651132999999998</v>
      </c>
      <c r="AO48" s="100">
        <v>5.3911876999999997</v>
      </c>
      <c r="AP48" s="100">
        <v>48.456522</v>
      </c>
      <c r="AQ48" s="100" t="s">
        <v>24</v>
      </c>
      <c r="AR48" s="100">
        <v>5.3704856999999997</v>
      </c>
      <c r="AS48" s="100">
        <v>0.48471389999999998</v>
      </c>
      <c r="AT48" s="99">
        <v>9855</v>
      </c>
      <c r="AU48" s="99">
        <v>1.4197629</v>
      </c>
      <c r="AV48" s="99">
        <v>0.74239659999999996</v>
      </c>
      <c r="AW48" s="100">
        <v>0.85781629999999998</v>
      </c>
      <c r="AY48" s="118">
        <v>1941</v>
      </c>
    </row>
    <row r="49" spans="2:51">
      <c r="B49" s="118">
        <v>1942</v>
      </c>
      <c r="C49" s="99">
        <v>301</v>
      </c>
      <c r="D49" s="100">
        <v>8.3294131</v>
      </c>
      <c r="E49" s="100">
        <v>14.952798</v>
      </c>
      <c r="F49" s="100" t="s">
        <v>24</v>
      </c>
      <c r="G49" s="100">
        <v>17.593478000000001</v>
      </c>
      <c r="H49" s="100">
        <v>10.20668</v>
      </c>
      <c r="I49" s="100">
        <v>9.1121040999999998</v>
      </c>
      <c r="J49" s="100">
        <v>53.945183</v>
      </c>
      <c r="K49" s="100" t="s">
        <v>24</v>
      </c>
      <c r="L49" s="100">
        <v>7.5971731</v>
      </c>
      <c r="M49" s="100">
        <v>0.72378390000000004</v>
      </c>
      <c r="N49" s="99">
        <v>7002.5</v>
      </c>
      <c r="O49" s="99">
        <v>1.9813536</v>
      </c>
      <c r="P49" s="99">
        <v>0.91449579999999997</v>
      </c>
      <c r="R49" s="118">
        <v>1942</v>
      </c>
      <c r="S49" s="99">
        <v>255</v>
      </c>
      <c r="T49" s="100">
        <v>7.1488645999999996</v>
      </c>
      <c r="U49" s="100">
        <v>11.787274999999999</v>
      </c>
      <c r="V49" s="100" t="s">
        <v>24</v>
      </c>
      <c r="W49" s="100">
        <v>13.839981999999999</v>
      </c>
      <c r="X49" s="100">
        <v>7.9918068</v>
      </c>
      <c r="Y49" s="100">
        <v>7.1311714000000004</v>
      </c>
      <c r="Z49" s="100">
        <v>57.852941000000001</v>
      </c>
      <c r="AA49" s="100" t="s">
        <v>24</v>
      </c>
      <c r="AB49" s="100">
        <v>8.4943370999999992</v>
      </c>
      <c r="AC49" s="100">
        <v>0.75883820000000002</v>
      </c>
      <c r="AD49" s="99">
        <v>5027.5</v>
      </c>
      <c r="AE49" s="99">
        <v>1.4473039999999999</v>
      </c>
      <c r="AF49" s="99">
        <v>0.84993260000000004</v>
      </c>
      <c r="AH49" s="118">
        <v>1942</v>
      </c>
      <c r="AI49" s="99">
        <v>556</v>
      </c>
      <c r="AJ49" s="100">
        <v>7.7429777</v>
      </c>
      <c r="AK49" s="100">
        <v>13.247258</v>
      </c>
      <c r="AL49" s="100" t="s">
        <v>24</v>
      </c>
      <c r="AM49" s="100">
        <v>15.555259</v>
      </c>
      <c r="AN49" s="100">
        <v>9.0428695000000001</v>
      </c>
      <c r="AO49" s="100">
        <v>8.0839271000000004</v>
      </c>
      <c r="AP49" s="100">
        <v>55.737409999999997</v>
      </c>
      <c r="AQ49" s="100" t="s">
        <v>24</v>
      </c>
      <c r="AR49" s="100">
        <v>7.9839172999999999</v>
      </c>
      <c r="AS49" s="100">
        <v>0.73945019999999995</v>
      </c>
      <c r="AT49" s="99">
        <v>12030</v>
      </c>
      <c r="AU49" s="99">
        <v>1.7166341000000001</v>
      </c>
      <c r="AV49" s="99">
        <v>0.88635759999999997</v>
      </c>
      <c r="AW49" s="100">
        <v>1.2685542999999999</v>
      </c>
      <c r="AY49" s="118">
        <v>1942</v>
      </c>
    </row>
    <row r="50" spans="2:51">
      <c r="B50" s="118">
        <v>1943</v>
      </c>
      <c r="C50" s="99">
        <v>241</v>
      </c>
      <c r="D50" s="100">
        <v>6.6310808000000003</v>
      </c>
      <c r="E50" s="100">
        <v>10.570722999999999</v>
      </c>
      <c r="F50" s="100" t="s">
        <v>24</v>
      </c>
      <c r="G50" s="100">
        <v>12.277081000000001</v>
      </c>
      <c r="H50" s="100">
        <v>7.6786272000000002</v>
      </c>
      <c r="I50" s="100">
        <v>7.2801539000000002</v>
      </c>
      <c r="J50" s="100">
        <v>50.321576999999998</v>
      </c>
      <c r="K50" s="100" t="s">
        <v>24</v>
      </c>
      <c r="L50" s="100">
        <v>6.5453558000000003</v>
      </c>
      <c r="M50" s="100">
        <v>0.591005</v>
      </c>
      <c r="N50" s="99">
        <v>6352.5</v>
      </c>
      <c r="O50" s="99">
        <v>1.7874226</v>
      </c>
      <c r="P50" s="99">
        <v>0.8562244</v>
      </c>
      <c r="R50" s="118">
        <v>1943</v>
      </c>
      <c r="S50" s="99">
        <v>200</v>
      </c>
      <c r="T50" s="100">
        <v>5.5547841</v>
      </c>
      <c r="U50" s="100">
        <v>8.2476129999999994</v>
      </c>
      <c r="V50" s="100" t="s">
        <v>24</v>
      </c>
      <c r="W50" s="100">
        <v>9.4604231999999993</v>
      </c>
      <c r="X50" s="100">
        <v>6.0370102000000001</v>
      </c>
      <c r="Y50" s="100">
        <v>5.7515238999999996</v>
      </c>
      <c r="Z50" s="100">
        <v>49.075000000000003</v>
      </c>
      <c r="AA50" s="100" t="s">
        <v>24</v>
      </c>
      <c r="AB50" s="100">
        <v>7.1658904000000003</v>
      </c>
      <c r="AC50" s="100">
        <v>0.59333100000000005</v>
      </c>
      <c r="AD50" s="99">
        <v>5620</v>
      </c>
      <c r="AE50" s="99">
        <v>1.6040186000000001</v>
      </c>
      <c r="AF50" s="99">
        <v>0.95205419999999996</v>
      </c>
      <c r="AH50" s="118">
        <v>1943</v>
      </c>
      <c r="AI50" s="99">
        <v>441</v>
      </c>
      <c r="AJ50" s="100">
        <v>6.0954540000000001</v>
      </c>
      <c r="AK50" s="100">
        <v>9.3334724999999992</v>
      </c>
      <c r="AL50" s="100" t="s">
        <v>24</v>
      </c>
      <c r="AM50" s="100">
        <v>10.771205999999999</v>
      </c>
      <c r="AN50" s="100">
        <v>6.8156169000000002</v>
      </c>
      <c r="AO50" s="100">
        <v>6.4826379999999997</v>
      </c>
      <c r="AP50" s="100">
        <v>49.756236000000001</v>
      </c>
      <c r="AQ50" s="100" t="s">
        <v>24</v>
      </c>
      <c r="AR50" s="100">
        <v>6.8129151999999999</v>
      </c>
      <c r="AS50" s="100">
        <v>0.59205759999999996</v>
      </c>
      <c r="AT50" s="99">
        <v>11972.5</v>
      </c>
      <c r="AU50" s="99">
        <v>1.6963741999999999</v>
      </c>
      <c r="AV50" s="99">
        <v>0.89868619999999999</v>
      </c>
      <c r="AW50" s="100">
        <v>1.2816706</v>
      </c>
      <c r="AY50" s="118">
        <v>1943</v>
      </c>
    </row>
    <row r="51" spans="2:51">
      <c r="B51" s="118">
        <v>1944</v>
      </c>
      <c r="C51" s="99">
        <v>91</v>
      </c>
      <c r="D51" s="100">
        <v>2.4820663999999999</v>
      </c>
      <c r="E51" s="100">
        <v>3.5734319999999999</v>
      </c>
      <c r="F51" s="100" t="s">
        <v>24</v>
      </c>
      <c r="G51" s="100">
        <v>4.0735074999999998</v>
      </c>
      <c r="H51" s="100">
        <v>2.7359026000000002</v>
      </c>
      <c r="I51" s="100">
        <v>2.6929451000000002</v>
      </c>
      <c r="J51" s="100">
        <v>45.247253000000001</v>
      </c>
      <c r="K51" s="100" t="s">
        <v>24</v>
      </c>
      <c r="L51" s="100">
        <v>2.9045643000000001</v>
      </c>
      <c r="M51" s="100">
        <v>0.24061340000000001</v>
      </c>
      <c r="N51" s="99">
        <v>2835</v>
      </c>
      <c r="O51" s="99">
        <v>0.79090530000000003</v>
      </c>
      <c r="P51" s="99">
        <v>0.42411710000000002</v>
      </c>
      <c r="R51" s="118">
        <v>1944</v>
      </c>
      <c r="S51" s="99">
        <v>89</v>
      </c>
      <c r="T51" s="100">
        <v>2.4427732</v>
      </c>
      <c r="U51" s="100">
        <v>3.2806014000000001</v>
      </c>
      <c r="V51" s="100" t="s">
        <v>24</v>
      </c>
      <c r="W51" s="100">
        <v>3.7412321999999998</v>
      </c>
      <c r="X51" s="100">
        <v>2.6271064000000002</v>
      </c>
      <c r="Y51" s="100">
        <v>2.7749508000000001</v>
      </c>
      <c r="Z51" s="100">
        <v>37.668539000000003</v>
      </c>
      <c r="AA51" s="100" t="s">
        <v>24</v>
      </c>
      <c r="AB51" s="100">
        <v>3.8662033</v>
      </c>
      <c r="AC51" s="100">
        <v>0.28008559999999999</v>
      </c>
      <c r="AD51" s="99">
        <v>3497.5</v>
      </c>
      <c r="AE51" s="99">
        <v>0.98724140000000005</v>
      </c>
      <c r="AF51" s="99">
        <v>0.65926819999999997</v>
      </c>
      <c r="AH51" s="118">
        <v>1944</v>
      </c>
      <c r="AI51" s="99">
        <v>180</v>
      </c>
      <c r="AJ51" s="100">
        <v>2.4624814000000002</v>
      </c>
      <c r="AK51" s="100">
        <v>3.4366089999999998</v>
      </c>
      <c r="AL51" s="100" t="s">
        <v>24</v>
      </c>
      <c r="AM51" s="100">
        <v>3.9242599</v>
      </c>
      <c r="AN51" s="100">
        <v>2.6811134999999999</v>
      </c>
      <c r="AO51" s="100">
        <v>2.7327785000000002</v>
      </c>
      <c r="AP51" s="100">
        <v>41.5</v>
      </c>
      <c r="AQ51" s="100" t="s">
        <v>24</v>
      </c>
      <c r="AR51" s="100">
        <v>3.3118675</v>
      </c>
      <c r="AS51" s="100">
        <v>0.25863560000000002</v>
      </c>
      <c r="AT51" s="99">
        <v>6332.5</v>
      </c>
      <c r="AU51" s="99">
        <v>0.8884976</v>
      </c>
      <c r="AV51" s="99">
        <v>0.52816609999999997</v>
      </c>
      <c r="AW51" s="100">
        <v>1.0892611999999999</v>
      </c>
      <c r="AY51" s="118">
        <v>1944</v>
      </c>
    </row>
    <row r="52" spans="2:51">
      <c r="B52" s="118">
        <v>1945</v>
      </c>
      <c r="C52" s="99">
        <v>91</v>
      </c>
      <c r="D52" s="100">
        <v>2.4573342</v>
      </c>
      <c r="E52" s="100">
        <v>2.9149303</v>
      </c>
      <c r="F52" s="100" t="s">
        <v>24</v>
      </c>
      <c r="G52" s="100">
        <v>3.1579274000000002</v>
      </c>
      <c r="H52" s="100">
        <v>2.5022598999999999</v>
      </c>
      <c r="I52" s="100">
        <v>2.573261</v>
      </c>
      <c r="J52" s="100">
        <v>38.434066000000001</v>
      </c>
      <c r="K52" s="100" t="s">
        <v>24</v>
      </c>
      <c r="L52" s="100">
        <v>3.1685237000000002</v>
      </c>
      <c r="M52" s="100">
        <v>0.23815130000000001</v>
      </c>
      <c r="N52" s="99">
        <v>3397.5</v>
      </c>
      <c r="O52" s="99">
        <v>0.9390288</v>
      </c>
      <c r="P52" s="99">
        <v>0.51801419999999998</v>
      </c>
      <c r="R52" s="118">
        <v>1945</v>
      </c>
      <c r="S52" s="99">
        <v>59</v>
      </c>
      <c r="T52" s="100">
        <v>1.5995661999999999</v>
      </c>
      <c r="U52" s="100">
        <v>1.9009102</v>
      </c>
      <c r="V52" s="100" t="s">
        <v>24</v>
      </c>
      <c r="W52" s="100">
        <v>2.0936693000000002</v>
      </c>
      <c r="X52" s="100">
        <v>1.6347434999999999</v>
      </c>
      <c r="Y52" s="100">
        <v>1.7103352000000001</v>
      </c>
      <c r="Z52" s="100">
        <v>38.516948999999997</v>
      </c>
      <c r="AA52" s="100" t="s">
        <v>24</v>
      </c>
      <c r="AB52" s="100">
        <v>2.5775448000000001</v>
      </c>
      <c r="AC52" s="100">
        <v>0.1842598</v>
      </c>
      <c r="AD52" s="99">
        <v>2220</v>
      </c>
      <c r="AE52" s="99">
        <v>0.61952339999999995</v>
      </c>
      <c r="AF52" s="99">
        <v>0.4331834</v>
      </c>
      <c r="AH52" s="118">
        <v>1945</v>
      </c>
      <c r="AI52" s="99">
        <v>150</v>
      </c>
      <c r="AJ52" s="100">
        <v>2.0293030999999999</v>
      </c>
      <c r="AK52" s="100">
        <v>2.3951487999999999</v>
      </c>
      <c r="AL52" s="100" t="s">
        <v>24</v>
      </c>
      <c r="AM52" s="100">
        <v>2.6149051999999999</v>
      </c>
      <c r="AN52" s="100">
        <v>2.0594141000000001</v>
      </c>
      <c r="AO52" s="100">
        <v>2.1380629</v>
      </c>
      <c r="AP52" s="100">
        <v>38.466667000000001</v>
      </c>
      <c r="AQ52" s="100" t="s">
        <v>24</v>
      </c>
      <c r="AR52" s="100">
        <v>2.9064135000000002</v>
      </c>
      <c r="AS52" s="100">
        <v>0.21358089999999999</v>
      </c>
      <c r="AT52" s="99">
        <v>5617.5</v>
      </c>
      <c r="AU52" s="99">
        <v>0.78004580000000001</v>
      </c>
      <c r="AV52" s="99">
        <v>0.48080420000000001</v>
      </c>
      <c r="AW52" s="100">
        <v>1.5334391999999999</v>
      </c>
      <c r="AY52" s="118">
        <v>1945</v>
      </c>
    </row>
    <row r="53" spans="2:51">
      <c r="B53" s="118">
        <v>1946</v>
      </c>
      <c r="C53" s="99">
        <v>122</v>
      </c>
      <c r="D53" s="100">
        <v>3.2624681999999998</v>
      </c>
      <c r="E53" s="100">
        <v>4.7956120000000002</v>
      </c>
      <c r="F53" s="100" t="s">
        <v>24</v>
      </c>
      <c r="G53" s="100">
        <v>5.5414703000000003</v>
      </c>
      <c r="H53" s="100">
        <v>3.5806572999999999</v>
      </c>
      <c r="I53" s="100">
        <v>3.5229417000000001</v>
      </c>
      <c r="J53" s="100">
        <v>44.54918</v>
      </c>
      <c r="K53" s="100" t="s">
        <v>24</v>
      </c>
      <c r="L53" s="100">
        <v>3.8583175000000001</v>
      </c>
      <c r="M53" s="100">
        <v>0.29552119999999998</v>
      </c>
      <c r="N53" s="99">
        <v>3932.5</v>
      </c>
      <c r="O53" s="99">
        <v>1.0767188000000001</v>
      </c>
      <c r="P53" s="99">
        <v>0.55421869999999995</v>
      </c>
      <c r="R53" s="118">
        <v>1946</v>
      </c>
      <c r="S53" s="99">
        <v>89</v>
      </c>
      <c r="T53" s="100">
        <v>2.3888769999999999</v>
      </c>
      <c r="U53" s="100">
        <v>3.2915003</v>
      </c>
      <c r="V53" s="100" t="s">
        <v>24</v>
      </c>
      <c r="W53" s="100">
        <v>3.7984494</v>
      </c>
      <c r="X53" s="100">
        <v>2.4360008999999998</v>
      </c>
      <c r="Y53" s="100">
        <v>2.3469300999999998</v>
      </c>
      <c r="Z53" s="100">
        <v>48.511235999999997</v>
      </c>
      <c r="AA53" s="100" t="s">
        <v>24</v>
      </c>
      <c r="AB53" s="100">
        <v>3.5500598000000001</v>
      </c>
      <c r="AC53" s="100">
        <v>0.26664270000000001</v>
      </c>
      <c r="AD53" s="99">
        <v>2570</v>
      </c>
      <c r="AE53" s="99">
        <v>0.71057289999999995</v>
      </c>
      <c r="AF53" s="99">
        <v>0.48617379999999999</v>
      </c>
      <c r="AH53" s="118">
        <v>1946</v>
      </c>
      <c r="AI53" s="99">
        <v>211</v>
      </c>
      <c r="AJ53" s="100">
        <v>2.8264859000000002</v>
      </c>
      <c r="AK53" s="100">
        <v>3.9883530999999999</v>
      </c>
      <c r="AL53" s="100" t="s">
        <v>24</v>
      </c>
      <c r="AM53" s="100">
        <v>4.5980952000000004</v>
      </c>
      <c r="AN53" s="100">
        <v>2.9821738</v>
      </c>
      <c r="AO53" s="100">
        <v>2.9166018999999999</v>
      </c>
      <c r="AP53" s="100">
        <v>46.220379000000001</v>
      </c>
      <c r="AQ53" s="100" t="s">
        <v>24</v>
      </c>
      <c r="AR53" s="100">
        <v>3.7219967999999999</v>
      </c>
      <c r="AS53" s="100">
        <v>0.28261069999999999</v>
      </c>
      <c r="AT53" s="99">
        <v>6502.5</v>
      </c>
      <c r="AU53" s="99">
        <v>0.89453990000000005</v>
      </c>
      <c r="AV53" s="99">
        <v>0.52516810000000003</v>
      </c>
      <c r="AW53" s="100">
        <v>1.4569684000000001</v>
      </c>
      <c r="AY53" s="118">
        <v>1946</v>
      </c>
    </row>
    <row r="54" spans="2:51">
      <c r="B54" s="118">
        <v>1947</v>
      </c>
      <c r="C54" s="99">
        <v>80</v>
      </c>
      <c r="D54" s="100">
        <v>2.1067046</v>
      </c>
      <c r="E54" s="100">
        <v>3.1289117000000002</v>
      </c>
      <c r="F54" s="100" t="s">
        <v>24</v>
      </c>
      <c r="G54" s="100">
        <v>3.6250013999999999</v>
      </c>
      <c r="H54" s="100">
        <v>2.2928033999999999</v>
      </c>
      <c r="I54" s="100">
        <v>2.1723461999999998</v>
      </c>
      <c r="J54" s="100">
        <v>43.8125</v>
      </c>
      <c r="K54" s="100" t="s">
        <v>24</v>
      </c>
      <c r="L54" s="100">
        <v>2.6917900000000001</v>
      </c>
      <c r="M54" s="100">
        <v>0.1962275</v>
      </c>
      <c r="N54" s="99">
        <v>2667.5</v>
      </c>
      <c r="O54" s="99">
        <v>0.71927410000000003</v>
      </c>
      <c r="P54" s="99">
        <v>0.37235819999999997</v>
      </c>
      <c r="R54" s="118">
        <v>1947</v>
      </c>
      <c r="S54" s="99">
        <v>71</v>
      </c>
      <c r="T54" s="100">
        <v>1.8773135999999999</v>
      </c>
      <c r="U54" s="100">
        <v>2.1682712999999998</v>
      </c>
      <c r="V54" s="100" t="s">
        <v>24</v>
      </c>
      <c r="W54" s="100">
        <v>2.4416652999999999</v>
      </c>
      <c r="X54" s="100">
        <v>1.8058171000000001</v>
      </c>
      <c r="Y54" s="100">
        <v>1.9120550999999999</v>
      </c>
      <c r="Z54" s="100">
        <v>38.556337999999997</v>
      </c>
      <c r="AA54" s="100" t="s">
        <v>24</v>
      </c>
      <c r="AB54" s="100">
        <v>3.0277186</v>
      </c>
      <c r="AC54" s="100">
        <v>0.21713199999999999</v>
      </c>
      <c r="AD54" s="99">
        <v>2695</v>
      </c>
      <c r="AE54" s="99">
        <v>0.73425240000000003</v>
      </c>
      <c r="AF54" s="99">
        <v>0.52920180000000006</v>
      </c>
      <c r="AH54" s="118">
        <v>1947</v>
      </c>
      <c r="AI54" s="99">
        <v>151</v>
      </c>
      <c r="AJ54" s="100">
        <v>1.9922420999999999</v>
      </c>
      <c r="AK54" s="100">
        <v>2.5876994999999998</v>
      </c>
      <c r="AL54" s="100" t="s">
        <v>24</v>
      </c>
      <c r="AM54" s="100">
        <v>2.9543311000000001</v>
      </c>
      <c r="AN54" s="100">
        <v>2.0188505999999999</v>
      </c>
      <c r="AO54" s="100">
        <v>2.0215288</v>
      </c>
      <c r="AP54" s="100">
        <v>41.341059999999999</v>
      </c>
      <c r="AQ54" s="100" t="s">
        <v>24</v>
      </c>
      <c r="AR54" s="100">
        <v>2.8399473</v>
      </c>
      <c r="AS54" s="100">
        <v>0.20553170000000001</v>
      </c>
      <c r="AT54" s="99">
        <v>5362.5</v>
      </c>
      <c r="AU54" s="99">
        <v>0.7267245</v>
      </c>
      <c r="AV54" s="99">
        <v>0.43752740000000001</v>
      </c>
      <c r="AW54" s="100">
        <v>1.4430444</v>
      </c>
      <c r="AY54" s="118">
        <v>1947</v>
      </c>
    </row>
    <row r="55" spans="2:51">
      <c r="B55" s="118">
        <v>1948</v>
      </c>
      <c r="C55" s="99">
        <v>184</v>
      </c>
      <c r="D55" s="100">
        <v>4.7604264000000001</v>
      </c>
      <c r="E55" s="100">
        <v>7.4808320999999998</v>
      </c>
      <c r="F55" s="100" t="s">
        <v>24</v>
      </c>
      <c r="G55" s="100">
        <v>8.7382527000000003</v>
      </c>
      <c r="H55" s="100">
        <v>5.2403377999999998</v>
      </c>
      <c r="I55" s="100">
        <v>4.7478994999999999</v>
      </c>
      <c r="J55" s="100">
        <v>51.413043000000002</v>
      </c>
      <c r="K55" s="100" t="s">
        <v>24</v>
      </c>
      <c r="L55" s="100">
        <v>5.2949640000000002</v>
      </c>
      <c r="M55" s="100">
        <v>0.43136799999999997</v>
      </c>
      <c r="N55" s="99">
        <v>4757.5</v>
      </c>
      <c r="O55" s="99">
        <v>1.2599644999999999</v>
      </c>
      <c r="P55" s="99">
        <v>0.65836819999999996</v>
      </c>
      <c r="R55" s="118">
        <v>1948</v>
      </c>
      <c r="S55" s="99">
        <v>195</v>
      </c>
      <c r="T55" s="100">
        <v>5.0735007000000003</v>
      </c>
      <c r="U55" s="100">
        <v>7.4714821999999996</v>
      </c>
      <c r="V55" s="100" t="s">
        <v>24</v>
      </c>
      <c r="W55" s="100">
        <v>8.8256320000000006</v>
      </c>
      <c r="X55" s="100">
        <v>5.0598207000000004</v>
      </c>
      <c r="Y55" s="100">
        <v>4.4201962000000004</v>
      </c>
      <c r="Z55" s="100">
        <v>57.551282</v>
      </c>
      <c r="AA55" s="100" t="s">
        <v>24</v>
      </c>
      <c r="AB55" s="100">
        <v>7.0960698999999998</v>
      </c>
      <c r="AC55" s="100">
        <v>0.57044229999999996</v>
      </c>
      <c r="AD55" s="99">
        <v>4057.5</v>
      </c>
      <c r="AE55" s="99">
        <v>1.0879766</v>
      </c>
      <c r="AF55" s="99">
        <v>0.81597969999999997</v>
      </c>
      <c r="AH55" s="118">
        <v>1948</v>
      </c>
      <c r="AI55" s="99">
        <v>379</v>
      </c>
      <c r="AJ55" s="100">
        <v>4.9165229000000004</v>
      </c>
      <c r="AK55" s="100">
        <v>7.5083615000000004</v>
      </c>
      <c r="AL55" s="100" t="s">
        <v>24</v>
      </c>
      <c r="AM55" s="100">
        <v>8.8219578999999992</v>
      </c>
      <c r="AN55" s="100">
        <v>5.1674739000000001</v>
      </c>
      <c r="AO55" s="100">
        <v>4.5934602</v>
      </c>
      <c r="AP55" s="100">
        <v>54.571240000000003</v>
      </c>
      <c r="AQ55" s="100" t="s">
        <v>24</v>
      </c>
      <c r="AR55" s="100">
        <v>6.0903100999999999</v>
      </c>
      <c r="AS55" s="100">
        <v>0.49323909999999999</v>
      </c>
      <c r="AT55" s="99">
        <v>8815</v>
      </c>
      <c r="AU55" s="99">
        <v>1.1745034000000001</v>
      </c>
      <c r="AV55" s="99">
        <v>0.72261500000000001</v>
      </c>
      <c r="AW55" s="100">
        <v>1.0012513999999999</v>
      </c>
      <c r="AY55" s="118">
        <v>1948</v>
      </c>
    </row>
    <row r="56" spans="2:51">
      <c r="B56" s="118">
        <v>1949</v>
      </c>
      <c r="C56" s="99">
        <v>55</v>
      </c>
      <c r="D56" s="100">
        <v>1.3844837000000001</v>
      </c>
      <c r="E56" s="100">
        <v>2.2441387000000002</v>
      </c>
      <c r="F56" s="100" t="s">
        <v>24</v>
      </c>
      <c r="G56" s="100">
        <v>2.6405729999999998</v>
      </c>
      <c r="H56" s="100">
        <v>1.5678548000000001</v>
      </c>
      <c r="I56" s="100">
        <v>1.4435150999999999</v>
      </c>
      <c r="J56" s="100">
        <v>46.136364</v>
      </c>
      <c r="K56" s="100" t="s">
        <v>24</v>
      </c>
      <c r="L56" s="100">
        <v>1.8771331</v>
      </c>
      <c r="M56" s="100">
        <v>0.1303472</v>
      </c>
      <c r="N56" s="99">
        <v>1735</v>
      </c>
      <c r="O56" s="99">
        <v>0.44688850000000002</v>
      </c>
      <c r="P56" s="99">
        <v>0.247114</v>
      </c>
      <c r="R56" s="118">
        <v>1949</v>
      </c>
      <c r="S56" s="99">
        <v>64</v>
      </c>
      <c r="T56" s="100">
        <v>1.6262228000000001</v>
      </c>
      <c r="U56" s="100">
        <v>2.2675314000000002</v>
      </c>
      <c r="V56" s="100" t="s">
        <v>24</v>
      </c>
      <c r="W56" s="100">
        <v>2.6149431000000001</v>
      </c>
      <c r="X56" s="100">
        <v>1.6025256999999999</v>
      </c>
      <c r="Y56" s="100">
        <v>1.5000292</v>
      </c>
      <c r="Z56" s="100">
        <v>49.375</v>
      </c>
      <c r="AA56" s="100" t="s">
        <v>24</v>
      </c>
      <c r="AB56" s="100">
        <v>2.8469750999999999</v>
      </c>
      <c r="AC56" s="100">
        <v>0.19355810000000001</v>
      </c>
      <c r="AD56" s="99">
        <v>1827.5</v>
      </c>
      <c r="AE56" s="99">
        <v>0.47859109999999999</v>
      </c>
      <c r="AF56" s="99">
        <v>0.3849901</v>
      </c>
      <c r="AH56" s="118">
        <v>1949</v>
      </c>
      <c r="AI56" s="99">
        <v>119</v>
      </c>
      <c r="AJ56" s="100">
        <v>1.5047862000000001</v>
      </c>
      <c r="AK56" s="100">
        <v>2.2515046000000001</v>
      </c>
      <c r="AL56" s="100" t="s">
        <v>24</v>
      </c>
      <c r="AM56" s="100">
        <v>2.6192956000000001</v>
      </c>
      <c r="AN56" s="100">
        <v>1.5839057000000001</v>
      </c>
      <c r="AO56" s="100">
        <v>1.4706710000000001</v>
      </c>
      <c r="AP56" s="100">
        <v>47.878151000000003</v>
      </c>
      <c r="AQ56" s="100" t="s">
        <v>24</v>
      </c>
      <c r="AR56" s="100">
        <v>2.2981845999999999</v>
      </c>
      <c r="AS56" s="100">
        <v>0.1581185</v>
      </c>
      <c r="AT56" s="99">
        <v>3562.5</v>
      </c>
      <c r="AU56" s="99">
        <v>0.46260829999999997</v>
      </c>
      <c r="AV56" s="99">
        <v>0.30272969999999999</v>
      </c>
      <c r="AW56" s="100">
        <v>0.98968370000000006</v>
      </c>
      <c r="AY56" s="118">
        <v>1949</v>
      </c>
    </row>
    <row r="57" spans="2:51">
      <c r="B57" s="119">
        <v>1950</v>
      </c>
      <c r="C57" s="99">
        <v>176</v>
      </c>
      <c r="D57" s="100">
        <v>4.2688398999999997</v>
      </c>
      <c r="E57" s="100">
        <v>8.2606464000000006</v>
      </c>
      <c r="F57" s="100" t="s">
        <v>24</v>
      </c>
      <c r="G57" s="100">
        <v>9.9323034000000003</v>
      </c>
      <c r="H57" s="100">
        <v>5.1420393000000004</v>
      </c>
      <c r="I57" s="100">
        <v>4.3583328999999997</v>
      </c>
      <c r="J57" s="100">
        <v>66.534091000000004</v>
      </c>
      <c r="K57" s="100" t="s">
        <v>24</v>
      </c>
      <c r="L57" s="100">
        <v>5.3365676000000004</v>
      </c>
      <c r="M57" s="100">
        <v>0.40256180000000003</v>
      </c>
      <c r="N57" s="99">
        <v>2020</v>
      </c>
      <c r="O57" s="99">
        <v>0.50109150000000002</v>
      </c>
      <c r="P57" s="99">
        <v>0.2784431</v>
      </c>
      <c r="R57" s="119">
        <v>1950</v>
      </c>
      <c r="S57" s="99">
        <v>172</v>
      </c>
      <c r="T57" s="100">
        <v>4.2408403000000003</v>
      </c>
      <c r="U57" s="100">
        <v>7.0191539000000001</v>
      </c>
      <c r="V57" s="100" t="s">
        <v>24</v>
      </c>
      <c r="W57" s="100">
        <v>8.3557035000000006</v>
      </c>
      <c r="X57" s="100">
        <v>4.2932487000000004</v>
      </c>
      <c r="Y57" s="100">
        <v>3.4785241999999998</v>
      </c>
      <c r="Z57" s="100">
        <v>68.808139999999995</v>
      </c>
      <c r="AA57" s="100" t="s">
        <v>24</v>
      </c>
      <c r="AB57" s="100">
        <v>7.8467152999999996</v>
      </c>
      <c r="AC57" s="100">
        <v>0.49902809999999997</v>
      </c>
      <c r="AD57" s="99">
        <v>1745</v>
      </c>
      <c r="AE57" s="99">
        <v>0.44338860000000002</v>
      </c>
      <c r="AF57" s="99">
        <v>0.359157</v>
      </c>
      <c r="AH57" s="119">
        <v>1950</v>
      </c>
      <c r="AI57" s="99">
        <v>348</v>
      </c>
      <c r="AJ57" s="100">
        <v>4.2549549000000004</v>
      </c>
      <c r="AK57" s="100">
        <v>7.5651967000000004</v>
      </c>
      <c r="AL57" s="100" t="s">
        <v>24</v>
      </c>
      <c r="AM57" s="100">
        <v>9.0470506000000004</v>
      </c>
      <c r="AN57" s="100">
        <v>4.6749388999999999</v>
      </c>
      <c r="AO57" s="100">
        <v>3.8777626000000001</v>
      </c>
      <c r="AP57" s="100">
        <v>67.658045999999999</v>
      </c>
      <c r="AQ57" s="100" t="s">
        <v>24</v>
      </c>
      <c r="AR57" s="100">
        <v>6.3387978</v>
      </c>
      <c r="AS57" s="100">
        <v>0.4450868</v>
      </c>
      <c r="AT57" s="99">
        <v>3765</v>
      </c>
      <c r="AU57" s="99">
        <v>0.47258620000000001</v>
      </c>
      <c r="AV57" s="99">
        <v>0.31081730000000002</v>
      </c>
      <c r="AW57" s="100">
        <v>1.1768721</v>
      </c>
      <c r="AY57" s="119">
        <v>1950</v>
      </c>
    </row>
    <row r="58" spans="2:51">
      <c r="B58" s="119">
        <v>1951</v>
      </c>
      <c r="C58" s="99">
        <v>174</v>
      </c>
      <c r="D58" s="100">
        <v>4.0905564999999999</v>
      </c>
      <c r="E58" s="100">
        <v>7.7342785999999997</v>
      </c>
      <c r="F58" s="100" t="s">
        <v>24</v>
      </c>
      <c r="G58" s="100">
        <v>9.0432124999999992</v>
      </c>
      <c r="H58" s="100">
        <v>4.9111582</v>
      </c>
      <c r="I58" s="100">
        <v>4.0070100999999996</v>
      </c>
      <c r="J58" s="100">
        <v>64.712643999999997</v>
      </c>
      <c r="K58" s="100" t="s">
        <v>24</v>
      </c>
      <c r="L58" s="100">
        <v>5.0347222</v>
      </c>
      <c r="M58" s="100">
        <v>0.37864769999999998</v>
      </c>
      <c r="N58" s="99">
        <v>2267.5</v>
      </c>
      <c r="O58" s="99">
        <v>0.54494109999999996</v>
      </c>
      <c r="P58" s="99">
        <v>0.29463640000000002</v>
      </c>
      <c r="R58" s="119">
        <v>1951</v>
      </c>
      <c r="S58" s="99">
        <v>156</v>
      </c>
      <c r="T58" s="100">
        <v>3.7428023000000001</v>
      </c>
      <c r="U58" s="100">
        <v>6.0299103000000001</v>
      </c>
      <c r="V58" s="100" t="s">
        <v>24</v>
      </c>
      <c r="W58" s="100">
        <v>7.1414659</v>
      </c>
      <c r="X58" s="100">
        <v>3.7673320000000001</v>
      </c>
      <c r="Y58" s="100">
        <v>3.0656832999999999</v>
      </c>
      <c r="Z58" s="100">
        <v>67.275640999999993</v>
      </c>
      <c r="AA58" s="100" t="s">
        <v>24</v>
      </c>
      <c r="AB58" s="100">
        <v>6.6382979000000004</v>
      </c>
      <c r="AC58" s="100">
        <v>0.43532860000000001</v>
      </c>
      <c r="AD58" s="99">
        <v>1795</v>
      </c>
      <c r="AE58" s="99">
        <v>0.44382359999999998</v>
      </c>
      <c r="AF58" s="99">
        <v>0.35427920000000002</v>
      </c>
      <c r="AH58" s="119">
        <v>1951</v>
      </c>
      <c r="AI58" s="99">
        <v>330</v>
      </c>
      <c r="AJ58" s="100">
        <v>3.9184488000000002</v>
      </c>
      <c r="AK58" s="100">
        <v>6.7937414</v>
      </c>
      <c r="AL58" s="100" t="s">
        <v>24</v>
      </c>
      <c r="AM58" s="100">
        <v>7.9916539000000002</v>
      </c>
      <c r="AN58" s="100">
        <v>4.2866308000000002</v>
      </c>
      <c r="AO58" s="100">
        <v>3.4960814</v>
      </c>
      <c r="AP58" s="100">
        <v>65.924242000000007</v>
      </c>
      <c r="AQ58" s="100" t="s">
        <v>24</v>
      </c>
      <c r="AR58" s="100">
        <v>5.6837754</v>
      </c>
      <c r="AS58" s="100">
        <v>0.40348220000000001</v>
      </c>
      <c r="AT58" s="99">
        <v>4062.5</v>
      </c>
      <c r="AU58" s="99">
        <v>0.49510080000000001</v>
      </c>
      <c r="AV58" s="99">
        <v>0.31831409999999999</v>
      </c>
      <c r="AW58" s="100">
        <v>1.2826523000000001</v>
      </c>
      <c r="AY58" s="119">
        <v>1951</v>
      </c>
    </row>
    <row r="59" spans="2:51">
      <c r="B59" s="119">
        <v>1952</v>
      </c>
      <c r="C59" s="99">
        <v>105</v>
      </c>
      <c r="D59" s="100">
        <v>2.4013173000000001</v>
      </c>
      <c r="E59" s="100">
        <v>4.5157588999999998</v>
      </c>
      <c r="F59" s="100" t="s">
        <v>24</v>
      </c>
      <c r="G59" s="100">
        <v>5.3725702000000002</v>
      </c>
      <c r="H59" s="100">
        <v>2.8864109</v>
      </c>
      <c r="I59" s="100">
        <v>2.5025905000000002</v>
      </c>
      <c r="J59" s="100">
        <v>61.690475999999997</v>
      </c>
      <c r="K59" s="100" t="s">
        <v>24</v>
      </c>
      <c r="L59" s="100">
        <v>3.3578510000000001</v>
      </c>
      <c r="M59" s="100">
        <v>0.2290026</v>
      </c>
      <c r="N59" s="99">
        <v>1680</v>
      </c>
      <c r="O59" s="99">
        <v>0.39259670000000002</v>
      </c>
      <c r="P59" s="99">
        <v>0.2202759</v>
      </c>
      <c r="R59" s="119">
        <v>1952</v>
      </c>
      <c r="S59" s="99">
        <v>114</v>
      </c>
      <c r="T59" s="100">
        <v>2.6736086999999999</v>
      </c>
      <c r="U59" s="100">
        <v>3.8578899</v>
      </c>
      <c r="V59" s="100" t="s">
        <v>24</v>
      </c>
      <c r="W59" s="100">
        <v>4.4941465000000003</v>
      </c>
      <c r="X59" s="100">
        <v>2.5975864</v>
      </c>
      <c r="Y59" s="100">
        <v>2.2431999</v>
      </c>
      <c r="Z59" s="100">
        <v>61.622807000000002</v>
      </c>
      <c r="AA59" s="100" t="s">
        <v>24</v>
      </c>
      <c r="AB59" s="100">
        <v>5.4623862000000001</v>
      </c>
      <c r="AC59" s="100">
        <v>0.3189168</v>
      </c>
      <c r="AD59" s="99">
        <v>1835</v>
      </c>
      <c r="AE59" s="99">
        <v>0.44349379999999999</v>
      </c>
      <c r="AF59" s="99">
        <v>0.370722</v>
      </c>
      <c r="AH59" s="119">
        <v>1952</v>
      </c>
      <c r="AI59" s="99">
        <v>219</v>
      </c>
      <c r="AJ59" s="100">
        <v>2.5357493999999998</v>
      </c>
      <c r="AK59" s="100">
        <v>4.1185619999999998</v>
      </c>
      <c r="AL59" s="100" t="s">
        <v>24</v>
      </c>
      <c r="AM59" s="100">
        <v>4.8438030000000003</v>
      </c>
      <c r="AN59" s="100">
        <v>2.7089314999999998</v>
      </c>
      <c r="AO59" s="100">
        <v>2.3447776</v>
      </c>
      <c r="AP59" s="100">
        <v>61.655251</v>
      </c>
      <c r="AQ59" s="100" t="s">
        <v>24</v>
      </c>
      <c r="AR59" s="100">
        <v>4.2002300999999997</v>
      </c>
      <c r="AS59" s="100">
        <v>0.26839220000000003</v>
      </c>
      <c r="AT59" s="99">
        <v>3515</v>
      </c>
      <c r="AU59" s="99">
        <v>0.41761710000000002</v>
      </c>
      <c r="AV59" s="99">
        <v>0.27948729999999999</v>
      </c>
      <c r="AW59" s="100">
        <v>1.1705255999999999</v>
      </c>
      <c r="AY59" s="119">
        <v>1952</v>
      </c>
    </row>
    <row r="60" spans="2:51">
      <c r="B60" s="119">
        <v>1953</v>
      </c>
      <c r="C60" s="99">
        <v>99</v>
      </c>
      <c r="D60" s="100">
        <v>2.2184377</v>
      </c>
      <c r="E60" s="100">
        <v>3.8512121000000001</v>
      </c>
      <c r="F60" s="100" t="s">
        <v>24</v>
      </c>
      <c r="G60" s="100">
        <v>4.5550864999999998</v>
      </c>
      <c r="H60" s="100">
        <v>2.5695416999999998</v>
      </c>
      <c r="I60" s="100">
        <v>2.2255452999999998</v>
      </c>
      <c r="J60" s="100">
        <v>57.346938999999999</v>
      </c>
      <c r="K60" s="100" t="s">
        <v>24</v>
      </c>
      <c r="L60" s="100">
        <v>3.3154721999999999</v>
      </c>
      <c r="M60" s="100">
        <v>0.22087370000000001</v>
      </c>
      <c r="N60" s="99">
        <v>1977.5</v>
      </c>
      <c r="O60" s="99">
        <v>0.45277620000000002</v>
      </c>
      <c r="P60" s="99">
        <v>0.26720359999999999</v>
      </c>
      <c r="R60" s="119">
        <v>1953</v>
      </c>
      <c r="S60" s="99">
        <v>84</v>
      </c>
      <c r="T60" s="100">
        <v>1.9298367000000001</v>
      </c>
      <c r="U60" s="100">
        <v>2.9581721999999999</v>
      </c>
      <c r="V60" s="100" t="s">
        <v>24</v>
      </c>
      <c r="W60" s="100">
        <v>3.5116323999999999</v>
      </c>
      <c r="X60" s="100">
        <v>1.8868115000000001</v>
      </c>
      <c r="Y60" s="100">
        <v>1.5964777000000001</v>
      </c>
      <c r="Z60" s="100">
        <v>65.952381000000003</v>
      </c>
      <c r="AA60" s="100" t="s">
        <v>24</v>
      </c>
      <c r="AB60" s="100">
        <v>4.3099024999999997</v>
      </c>
      <c r="AC60" s="100">
        <v>0.23751630000000001</v>
      </c>
      <c r="AD60" s="99">
        <v>1052.5</v>
      </c>
      <c r="AE60" s="99">
        <v>0.2492953</v>
      </c>
      <c r="AF60" s="99">
        <v>0.2177444</v>
      </c>
      <c r="AH60" s="119">
        <v>1953</v>
      </c>
      <c r="AI60" s="99">
        <v>183</v>
      </c>
      <c r="AJ60" s="100">
        <v>2.0759362000000001</v>
      </c>
      <c r="AK60" s="100">
        <v>3.3604872000000001</v>
      </c>
      <c r="AL60" s="100" t="s">
        <v>24</v>
      </c>
      <c r="AM60" s="100">
        <v>3.9737117</v>
      </c>
      <c r="AN60" s="100">
        <v>2.2080706999999999</v>
      </c>
      <c r="AO60" s="100">
        <v>1.8953859</v>
      </c>
      <c r="AP60" s="100">
        <v>61.318680999999998</v>
      </c>
      <c r="AQ60" s="100" t="s">
        <v>24</v>
      </c>
      <c r="AR60" s="100">
        <v>3.7082066999999999</v>
      </c>
      <c r="AS60" s="100">
        <v>0.22821369999999999</v>
      </c>
      <c r="AT60" s="99">
        <v>3030</v>
      </c>
      <c r="AU60" s="99">
        <v>0.35276039999999997</v>
      </c>
      <c r="AV60" s="99">
        <v>0.24766279999999999</v>
      </c>
      <c r="AW60" s="100">
        <v>1.3018890999999999</v>
      </c>
      <c r="AY60" s="119">
        <v>1953</v>
      </c>
    </row>
    <row r="61" spans="2:51">
      <c r="B61" s="119">
        <v>1954</v>
      </c>
      <c r="C61" s="99">
        <v>217</v>
      </c>
      <c r="D61" s="100">
        <v>4.7733222</v>
      </c>
      <c r="E61" s="100">
        <v>9.5374937000000006</v>
      </c>
      <c r="F61" s="100" t="s">
        <v>24</v>
      </c>
      <c r="G61" s="100">
        <v>11.376897</v>
      </c>
      <c r="H61" s="100">
        <v>5.9288164999999999</v>
      </c>
      <c r="I61" s="100">
        <v>4.8989621999999997</v>
      </c>
      <c r="J61" s="100">
        <v>66.440092000000007</v>
      </c>
      <c r="K61" s="100" t="s">
        <v>24</v>
      </c>
      <c r="L61" s="100">
        <v>6.3917526000000002</v>
      </c>
      <c r="M61" s="100">
        <v>0.47393360000000001</v>
      </c>
      <c r="N61" s="99">
        <v>2507.5</v>
      </c>
      <c r="O61" s="99">
        <v>0.56358450000000004</v>
      </c>
      <c r="P61" s="99">
        <v>0.3410996</v>
      </c>
      <c r="R61" s="119">
        <v>1954</v>
      </c>
      <c r="S61" s="99">
        <v>179</v>
      </c>
      <c r="T61" s="100">
        <v>4.0311684000000003</v>
      </c>
      <c r="U61" s="100">
        <v>6.7103747</v>
      </c>
      <c r="V61" s="100" t="s">
        <v>24</v>
      </c>
      <c r="W61" s="100">
        <v>8.1378181000000005</v>
      </c>
      <c r="X61" s="100">
        <v>4.0698065000000003</v>
      </c>
      <c r="Y61" s="100">
        <v>3.3215775999999999</v>
      </c>
      <c r="Z61" s="100">
        <v>67.946927000000002</v>
      </c>
      <c r="AA61" s="100" t="s">
        <v>24</v>
      </c>
      <c r="AB61" s="100">
        <v>8.2793709999999994</v>
      </c>
      <c r="AC61" s="100">
        <v>0.49697370000000002</v>
      </c>
      <c r="AD61" s="99">
        <v>2102.5</v>
      </c>
      <c r="AE61" s="99">
        <v>0.48841960000000001</v>
      </c>
      <c r="AF61" s="99">
        <v>0.44499709999999998</v>
      </c>
      <c r="AH61" s="119">
        <v>1954</v>
      </c>
      <c r="AI61" s="99">
        <v>396</v>
      </c>
      <c r="AJ61" s="100">
        <v>4.4066099000000003</v>
      </c>
      <c r="AK61" s="100">
        <v>7.9542501999999997</v>
      </c>
      <c r="AL61" s="100" t="s">
        <v>24</v>
      </c>
      <c r="AM61" s="100">
        <v>9.5586749999999991</v>
      </c>
      <c r="AN61" s="100">
        <v>4.9019953000000003</v>
      </c>
      <c r="AO61" s="100">
        <v>4.0308469999999996</v>
      </c>
      <c r="AP61" s="100">
        <v>67.121212</v>
      </c>
      <c r="AQ61" s="100" t="s">
        <v>24</v>
      </c>
      <c r="AR61" s="100">
        <v>7.1261472000000001</v>
      </c>
      <c r="AS61" s="100">
        <v>0.48407800000000001</v>
      </c>
      <c r="AT61" s="99">
        <v>4610</v>
      </c>
      <c r="AU61" s="99">
        <v>0.52662240000000005</v>
      </c>
      <c r="AV61" s="99">
        <v>0.38174970000000003</v>
      </c>
      <c r="AW61" s="100">
        <v>1.4213057</v>
      </c>
      <c r="AY61" s="119">
        <v>1954</v>
      </c>
    </row>
    <row r="62" spans="2:51">
      <c r="B62" s="119">
        <v>1955</v>
      </c>
      <c r="C62" s="99">
        <v>59</v>
      </c>
      <c r="D62" s="100">
        <v>1.2671005</v>
      </c>
      <c r="E62" s="100">
        <v>2.0350507000000002</v>
      </c>
      <c r="F62" s="100" t="s">
        <v>24</v>
      </c>
      <c r="G62" s="100">
        <v>2.3684816</v>
      </c>
      <c r="H62" s="100">
        <v>1.4062133999999999</v>
      </c>
      <c r="I62" s="100">
        <v>1.2534596</v>
      </c>
      <c r="J62" s="100">
        <v>58.008474999999997</v>
      </c>
      <c r="K62" s="100" t="s">
        <v>24</v>
      </c>
      <c r="L62" s="100">
        <v>1.7281781000000001</v>
      </c>
      <c r="M62" s="100">
        <v>0.12773880000000001</v>
      </c>
      <c r="N62" s="99">
        <v>1107.5</v>
      </c>
      <c r="O62" s="99">
        <v>0.243038</v>
      </c>
      <c r="P62" s="99">
        <v>0.1503514</v>
      </c>
      <c r="R62" s="119">
        <v>1955</v>
      </c>
      <c r="S62" s="99">
        <v>70</v>
      </c>
      <c r="T62" s="100">
        <v>1.5406964000000001</v>
      </c>
      <c r="U62" s="100">
        <v>2.4008668000000002</v>
      </c>
      <c r="V62" s="100" t="s">
        <v>24</v>
      </c>
      <c r="W62" s="100">
        <v>2.8967252000000001</v>
      </c>
      <c r="X62" s="100">
        <v>1.5135031999999999</v>
      </c>
      <c r="Y62" s="100">
        <v>1.3034745000000001</v>
      </c>
      <c r="Z62" s="100">
        <v>62.642856999999999</v>
      </c>
      <c r="AA62" s="100" t="s">
        <v>24</v>
      </c>
      <c r="AB62" s="100">
        <v>3.5300050000000001</v>
      </c>
      <c r="AC62" s="100">
        <v>0.1952689</v>
      </c>
      <c r="AD62" s="99">
        <v>1165</v>
      </c>
      <c r="AE62" s="99">
        <v>0.2646464</v>
      </c>
      <c r="AF62" s="99">
        <v>0.25239669999999997</v>
      </c>
      <c r="AH62" s="119">
        <v>1955</v>
      </c>
      <c r="AI62" s="99">
        <v>129</v>
      </c>
      <c r="AJ62" s="100">
        <v>1.4022196</v>
      </c>
      <c r="AK62" s="100">
        <v>2.2816022999999999</v>
      </c>
      <c r="AL62" s="100" t="s">
        <v>24</v>
      </c>
      <c r="AM62" s="100">
        <v>2.7184981000000001</v>
      </c>
      <c r="AN62" s="100">
        <v>1.4862525</v>
      </c>
      <c r="AO62" s="100">
        <v>1.2950501000000001</v>
      </c>
      <c r="AP62" s="100">
        <v>60.523256000000003</v>
      </c>
      <c r="AQ62" s="100" t="s">
        <v>24</v>
      </c>
      <c r="AR62" s="100">
        <v>2.3902168000000001</v>
      </c>
      <c r="AS62" s="100">
        <v>0.157248</v>
      </c>
      <c r="AT62" s="99">
        <v>2272.5</v>
      </c>
      <c r="AU62" s="99">
        <v>0.25365549999999998</v>
      </c>
      <c r="AV62" s="99">
        <v>0.18966230000000001</v>
      </c>
      <c r="AW62" s="100">
        <v>0.84763160000000004</v>
      </c>
      <c r="AY62" s="119">
        <v>1955</v>
      </c>
    </row>
    <row r="63" spans="2:51">
      <c r="B63" s="119">
        <v>1956</v>
      </c>
      <c r="C63" s="99">
        <v>95</v>
      </c>
      <c r="D63" s="100">
        <v>1.9891122000000001</v>
      </c>
      <c r="E63" s="100">
        <v>4.3167188000000003</v>
      </c>
      <c r="F63" s="100" t="s">
        <v>24</v>
      </c>
      <c r="G63" s="100">
        <v>5.2308896999999996</v>
      </c>
      <c r="H63" s="100">
        <v>2.5699125999999999</v>
      </c>
      <c r="I63" s="100">
        <v>2.0612439999999999</v>
      </c>
      <c r="J63" s="100">
        <v>66.763158000000004</v>
      </c>
      <c r="K63" s="100" t="s">
        <v>24</v>
      </c>
      <c r="L63" s="100">
        <v>2.4849595</v>
      </c>
      <c r="M63" s="100">
        <v>0.1971282</v>
      </c>
      <c r="N63" s="99">
        <v>1150</v>
      </c>
      <c r="O63" s="99">
        <v>0.24605769999999999</v>
      </c>
      <c r="P63" s="99">
        <v>0.15585080000000001</v>
      </c>
      <c r="R63" s="119">
        <v>1956</v>
      </c>
      <c r="S63" s="99">
        <v>87</v>
      </c>
      <c r="T63" s="100">
        <v>1.8711689</v>
      </c>
      <c r="U63" s="100">
        <v>3.0407632000000002</v>
      </c>
      <c r="V63" s="100" t="s">
        <v>24</v>
      </c>
      <c r="W63" s="100">
        <v>3.6981166999999999</v>
      </c>
      <c r="X63" s="100">
        <v>1.8731150999999999</v>
      </c>
      <c r="Y63" s="100">
        <v>1.5438831</v>
      </c>
      <c r="Z63" s="100">
        <v>69.166667000000004</v>
      </c>
      <c r="AA63" s="100" t="s">
        <v>24</v>
      </c>
      <c r="AB63" s="100">
        <v>3.8309115</v>
      </c>
      <c r="AC63" s="100">
        <v>0.22957569999999999</v>
      </c>
      <c r="AD63" s="99">
        <v>897.5</v>
      </c>
      <c r="AE63" s="99">
        <v>0.1993337</v>
      </c>
      <c r="AF63" s="99">
        <v>0.19149830000000001</v>
      </c>
      <c r="AH63" s="119">
        <v>1956</v>
      </c>
      <c r="AI63" s="99">
        <v>182</v>
      </c>
      <c r="AJ63" s="100">
        <v>1.9309320000000001</v>
      </c>
      <c r="AK63" s="100">
        <v>3.5629355</v>
      </c>
      <c r="AL63" s="100" t="s">
        <v>24</v>
      </c>
      <c r="AM63" s="100">
        <v>4.3226176000000001</v>
      </c>
      <c r="AN63" s="100">
        <v>2.1595331999999998</v>
      </c>
      <c r="AO63" s="100">
        <v>1.7613707999999999</v>
      </c>
      <c r="AP63" s="100">
        <v>67.912087999999997</v>
      </c>
      <c r="AQ63" s="100" t="s">
        <v>24</v>
      </c>
      <c r="AR63" s="100">
        <v>2.9865441000000001</v>
      </c>
      <c r="AS63" s="100">
        <v>0.21141160000000001</v>
      </c>
      <c r="AT63" s="99">
        <v>2047.5</v>
      </c>
      <c r="AU63" s="99">
        <v>0.22313160000000001</v>
      </c>
      <c r="AV63" s="99">
        <v>0.16969770000000001</v>
      </c>
      <c r="AW63" s="100">
        <v>1.4196169000000001</v>
      </c>
      <c r="AY63" s="119">
        <v>1956</v>
      </c>
    </row>
    <row r="64" spans="2:51">
      <c r="B64" s="119">
        <v>1957</v>
      </c>
      <c r="C64" s="99">
        <v>275</v>
      </c>
      <c r="D64" s="100">
        <v>5.6325912000000002</v>
      </c>
      <c r="E64" s="100">
        <v>9.8698148000000003</v>
      </c>
      <c r="F64" s="100" t="s">
        <v>24</v>
      </c>
      <c r="G64" s="100">
        <v>11.578018999999999</v>
      </c>
      <c r="H64" s="100">
        <v>6.6356032999999996</v>
      </c>
      <c r="I64" s="100">
        <v>5.6856391999999998</v>
      </c>
      <c r="J64" s="100">
        <v>59.918182000000002</v>
      </c>
      <c r="K64" s="100" t="s">
        <v>24</v>
      </c>
      <c r="L64" s="100">
        <v>6.9850139999999996</v>
      </c>
      <c r="M64" s="100">
        <v>0.57701590000000003</v>
      </c>
      <c r="N64" s="99">
        <v>4762.5</v>
      </c>
      <c r="O64" s="99">
        <v>0.99679770000000001</v>
      </c>
      <c r="P64" s="99">
        <v>0.62663239999999998</v>
      </c>
      <c r="R64" s="119">
        <v>1957</v>
      </c>
      <c r="S64" s="99">
        <v>170</v>
      </c>
      <c r="T64" s="100">
        <v>3.5730048999999999</v>
      </c>
      <c r="U64" s="100">
        <v>4.4743588000000001</v>
      </c>
      <c r="V64" s="100" t="s">
        <v>24</v>
      </c>
      <c r="W64" s="100">
        <v>5.0297567000000001</v>
      </c>
      <c r="X64" s="100">
        <v>3.4059219000000001</v>
      </c>
      <c r="Y64" s="100">
        <v>3.0687190000000002</v>
      </c>
      <c r="Z64" s="100">
        <v>55</v>
      </c>
      <c r="AA64" s="100" t="s">
        <v>24</v>
      </c>
      <c r="AB64" s="100">
        <v>6.9872585000000003</v>
      </c>
      <c r="AC64" s="100">
        <v>0.4558374</v>
      </c>
      <c r="AD64" s="99">
        <v>3690</v>
      </c>
      <c r="AE64" s="99">
        <v>0.80104200000000003</v>
      </c>
      <c r="AF64" s="99">
        <v>0.783968</v>
      </c>
      <c r="AH64" s="119">
        <v>1957</v>
      </c>
      <c r="AI64" s="99">
        <v>445</v>
      </c>
      <c r="AJ64" s="100">
        <v>4.6160867999999997</v>
      </c>
      <c r="AK64" s="100">
        <v>6.7381298999999997</v>
      </c>
      <c r="AL64" s="100" t="s">
        <v>24</v>
      </c>
      <c r="AM64" s="100">
        <v>7.7530529000000001</v>
      </c>
      <c r="AN64" s="100">
        <v>4.7980470999999998</v>
      </c>
      <c r="AO64" s="100">
        <v>4.2128772999999997</v>
      </c>
      <c r="AP64" s="100">
        <v>58.039326000000003</v>
      </c>
      <c r="AQ64" s="100" t="s">
        <v>24</v>
      </c>
      <c r="AR64" s="100">
        <v>6.9858713000000003</v>
      </c>
      <c r="AS64" s="100">
        <v>0.52381909999999998</v>
      </c>
      <c r="AT64" s="99">
        <v>8452.5</v>
      </c>
      <c r="AU64" s="99">
        <v>0.90070649999999997</v>
      </c>
      <c r="AV64" s="99">
        <v>0.68680569999999996</v>
      </c>
      <c r="AW64" s="100">
        <v>2.2058613</v>
      </c>
      <c r="AY64" s="119">
        <v>1957</v>
      </c>
    </row>
    <row r="65" spans="2:51">
      <c r="B65" s="120">
        <v>1958</v>
      </c>
      <c r="C65" s="99">
        <v>69</v>
      </c>
      <c r="D65" s="100">
        <v>1.3864888</v>
      </c>
      <c r="E65" s="100">
        <v>2.1184501</v>
      </c>
      <c r="F65" s="100" t="s">
        <v>24</v>
      </c>
      <c r="G65" s="100">
        <v>2.4698698000000001</v>
      </c>
      <c r="H65" s="100">
        <v>1.5348428999999999</v>
      </c>
      <c r="I65" s="100">
        <v>1.3815846000000001</v>
      </c>
      <c r="J65" s="100">
        <v>54.044117999999997</v>
      </c>
      <c r="K65" s="100" t="s">
        <v>24</v>
      </c>
      <c r="L65" s="100">
        <v>2.0017406000000002</v>
      </c>
      <c r="M65" s="100">
        <v>0.14665249999999999</v>
      </c>
      <c r="N65" s="99">
        <v>1540</v>
      </c>
      <c r="O65" s="99">
        <v>0.31623479999999998</v>
      </c>
      <c r="P65" s="99">
        <v>0.2081827</v>
      </c>
      <c r="R65" s="120">
        <v>1958</v>
      </c>
      <c r="S65" s="99">
        <v>34</v>
      </c>
      <c r="T65" s="100">
        <v>0.6987546</v>
      </c>
      <c r="U65" s="100">
        <v>1.0727635</v>
      </c>
      <c r="V65" s="100" t="s">
        <v>24</v>
      </c>
      <c r="W65" s="100">
        <v>1.2735278999999999</v>
      </c>
      <c r="X65" s="100">
        <v>0.68067219999999995</v>
      </c>
      <c r="Y65" s="100">
        <v>0.55957480000000004</v>
      </c>
      <c r="Z65" s="100">
        <v>65.735293999999996</v>
      </c>
      <c r="AA65" s="100" t="s">
        <v>24</v>
      </c>
      <c r="AB65" s="100">
        <v>1.6748768000000001</v>
      </c>
      <c r="AC65" s="100">
        <v>9.2711299999999996E-2</v>
      </c>
      <c r="AD65" s="99">
        <v>447.5</v>
      </c>
      <c r="AE65" s="99">
        <v>9.5030799999999999E-2</v>
      </c>
      <c r="AF65" s="99">
        <v>9.7977999999999996E-2</v>
      </c>
      <c r="AH65" s="120">
        <v>1958</v>
      </c>
      <c r="AI65" s="99">
        <v>103</v>
      </c>
      <c r="AJ65" s="100">
        <v>1.0464926999999999</v>
      </c>
      <c r="AK65" s="100">
        <v>1.5612041999999999</v>
      </c>
      <c r="AL65" s="100" t="s">
        <v>24</v>
      </c>
      <c r="AM65" s="100">
        <v>1.8239299</v>
      </c>
      <c r="AN65" s="100">
        <v>1.0902286000000001</v>
      </c>
      <c r="AO65" s="100">
        <v>0.95673070000000004</v>
      </c>
      <c r="AP65" s="100">
        <v>57.941175999999999</v>
      </c>
      <c r="AQ65" s="100" t="s">
        <v>24</v>
      </c>
      <c r="AR65" s="100">
        <v>1.8805916</v>
      </c>
      <c r="AS65" s="100">
        <v>0.1230247</v>
      </c>
      <c r="AT65" s="99">
        <v>1987.5</v>
      </c>
      <c r="AU65" s="99">
        <v>0.20748949999999999</v>
      </c>
      <c r="AV65" s="99">
        <v>0.1661137</v>
      </c>
      <c r="AW65" s="100">
        <v>1.9747596999999999</v>
      </c>
      <c r="AY65" s="120">
        <v>1958</v>
      </c>
    </row>
    <row r="66" spans="2:51">
      <c r="B66" s="120">
        <v>1959</v>
      </c>
      <c r="C66" s="99">
        <v>399</v>
      </c>
      <c r="D66" s="100">
        <v>7.8540215</v>
      </c>
      <c r="E66" s="100">
        <v>15.335493</v>
      </c>
      <c r="F66" s="100" t="s">
        <v>24</v>
      </c>
      <c r="G66" s="100">
        <v>18.262661000000001</v>
      </c>
      <c r="H66" s="100">
        <v>9.6763496999999994</v>
      </c>
      <c r="I66" s="100">
        <v>8.0268563999999998</v>
      </c>
      <c r="J66" s="100">
        <v>66.134084999999999</v>
      </c>
      <c r="K66" s="100" t="s">
        <v>24</v>
      </c>
      <c r="L66" s="100">
        <v>8.8060030999999999</v>
      </c>
      <c r="M66" s="100">
        <v>0.79335100000000003</v>
      </c>
      <c r="N66" s="99">
        <v>4637.5</v>
      </c>
      <c r="O66" s="99">
        <v>0.93298599999999998</v>
      </c>
      <c r="P66" s="99">
        <v>0.59535269999999996</v>
      </c>
      <c r="R66" s="120">
        <v>1959</v>
      </c>
      <c r="S66" s="99">
        <v>294</v>
      </c>
      <c r="T66" s="100">
        <v>5.9081226999999998</v>
      </c>
      <c r="U66" s="100">
        <v>8.3999322999999997</v>
      </c>
      <c r="V66" s="100" t="s">
        <v>24</v>
      </c>
      <c r="W66" s="100">
        <v>9.7579936000000007</v>
      </c>
      <c r="X66" s="100">
        <v>5.6881928000000004</v>
      </c>
      <c r="Y66" s="100">
        <v>4.8456894000000004</v>
      </c>
      <c r="Z66" s="100">
        <v>62.193877999999998</v>
      </c>
      <c r="AA66" s="100" t="s">
        <v>24</v>
      </c>
      <c r="AB66" s="100">
        <v>11.044328</v>
      </c>
      <c r="AC66" s="100">
        <v>0.75541510000000001</v>
      </c>
      <c r="AD66" s="99">
        <v>4665</v>
      </c>
      <c r="AE66" s="99">
        <v>0.96902849999999996</v>
      </c>
      <c r="AF66" s="99">
        <v>0.98057249999999996</v>
      </c>
      <c r="AH66" s="120">
        <v>1959</v>
      </c>
      <c r="AI66" s="99">
        <v>693</v>
      </c>
      <c r="AJ66" s="100">
        <v>6.8911340000000001</v>
      </c>
      <c r="AK66" s="100">
        <v>11.244249</v>
      </c>
      <c r="AL66" s="100" t="s">
        <v>24</v>
      </c>
      <c r="AM66" s="100">
        <v>13.225809999999999</v>
      </c>
      <c r="AN66" s="100">
        <v>7.3510612999999996</v>
      </c>
      <c r="AO66" s="100">
        <v>6.1837010000000001</v>
      </c>
      <c r="AP66" s="100">
        <v>64.462481999999994</v>
      </c>
      <c r="AQ66" s="100" t="s">
        <v>24</v>
      </c>
      <c r="AR66" s="100">
        <v>9.6343666999999993</v>
      </c>
      <c r="AS66" s="100">
        <v>0.77680130000000003</v>
      </c>
      <c r="AT66" s="99">
        <v>9302.5</v>
      </c>
      <c r="AU66" s="99">
        <v>0.95071899999999998</v>
      </c>
      <c r="AV66" s="99">
        <v>0.74141670000000004</v>
      </c>
      <c r="AW66" s="100">
        <v>1.8256686</v>
      </c>
      <c r="AY66" s="120">
        <v>1959</v>
      </c>
    </row>
    <row r="67" spans="2:51">
      <c r="B67" s="120">
        <v>1960</v>
      </c>
      <c r="C67" s="99">
        <v>51</v>
      </c>
      <c r="D67" s="100">
        <v>0.98222370000000003</v>
      </c>
      <c r="E67" s="100">
        <v>1.7616236999999999</v>
      </c>
      <c r="F67" s="100" t="s">
        <v>24</v>
      </c>
      <c r="G67" s="100">
        <v>2.0672440000000001</v>
      </c>
      <c r="H67" s="100">
        <v>1.1598322000000001</v>
      </c>
      <c r="I67" s="100">
        <v>1.0021225</v>
      </c>
      <c r="J67" s="100">
        <v>63.284314000000002</v>
      </c>
      <c r="K67" s="100" t="s">
        <v>24</v>
      </c>
      <c r="L67" s="100">
        <v>1.3463569</v>
      </c>
      <c r="M67" s="100">
        <v>0.10276250000000001</v>
      </c>
      <c r="N67" s="99">
        <v>707.5</v>
      </c>
      <c r="O67" s="99">
        <v>0.1393073</v>
      </c>
      <c r="P67" s="99">
        <v>9.3325099999999994E-2</v>
      </c>
      <c r="R67" s="120">
        <v>1960</v>
      </c>
      <c r="S67" s="99">
        <v>73</v>
      </c>
      <c r="T67" s="100">
        <v>1.4362444999999999</v>
      </c>
      <c r="U67" s="100">
        <v>2.3129987999999999</v>
      </c>
      <c r="V67" s="100" t="s">
        <v>24</v>
      </c>
      <c r="W67" s="100">
        <v>2.7999675000000002</v>
      </c>
      <c r="X67" s="100">
        <v>1.3752328</v>
      </c>
      <c r="Y67" s="100">
        <v>1.1316215999999999</v>
      </c>
      <c r="Z67" s="100">
        <v>70.034246999999993</v>
      </c>
      <c r="AA67" s="100" t="s">
        <v>24</v>
      </c>
      <c r="AB67" s="100">
        <v>3.4499054999999998</v>
      </c>
      <c r="AC67" s="100">
        <v>0.1879748</v>
      </c>
      <c r="AD67" s="99">
        <v>710</v>
      </c>
      <c r="AE67" s="99">
        <v>0.14451159999999999</v>
      </c>
      <c r="AF67" s="99">
        <v>0.149729</v>
      </c>
      <c r="AH67" s="120">
        <v>1960</v>
      </c>
      <c r="AI67" s="99">
        <v>124</v>
      </c>
      <c r="AJ67" s="100">
        <v>1.2068127</v>
      </c>
      <c r="AK67" s="100">
        <v>2.1357908000000001</v>
      </c>
      <c r="AL67" s="100" t="s">
        <v>24</v>
      </c>
      <c r="AM67" s="100">
        <v>2.5579977</v>
      </c>
      <c r="AN67" s="100">
        <v>1.316254</v>
      </c>
      <c r="AO67" s="100">
        <v>1.1010139999999999</v>
      </c>
      <c r="AP67" s="100">
        <v>67.258065000000002</v>
      </c>
      <c r="AQ67" s="100" t="s">
        <v>24</v>
      </c>
      <c r="AR67" s="100">
        <v>2.1002710000000002</v>
      </c>
      <c r="AS67" s="100">
        <v>0.14016999999999999</v>
      </c>
      <c r="AT67" s="99">
        <v>1417.5</v>
      </c>
      <c r="AU67" s="99">
        <v>0.1418663</v>
      </c>
      <c r="AV67" s="99">
        <v>0.11502950000000001</v>
      </c>
      <c r="AW67" s="100">
        <v>0.76161900000000005</v>
      </c>
      <c r="AY67" s="120">
        <v>1960</v>
      </c>
    </row>
    <row r="68" spans="2:51">
      <c r="B68" s="120">
        <v>1961</v>
      </c>
      <c r="C68" s="99">
        <v>53</v>
      </c>
      <c r="D68" s="100">
        <v>0.99768460000000003</v>
      </c>
      <c r="E68" s="100">
        <v>1.6320797</v>
      </c>
      <c r="F68" s="100" t="s">
        <v>24</v>
      </c>
      <c r="G68" s="100">
        <v>1.9249015</v>
      </c>
      <c r="H68" s="100">
        <v>1.1424572</v>
      </c>
      <c r="I68" s="100">
        <v>1.0389343</v>
      </c>
      <c r="J68" s="100">
        <v>56.367925</v>
      </c>
      <c r="K68" s="100" t="s">
        <v>24</v>
      </c>
      <c r="L68" s="100">
        <v>1.4201501000000001</v>
      </c>
      <c r="M68" s="100">
        <v>0.1054768</v>
      </c>
      <c r="N68" s="99">
        <v>1090</v>
      </c>
      <c r="O68" s="99">
        <v>0.20984939999999999</v>
      </c>
      <c r="P68" s="99">
        <v>0.1416306</v>
      </c>
      <c r="R68" s="120">
        <v>1961</v>
      </c>
      <c r="S68" s="99">
        <v>47</v>
      </c>
      <c r="T68" s="100">
        <v>0.90455940000000001</v>
      </c>
      <c r="U68" s="100">
        <v>1.4850333</v>
      </c>
      <c r="V68" s="100" t="s">
        <v>24</v>
      </c>
      <c r="W68" s="100">
        <v>1.8371305</v>
      </c>
      <c r="X68" s="100">
        <v>0.90982229999999997</v>
      </c>
      <c r="Y68" s="100">
        <v>0.82408519999999996</v>
      </c>
      <c r="Z68" s="100">
        <v>67.393617000000006</v>
      </c>
      <c r="AA68" s="100" t="s">
        <v>24</v>
      </c>
      <c r="AB68" s="100">
        <v>2.4176955000000002</v>
      </c>
      <c r="AC68" s="100">
        <v>0.12140620000000001</v>
      </c>
      <c r="AD68" s="99">
        <v>590</v>
      </c>
      <c r="AE68" s="99">
        <v>0.117558</v>
      </c>
      <c r="AF68" s="99">
        <v>0.1283425</v>
      </c>
      <c r="AH68" s="120">
        <v>1961</v>
      </c>
      <c r="AI68" s="99">
        <v>100</v>
      </c>
      <c r="AJ68" s="100">
        <v>0.95163779999999998</v>
      </c>
      <c r="AK68" s="100">
        <v>1.588346</v>
      </c>
      <c r="AL68" s="100" t="s">
        <v>24</v>
      </c>
      <c r="AM68" s="100">
        <v>1.9241128000000001</v>
      </c>
      <c r="AN68" s="100">
        <v>1.0369326000000001</v>
      </c>
      <c r="AO68" s="100">
        <v>0.94332309999999997</v>
      </c>
      <c r="AP68" s="100">
        <v>61.55</v>
      </c>
      <c r="AQ68" s="100" t="s">
        <v>24</v>
      </c>
      <c r="AR68" s="100">
        <v>1.7618041</v>
      </c>
      <c r="AS68" s="100">
        <v>0.1124088</v>
      </c>
      <c r="AT68" s="99">
        <v>1680</v>
      </c>
      <c r="AU68" s="99">
        <v>0.16449620000000001</v>
      </c>
      <c r="AV68" s="99">
        <v>0.13666149999999999</v>
      </c>
      <c r="AW68" s="100">
        <v>1.0990188999999999</v>
      </c>
      <c r="AY68" s="120">
        <v>1961</v>
      </c>
    </row>
    <row r="69" spans="2:51">
      <c r="B69" s="120">
        <v>1962</v>
      </c>
      <c r="C69" s="99">
        <v>65</v>
      </c>
      <c r="D69" s="100">
        <v>1.2038821</v>
      </c>
      <c r="E69" s="100">
        <v>2.5603384999999999</v>
      </c>
      <c r="F69" s="100" t="s">
        <v>24</v>
      </c>
      <c r="G69" s="100">
        <v>3.1068473000000001</v>
      </c>
      <c r="H69" s="100">
        <v>1.5448200000000001</v>
      </c>
      <c r="I69" s="100">
        <v>1.3107415</v>
      </c>
      <c r="J69" s="100">
        <v>60.115385000000003</v>
      </c>
      <c r="K69" s="100" t="s">
        <v>24</v>
      </c>
      <c r="L69" s="100">
        <v>1.6029593</v>
      </c>
      <c r="M69" s="100">
        <v>0.1240979</v>
      </c>
      <c r="N69" s="99">
        <v>1225</v>
      </c>
      <c r="O69" s="99">
        <v>0.23212189999999999</v>
      </c>
      <c r="P69" s="99">
        <v>0.15475430000000001</v>
      </c>
      <c r="R69" s="120">
        <v>1962</v>
      </c>
      <c r="S69" s="99">
        <v>79</v>
      </c>
      <c r="T69" s="100">
        <v>1.4902005</v>
      </c>
      <c r="U69" s="100">
        <v>2.1343117</v>
      </c>
      <c r="V69" s="100" t="s">
        <v>24</v>
      </c>
      <c r="W69" s="100">
        <v>2.5147170000000001</v>
      </c>
      <c r="X69" s="100">
        <v>1.3676360000000001</v>
      </c>
      <c r="Y69" s="100">
        <v>1.1587064</v>
      </c>
      <c r="Z69" s="100">
        <v>64.398734000000005</v>
      </c>
      <c r="AA69" s="100" t="s">
        <v>24</v>
      </c>
      <c r="AB69" s="100">
        <v>3.4786438</v>
      </c>
      <c r="AC69" s="100">
        <v>0.1936987</v>
      </c>
      <c r="AD69" s="99">
        <v>1145</v>
      </c>
      <c r="AE69" s="99">
        <v>0.22379450000000001</v>
      </c>
      <c r="AF69" s="99">
        <v>0.24217040000000001</v>
      </c>
      <c r="AH69" s="120">
        <v>1962</v>
      </c>
      <c r="AI69" s="99">
        <v>144</v>
      </c>
      <c r="AJ69" s="100">
        <v>1.3457315000000001</v>
      </c>
      <c r="AK69" s="100">
        <v>2.2751771999999999</v>
      </c>
      <c r="AL69" s="100" t="s">
        <v>24</v>
      </c>
      <c r="AM69" s="100">
        <v>2.7126869999999998</v>
      </c>
      <c r="AN69" s="100">
        <v>1.4237525</v>
      </c>
      <c r="AO69" s="100">
        <v>1.2077659000000001</v>
      </c>
      <c r="AP69" s="100">
        <v>62.465277999999998</v>
      </c>
      <c r="AQ69" s="100" t="s">
        <v>24</v>
      </c>
      <c r="AR69" s="100">
        <v>2.2763198999999998</v>
      </c>
      <c r="AS69" s="100">
        <v>0.15456780000000001</v>
      </c>
      <c r="AT69" s="99">
        <v>2370</v>
      </c>
      <c r="AU69" s="99">
        <v>0.22802269999999999</v>
      </c>
      <c r="AV69" s="99">
        <v>0.1874429</v>
      </c>
      <c r="AW69" s="100">
        <v>1.1996085000000001</v>
      </c>
      <c r="AY69" s="120">
        <v>1962</v>
      </c>
    </row>
    <row r="70" spans="2:51">
      <c r="B70" s="120">
        <v>1963</v>
      </c>
      <c r="C70" s="99">
        <v>32</v>
      </c>
      <c r="D70" s="100">
        <v>0.58182880000000003</v>
      </c>
      <c r="E70" s="100">
        <v>1.1176564</v>
      </c>
      <c r="F70" s="100" t="s">
        <v>24</v>
      </c>
      <c r="G70" s="100">
        <v>1.3410245000000001</v>
      </c>
      <c r="H70" s="100">
        <v>0.70813000000000004</v>
      </c>
      <c r="I70" s="100">
        <v>0.62542350000000002</v>
      </c>
      <c r="J70" s="100">
        <v>61.09375</v>
      </c>
      <c r="K70" s="100" t="s">
        <v>24</v>
      </c>
      <c r="L70" s="100">
        <v>0.7633588</v>
      </c>
      <c r="M70" s="100">
        <v>6.0136799999999997E-2</v>
      </c>
      <c r="N70" s="99">
        <v>537.5</v>
      </c>
      <c r="O70" s="99">
        <v>0.1000074</v>
      </c>
      <c r="P70" s="99">
        <v>6.8069900000000003E-2</v>
      </c>
      <c r="R70" s="120">
        <v>1963</v>
      </c>
      <c r="S70" s="99">
        <v>35</v>
      </c>
      <c r="T70" s="100">
        <v>0.64730900000000002</v>
      </c>
      <c r="U70" s="100">
        <v>0.82045780000000001</v>
      </c>
      <c r="V70" s="100" t="s">
        <v>24</v>
      </c>
      <c r="W70" s="100">
        <v>0.93791060000000004</v>
      </c>
      <c r="X70" s="100">
        <v>0.5808778</v>
      </c>
      <c r="Y70" s="100">
        <v>0.53004110000000004</v>
      </c>
      <c r="Z70" s="100">
        <v>61.5</v>
      </c>
      <c r="AA70" s="100" t="s">
        <v>24</v>
      </c>
      <c r="AB70" s="100">
        <v>1.5730337000000001</v>
      </c>
      <c r="AC70" s="100">
        <v>8.3969100000000005E-2</v>
      </c>
      <c r="AD70" s="99">
        <v>542.5</v>
      </c>
      <c r="AE70" s="99">
        <v>0.10406079999999999</v>
      </c>
      <c r="AF70" s="99">
        <v>0.1132657</v>
      </c>
      <c r="AH70" s="120">
        <v>1963</v>
      </c>
      <c r="AI70" s="99">
        <v>67</v>
      </c>
      <c r="AJ70" s="100">
        <v>0.61429</v>
      </c>
      <c r="AK70" s="100">
        <v>0.92130109999999998</v>
      </c>
      <c r="AL70" s="100" t="s">
        <v>24</v>
      </c>
      <c r="AM70" s="100">
        <v>1.075896</v>
      </c>
      <c r="AN70" s="100">
        <v>0.62260839999999995</v>
      </c>
      <c r="AO70" s="100">
        <v>0.56103040000000004</v>
      </c>
      <c r="AP70" s="100">
        <v>61.305970000000002</v>
      </c>
      <c r="AQ70" s="100" t="s">
        <v>24</v>
      </c>
      <c r="AR70" s="100">
        <v>1.0441016000000001</v>
      </c>
      <c r="AS70" s="100">
        <v>7.0605100000000004E-2</v>
      </c>
      <c r="AT70" s="99">
        <v>1080</v>
      </c>
      <c r="AU70" s="99">
        <v>0.1020032</v>
      </c>
      <c r="AV70" s="99">
        <v>8.5133700000000007E-2</v>
      </c>
      <c r="AW70" s="100">
        <v>1.3622350000000001</v>
      </c>
      <c r="AY70" s="120">
        <v>1963</v>
      </c>
    </row>
    <row r="71" spans="2:51">
      <c r="B71" s="120">
        <v>1964</v>
      </c>
      <c r="C71" s="99">
        <v>157</v>
      </c>
      <c r="D71" s="100">
        <v>2.8009705</v>
      </c>
      <c r="E71" s="100">
        <v>5.6425317000000001</v>
      </c>
      <c r="F71" s="100" t="s">
        <v>24</v>
      </c>
      <c r="G71" s="100">
        <v>6.7684246999999997</v>
      </c>
      <c r="H71" s="100">
        <v>3.4824682</v>
      </c>
      <c r="I71" s="100">
        <v>2.8886797</v>
      </c>
      <c r="J71" s="100">
        <v>63.656050999999998</v>
      </c>
      <c r="K71" s="100">
        <v>73</v>
      </c>
      <c r="L71" s="100">
        <v>3.0808477000000001</v>
      </c>
      <c r="M71" s="100">
        <v>0.27913100000000002</v>
      </c>
      <c r="N71" s="99">
        <v>2288</v>
      </c>
      <c r="O71" s="99">
        <v>0.41783090000000001</v>
      </c>
      <c r="P71" s="99">
        <v>0.27433099999999999</v>
      </c>
      <c r="R71" s="120">
        <v>1964</v>
      </c>
      <c r="S71" s="99">
        <v>145</v>
      </c>
      <c r="T71" s="100">
        <v>2.6285259000000001</v>
      </c>
      <c r="U71" s="100">
        <v>4.0107578000000004</v>
      </c>
      <c r="V71" s="100" t="s">
        <v>24</v>
      </c>
      <c r="W71" s="100">
        <v>4.8318829000000001</v>
      </c>
      <c r="X71" s="100">
        <v>2.3999160000000002</v>
      </c>
      <c r="Y71" s="100">
        <v>1.9237922999999999</v>
      </c>
      <c r="Z71" s="100">
        <v>71.344828000000007</v>
      </c>
      <c r="AA71" s="100">
        <v>78</v>
      </c>
      <c r="AB71" s="100">
        <v>5.4368204000000002</v>
      </c>
      <c r="AC71" s="100">
        <v>0.32695950000000001</v>
      </c>
      <c r="AD71" s="99">
        <v>1307</v>
      </c>
      <c r="AE71" s="99">
        <v>0.2459124</v>
      </c>
      <c r="AF71" s="99">
        <v>0.26165490000000002</v>
      </c>
      <c r="AH71" s="120">
        <v>1964</v>
      </c>
      <c r="AI71" s="99">
        <v>302</v>
      </c>
      <c r="AJ71" s="100">
        <v>2.7154365999999999</v>
      </c>
      <c r="AK71" s="100">
        <v>4.6752684000000002</v>
      </c>
      <c r="AL71" s="100" t="s">
        <v>24</v>
      </c>
      <c r="AM71" s="100">
        <v>5.6129356000000001</v>
      </c>
      <c r="AN71" s="100">
        <v>2.8583376</v>
      </c>
      <c r="AO71" s="100">
        <v>2.3447094000000002</v>
      </c>
      <c r="AP71" s="100">
        <v>67.347682000000006</v>
      </c>
      <c r="AQ71" s="100">
        <v>75</v>
      </c>
      <c r="AR71" s="100">
        <v>3.8902486000000001</v>
      </c>
      <c r="AS71" s="100">
        <v>0.3002167</v>
      </c>
      <c r="AT71" s="99">
        <v>3595</v>
      </c>
      <c r="AU71" s="99">
        <v>0.33315420000000001</v>
      </c>
      <c r="AV71" s="99">
        <v>0.26958280000000001</v>
      </c>
      <c r="AW71" s="100">
        <v>1.4068493</v>
      </c>
      <c r="AY71" s="120">
        <v>1964</v>
      </c>
    </row>
    <row r="72" spans="2:51">
      <c r="B72" s="120">
        <v>1965</v>
      </c>
      <c r="C72" s="99">
        <v>81</v>
      </c>
      <c r="D72" s="100">
        <v>1.4174468</v>
      </c>
      <c r="E72" s="100">
        <v>2.7743432000000001</v>
      </c>
      <c r="F72" s="100" t="s">
        <v>24</v>
      </c>
      <c r="G72" s="100">
        <v>3.3040511000000001</v>
      </c>
      <c r="H72" s="100">
        <v>1.7524172</v>
      </c>
      <c r="I72" s="100">
        <v>1.4596275000000001</v>
      </c>
      <c r="J72" s="100">
        <v>61.074074000000003</v>
      </c>
      <c r="K72" s="100">
        <v>68</v>
      </c>
      <c r="L72" s="100">
        <v>1.7056222000000001</v>
      </c>
      <c r="M72" s="100">
        <v>0.14523939999999999</v>
      </c>
      <c r="N72" s="99">
        <v>1419</v>
      </c>
      <c r="O72" s="99">
        <v>0.25421450000000001</v>
      </c>
      <c r="P72" s="99">
        <v>0.17155110000000001</v>
      </c>
      <c r="R72" s="120">
        <v>1965</v>
      </c>
      <c r="S72" s="99">
        <v>61</v>
      </c>
      <c r="T72" s="100">
        <v>1.0841746000000001</v>
      </c>
      <c r="U72" s="100">
        <v>1.4885249</v>
      </c>
      <c r="V72" s="100" t="s">
        <v>24</v>
      </c>
      <c r="W72" s="100">
        <v>1.7862137</v>
      </c>
      <c r="X72" s="100">
        <v>0.99290389999999995</v>
      </c>
      <c r="Y72" s="100">
        <v>0.91546899999999998</v>
      </c>
      <c r="Z72" s="100">
        <v>58.622951</v>
      </c>
      <c r="AA72" s="100">
        <v>73</v>
      </c>
      <c r="AB72" s="100">
        <v>2.5061627</v>
      </c>
      <c r="AC72" s="100">
        <v>0.13880990000000001</v>
      </c>
      <c r="AD72" s="99">
        <v>1293</v>
      </c>
      <c r="AE72" s="99">
        <v>0.2386798</v>
      </c>
      <c r="AF72" s="99">
        <v>0.26344689999999998</v>
      </c>
      <c r="AH72" s="120">
        <v>1965</v>
      </c>
      <c r="AI72" s="99">
        <v>142</v>
      </c>
      <c r="AJ72" s="100">
        <v>1.2521051999999999</v>
      </c>
      <c r="AK72" s="100">
        <v>2.0163625999999999</v>
      </c>
      <c r="AL72" s="100" t="s">
        <v>24</v>
      </c>
      <c r="AM72" s="100">
        <v>2.3989459000000002</v>
      </c>
      <c r="AN72" s="100">
        <v>1.314176</v>
      </c>
      <c r="AO72" s="100">
        <v>1.1477492</v>
      </c>
      <c r="AP72" s="100">
        <v>60.021127</v>
      </c>
      <c r="AQ72" s="100">
        <v>71</v>
      </c>
      <c r="AR72" s="100">
        <v>1.9768899</v>
      </c>
      <c r="AS72" s="100">
        <v>0.1424059</v>
      </c>
      <c r="AT72" s="99">
        <v>2712</v>
      </c>
      <c r="AU72" s="99">
        <v>0.24656339999999999</v>
      </c>
      <c r="AV72" s="99">
        <v>0.2057726</v>
      </c>
      <c r="AW72" s="100">
        <v>1.8638205999999999</v>
      </c>
      <c r="AY72" s="120">
        <v>1965</v>
      </c>
    </row>
    <row r="73" spans="2:51">
      <c r="B73" s="120">
        <v>1966</v>
      </c>
      <c r="C73" s="99">
        <v>129</v>
      </c>
      <c r="D73" s="100">
        <v>2.2083035999999998</v>
      </c>
      <c r="E73" s="100">
        <v>4.1414188000000003</v>
      </c>
      <c r="F73" s="100" t="s">
        <v>24</v>
      </c>
      <c r="G73" s="100">
        <v>4.8994920999999998</v>
      </c>
      <c r="H73" s="100">
        <v>2.6491258000000002</v>
      </c>
      <c r="I73" s="100">
        <v>2.2274435000000001</v>
      </c>
      <c r="J73" s="100">
        <v>62.542636000000002</v>
      </c>
      <c r="K73" s="100">
        <v>73</v>
      </c>
      <c r="L73" s="100">
        <v>2.3822714999999999</v>
      </c>
      <c r="M73" s="100">
        <v>0.2232027</v>
      </c>
      <c r="N73" s="99">
        <v>1972</v>
      </c>
      <c r="O73" s="99">
        <v>0.34560659999999999</v>
      </c>
      <c r="P73" s="99">
        <v>0.23486119999999999</v>
      </c>
      <c r="R73" s="120">
        <v>1966</v>
      </c>
      <c r="S73" s="99">
        <v>120</v>
      </c>
      <c r="T73" s="100">
        <v>2.0840895000000002</v>
      </c>
      <c r="U73" s="100">
        <v>3.0707912999999998</v>
      </c>
      <c r="V73" s="100" t="s">
        <v>24</v>
      </c>
      <c r="W73" s="100">
        <v>3.7374689000000001</v>
      </c>
      <c r="X73" s="100">
        <v>1.8292793000000001</v>
      </c>
      <c r="Y73" s="100">
        <v>1.4736473000000001</v>
      </c>
      <c r="Z73" s="100">
        <v>72.75</v>
      </c>
      <c r="AA73" s="100">
        <v>79</v>
      </c>
      <c r="AB73" s="100">
        <v>4.2462844999999998</v>
      </c>
      <c r="AC73" s="100">
        <v>0.2601118</v>
      </c>
      <c r="AD73" s="99">
        <v>922</v>
      </c>
      <c r="AE73" s="99">
        <v>0.16640750000000001</v>
      </c>
      <c r="AF73" s="99">
        <v>0.18658040000000001</v>
      </c>
      <c r="AH73" s="120">
        <v>1966</v>
      </c>
      <c r="AI73" s="99">
        <v>249</v>
      </c>
      <c r="AJ73" s="100">
        <v>2.1466446000000001</v>
      </c>
      <c r="AK73" s="100">
        <v>3.5430212000000001</v>
      </c>
      <c r="AL73" s="100" t="s">
        <v>24</v>
      </c>
      <c r="AM73" s="100">
        <v>4.2478239000000002</v>
      </c>
      <c r="AN73" s="100">
        <v>2.2004152000000001</v>
      </c>
      <c r="AO73" s="100">
        <v>1.8214743</v>
      </c>
      <c r="AP73" s="100">
        <v>67.461847000000006</v>
      </c>
      <c r="AQ73" s="100">
        <v>75</v>
      </c>
      <c r="AR73" s="100">
        <v>3.0214780000000001</v>
      </c>
      <c r="AS73" s="100">
        <v>0.23958660000000001</v>
      </c>
      <c r="AT73" s="99">
        <v>2894</v>
      </c>
      <c r="AU73" s="99">
        <v>0.257324</v>
      </c>
      <c r="AV73" s="99">
        <v>0.21697369999999999</v>
      </c>
      <c r="AW73" s="100">
        <v>1.3486487</v>
      </c>
      <c r="AY73" s="120">
        <v>1966</v>
      </c>
    </row>
    <row r="74" spans="2:51">
      <c r="B74" s="120">
        <v>1967</v>
      </c>
      <c r="C74" s="99">
        <v>30</v>
      </c>
      <c r="D74" s="100">
        <v>0.50510820000000001</v>
      </c>
      <c r="E74" s="100">
        <v>0.91373669999999996</v>
      </c>
      <c r="F74" s="100" t="s">
        <v>24</v>
      </c>
      <c r="G74" s="100">
        <v>1.0695683</v>
      </c>
      <c r="H74" s="100">
        <v>0.60669329999999999</v>
      </c>
      <c r="I74" s="100">
        <v>0.53801189999999999</v>
      </c>
      <c r="J74" s="100">
        <v>62.133333</v>
      </c>
      <c r="K74" s="100">
        <v>69</v>
      </c>
      <c r="L74" s="100">
        <v>0.62434959999999995</v>
      </c>
      <c r="M74" s="100">
        <v>5.2166700000000003E-2</v>
      </c>
      <c r="N74" s="99">
        <v>462</v>
      </c>
      <c r="O74" s="99">
        <v>7.9631599999999997E-2</v>
      </c>
      <c r="P74" s="99">
        <v>5.4145899999999997E-2</v>
      </c>
      <c r="R74" s="120">
        <v>1967</v>
      </c>
      <c r="S74" s="99">
        <v>25</v>
      </c>
      <c r="T74" s="100">
        <v>0.42663889999999999</v>
      </c>
      <c r="U74" s="100">
        <v>0.55968189999999995</v>
      </c>
      <c r="V74" s="100" t="s">
        <v>24</v>
      </c>
      <c r="W74" s="100">
        <v>0.64186169999999998</v>
      </c>
      <c r="X74" s="100">
        <v>0.37958649999999999</v>
      </c>
      <c r="Y74" s="100">
        <v>0.31440790000000002</v>
      </c>
      <c r="Z74" s="100">
        <v>62.04</v>
      </c>
      <c r="AA74" s="100">
        <v>76</v>
      </c>
      <c r="AB74" s="100">
        <v>1.0084712</v>
      </c>
      <c r="AC74" s="100">
        <v>5.5315900000000001E-2</v>
      </c>
      <c r="AD74" s="99">
        <v>411</v>
      </c>
      <c r="AE74" s="99">
        <v>7.2932499999999997E-2</v>
      </c>
      <c r="AF74" s="99">
        <v>8.2835800000000001E-2</v>
      </c>
      <c r="AH74" s="120">
        <v>1967</v>
      </c>
      <c r="AI74" s="99">
        <v>55</v>
      </c>
      <c r="AJ74" s="100">
        <v>0.4661381</v>
      </c>
      <c r="AK74" s="100">
        <v>0.69694650000000002</v>
      </c>
      <c r="AL74" s="100" t="s">
        <v>24</v>
      </c>
      <c r="AM74" s="100">
        <v>0.80506049999999996</v>
      </c>
      <c r="AN74" s="100">
        <v>0.47164210000000001</v>
      </c>
      <c r="AO74" s="100">
        <v>0.40544210000000003</v>
      </c>
      <c r="AP74" s="100">
        <v>62.090909000000003</v>
      </c>
      <c r="AQ74" s="100">
        <v>70</v>
      </c>
      <c r="AR74" s="100">
        <v>0.75507959999999996</v>
      </c>
      <c r="AS74" s="100">
        <v>5.3552500000000003E-2</v>
      </c>
      <c r="AT74" s="99">
        <v>873</v>
      </c>
      <c r="AU74" s="99">
        <v>7.6330800000000004E-2</v>
      </c>
      <c r="AV74" s="99">
        <v>6.4694799999999997E-2</v>
      </c>
      <c r="AW74" s="100">
        <v>1.6326001000000001</v>
      </c>
      <c r="AY74" s="120">
        <v>1967</v>
      </c>
    </row>
    <row r="75" spans="2:51">
      <c r="B75" s="121">
        <v>1968</v>
      </c>
      <c r="C75" s="99">
        <v>152</v>
      </c>
      <c r="D75" s="100">
        <v>2.5152092000000001</v>
      </c>
      <c r="E75" s="100">
        <v>6.0482800000000001</v>
      </c>
      <c r="F75" s="100" t="s">
        <v>24</v>
      </c>
      <c r="G75" s="100">
        <v>7.4716098999999998</v>
      </c>
      <c r="H75" s="100">
        <v>3.4598971999999999</v>
      </c>
      <c r="I75" s="100">
        <v>2.8122343999999999</v>
      </c>
      <c r="J75" s="100">
        <v>70.375</v>
      </c>
      <c r="K75" s="100">
        <v>76.5</v>
      </c>
      <c r="L75" s="100">
        <v>2.9933044999999998</v>
      </c>
      <c r="M75" s="100">
        <v>0.2489314</v>
      </c>
      <c r="N75" s="99">
        <v>1476</v>
      </c>
      <c r="O75" s="99">
        <v>0.2499837</v>
      </c>
      <c r="P75" s="99">
        <v>0.16712150000000001</v>
      </c>
      <c r="R75" s="121">
        <v>1968</v>
      </c>
      <c r="S75" s="99">
        <v>171</v>
      </c>
      <c r="T75" s="100">
        <v>2.8665303</v>
      </c>
      <c r="U75" s="100">
        <v>4.3506055000000003</v>
      </c>
      <c r="V75" s="100" t="s">
        <v>24</v>
      </c>
      <c r="W75" s="100">
        <v>5.3111829000000004</v>
      </c>
      <c r="X75" s="100">
        <v>2.5454737000000001</v>
      </c>
      <c r="Y75" s="100">
        <v>2.0454720000000002</v>
      </c>
      <c r="Z75" s="100">
        <v>73.783625999999998</v>
      </c>
      <c r="AA75" s="100">
        <v>80</v>
      </c>
      <c r="AB75" s="100">
        <v>6.5870569999999997</v>
      </c>
      <c r="AC75" s="100">
        <v>0.35267910000000002</v>
      </c>
      <c r="AD75" s="99">
        <v>1382</v>
      </c>
      <c r="AE75" s="99">
        <v>0.24099570000000001</v>
      </c>
      <c r="AF75" s="99">
        <v>0.26975749999999998</v>
      </c>
      <c r="AH75" s="121">
        <v>1968</v>
      </c>
      <c r="AI75" s="99">
        <v>323</v>
      </c>
      <c r="AJ75" s="100">
        <v>2.6897312000000002</v>
      </c>
      <c r="AK75" s="100">
        <v>4.9564196999999997</v>
      </c>
      <c r="AL75" s="100" t="s">
        <v>24</v>
      </c>
      <c r="AM75" s="100">
        <v>6.0800858</v>
      </c>
      <c r="AN75" s="100">
        <v>2.8806495999999999</v>
      </c>
      <c r="AO75" s="100">
        <v>2.3344355999999999</v>
      </c>
      <c r="AP75" s="100">
        <v>72.179567000000006</v>
      </c>
      <c r="AQ75" s="100">
        <v>79</v>
      </c>
      <c r="AR75" s="100">
        <v>4.2090174999999999</v>
      </c>
      <c r="AS75" s="100">
        <v>0.29485060000000002</v>
      </c>
      <c r="AT75" s="99">
        <v>2858</v>
      </c>
      <c r="AU75" s="99">
        <v>0.2455553</v>
      </c>
      <c r="AV75" s="99">
        <v>0.20480090000000001</v>
      </c>
      <c r="AW75" s="100">
        <v>1.3902156999999999</v>
      </c>
      <c r="AY75" s="121">
        <v>1968</v>
      </c>
    </row>
    <row r="76" spans="2:51">
      <c r="B76" s="121">
        <v>1969</v>
      </c>
      <c r="C76" s="99">
        <v>122</v>
      </c>
      <c r="D76" s="100">
        <v>1.9772483999999999</v>
      </c>
      <c r="E76" s="100">
        <v>3.6419820000000001</v>
      </c>
      <c r="F76" s="100" t="s">
        <v>24</v>
      </c>
      <c r="G76" s="100">
        <v>4.2412758999999998</v>
      </c>
      <c r="H76" s="100">
        <v>2.3873524000000002</v>
      </c>
      <c r="I76" s="100">
        <v>2.0578398</v>
      </c>
      <c r="J76" s="100">
        <v>62.229508000000003</v>
      </c>
      <c r="K76" s="100">
        <v>69</v>
      </c>
      <c r="L76" s="100">
        <v>2.4034673</v>
      </c>
      <c r="M76" s="100">
        <v>0.204403</v>
      </c>
      <c r="N76" s="99">
        <v>1846</v>
      </c>
      <c r="O76" s="99">
        <v>0.30605660000000001</v>
      </c>
      <c r="P76" s="99">
        <v>0.20628050000000001</v>
      </c>
      <c r="R76" s="121">
        <v>1969</v>
      </c>
      <c r="S76" s="99">
        <v>93</v>
      </c>
      <c r="T76" s="100">
        <v>1.526386</v>
      </c>
      <c r="U76" s="100">
        <v>2.0010731000000002</v>
      </c>
      <c r="V76" s="100" t="s">
        <v>24</v>
      </c>
      <c r="W76" s="100">
        <v>2.3226773999999999</v>
      </c>
      <c r="X76" s="100">
        <v>1.3733251</v>
      </c>
      <c r="Y76" s="100">
        <v>1.2045781</v>
      </c>
      <c r="Z76" s="100">
        <v>65.978494999999995</v>
      </c>
      <c r="AA76" s="100">
        <v>70</v>
      </c>
      <c r="AB76" s="100">
        <v>4.0611354000000004</v>
      </c>
      <c r="AC76" s="100">
        <v>0.1986755</v>
      </c>
      <c r="AD76" s="99">
        <v>1130</v>
      </c>
      <c r="AE76" s="99">
        <v>0.1929295</v>
      </c>
      <c r="AF76" s="99">
        <v>0.2204052</v>
      </c>
      <c r="AH76" s="121">
        <v>1969</v>
      </c>
      <c r="AI76" s="99">
        <v>215</v>
      </c>
      <c r="AJ76" s="100">
        <v>1.7532395000000001</v>
      </c>
      <c r="AK76" s="100">
        <v>2.6421191999999998</v>
      </c>
      <c r="AL76" s="100" t="s">
        <v>24</v>
      </c>
      <c r="AM76" s="100">
        <v>3.0583819000000001</v>
      </c>
      <c r="AN76" s="100">
        <v>1.7901035999999999</v>
      </c>
      <c r="AO76" s="100">
        <v>1.5614604999999999</v>
      </c>
      <c r="AP76" s="100">
        <v>63.851163</v>
      </c>
      <c r="AQ76" s="100">
        <v>69</v>
      </c>
      <c r="AR76" s="100">
        <v>2.9188162000000002</v>
      </c>
      <c r="AS76" s="100">
        <v>0.2018855</v>
      </c>
      <c r="AT76" s="99">
        <v>2976</v>
      </c>
      <c r="AU76" s="99">
        <v>0.25032330000000003</v>
      </c>
      <c r="AV76" s="99">
        <v>0.21142520000000001</v>
      </c>
      <c r="AW76" s="100">
        <v>1.8200144</v>
      </c>
      <c r="AY76" s="121">
        <v>1969</v>
      </c>
    </row>
    <row r="77" spans="2:51">
      <c r="B77" s="121">
        <v>1970</v>
      </c>
      <c r="C77" s="99">
        <v>451</v>
      </c>
      <c r="D77" s="100">
        <v>7.1678584000000001</v>
      </c>
      <c r="E77" s="100">
        <v>12.778765999999999</v>
      </c>
      <c r="F77" s="100" t="s">
        <v>24</v>
      </c>
      <c r="G77" s="100">
        <v>14.875076999999999</v>
      </c>
      <c r="H77" s="100">
        <v>8.4587459999999997</v>
      </c>
      <c r="I77" s="100">
        <v>7.1705103000000001</v>
      </c>
      <c r="J77" s="100">
        <v>64.728888999999995</v>
      </c>
      <c r="K77" s="100">
        <v>69</v>
      </c>
      <c r="L77" s="100">
        <v>7.3536605000000002</v>
      </c>
      <c r="M77" s="100">
        <v>0.71783280000000005</v>
      </c>
      <c r="N77" s="99">
        <v>5581</v>
      </c>
      <c r="O77" s="99">
        <v>0.90707099999999996</v>
      </c>
      <c r="P77" s="99">
        <v>0.5970683</v>
      </c>
      <c r="R77" s="121">
        <v>1970</v>
      </c>
      <c r="S77" s="99">
        <v>362</v>
      </c>
      <c r="T77" s="100">
        <v>5.8242691999999998</v>
      </c>
      <c r="U77" s="100">
        <v>7.8894440000000001</v>
      </c>
      <c r="V77" s="100" t="s">
        <v>24</v>
      </c>
      <c r="W77" s="100">
        <v>9.2231231000000005</v>
      </c>
      <c r="X77" s="100">
        <v>5.1797890999999998</v>
      </c>
      <c r="Y77" s="100">
        <v>4.3900005999999996</v>
      </c>
      <c r="Z77" s="100">
        <v>68.524861999999999</v>
      </c>
      <c r="AA77" s="100">
        <v>74</v>
      </c>
      <c r="AB77" s="100">
        <v>12.283678</v>
      </c>
      <c r="AC77" s="100">
        <v>0.72082840000000004</v>
      </c>
      <c r="AD77" s="99">
        <v>3730</v>
      </c>
      <c r="AE77" s="99">
        <v>0.62433260000000002</v>
      </c>
      <c r="AF77" s="99">
        <v>0.69786409999999999</v>
      </c>
      <c r="AH77" s="121">
        <v>1970</v>
      </c>
      <c r="AI77" s="99">
        <v>813</v>
      </c>
      <c r="AJ77" s="100">
        <v>6.5001784000000002</v>
      </c>
      <c r="AK77" s="100">
        <v>9.9168029999999998</v>
      </c>
      <c r="AL77" s="100" t="s">
        <v>24</v>
      </c>
      <c r="AM77" s="100">
        <v>11.552777000000001</v>
      </c>
      <c r="AN77" s="100">
        <v>6.5852005</v>
      </c>
      <c r="AO77" s="100">
        <v>5.6093009</v>
      </c>
      <c r="AP77" s="100">
        <v>66.421182000000002</v>
      </c>
      <c r="AQ77" s="100">
        <v>71</v>
      </c>
      <c r="AR77" s="100">
        <v>8.9537445000000009</v>
      </c>
      <c r="AS77" s="100">
        <v>0.71916349999999996</v>
      </c>
      <c r="AT77" s="99">
        <v>9311</v>
      </c>
      <c r="AU77" s="99">
        <v>0.7677813</v>
      </c>
      <c r="AV77" s="99">
        <v>0.63373679999999999</v>
      </c>
      <c r="AW77" s="100">
        <v>1.6197296000000001</v>
      </c>
      <c r="AY77" s="121">
        <v>1970</v>
      </c>
    </row>
    <row r="78" spans="2:51">
      <c r="B78" s="121">
        <v>1971</v>
      </c>
      <c r="C78" s="99">
        <v>50</v>
      </c>
      <c r="D78" s="100">
        <v>0.76127420000000001</v>
      </c>
      <c r="E78" s="100">
        <v>1.5380004</v>
      </c>
      <c r="F78" s="100" t="s">
        <v>24</v>
      </c>
      <c r="G78" s="100">
        <v>1.8490598</v>
      </c>
      <c r="H78" s="100">
        <v>0.96540990000000004</v>
      </c>
      <c r="I78" s="100">
        <v>0.83914290000000002</v>
      </c>
      <c r="J78" s="100">
        <v>60.58</v>
      </c>
      <c r="K78" s="100">
        <v>69</v>
      </c>
      <c r="L78" s="100">
        <v>0.96824169999999998</v>
      </c>
      <c r="M78" s="100">
        <v>8.1867899999999993E-2</v>
      </c>
      <c r="N78" s="99">
        <v>891</v>
      </c>
      <c r="O78" s="99">
        <v>0.13867199999999999</v>
      </c>
      <c r="P78" s="99">
        <v>9.6346799999999996E-2</v>
      </c>
      <c r="R78" s="121">
        <v>1971</v>
      </c>
      <c r="S78" s="99">
        <v>46</v>
      </c>
      <c r="T78" s="100">
        <v>0.70776539999999999</v>
      </c>
      <c r="U78" s="100">
        <v>0.99951069999999997</v>
      </c>
      <c r="V78" s="100" t="s">
        <v>24</v>
      </c>
      <c r="W78" s="100">
        <v>1.2057627</v>
      </c>
      <c r="X78" s="100">
        <v>0.62609099999999995</v>
      </c>
      <c r="Y78" s="100">
        <v>0.53793009999999997</v>
      </c>
      <c r="Z78" s="100">
        <v>68.326087000000001</v>
      </c>
      <c r="AA78" s="100">
        <v>76.5</v>
      </c>
      <c r="AB78" s="100">
        <v>1.8326693000000001</v>
      </c>
      <c r="AC78" s="100">
        <v>9.2786800000000003E-2</v>
      </c>
      <c r="AD78" s="99">
        <v>548</v>
      </c>
      <c r="AE78" s="99">
        <v>8.7684600000000001E-2</v>
      </c>
      <c r="AF78" s="99">
        <v>0.1005101</v>
      </c>
      <c r="AH78" s="121">
        <v>1971</v>
      </c>
      <c r="AI78" s="99">
        <v>96</v>
      </c>
      <c r="AJ78" s="100">
        <v>0.73466019999999999</v>
      </c>
      <c r="AK78" s="100">
        <v>1.2106737000000001</v>
      </c>
      <c r="AL78" s="100" t="s">
        <v>24</v>
      </c>
      <c r="AM78" s="100">
        <v>1.4516609</v>
      </c>
      <c r="AN78" s="100">
        <v>0.76748930000000004</v>
      </c>
      <c r="AO78" s="100">
        <v>0.66743019999999997</v>
      </c>
      <c r="AP78" s="100">
        <v>64.291667000000004</v>
      </c>
      <c r="AQ78" s="100">
        <v>74</v>
      </c>
      <c r="AR78" s="100">
        <v>1.2509773</v>
      </c>
      <c r="AS78" s="100">
        <v>8.6760100000000007E-2</v>
      </c>
      <c r="AT78" s="99">
        <v>1439</v>
      </c>
      <c r="AU78" s="99">
        <v>0.1135314</v>
      </c>
      <c r="AV78" s="99">
        <v>9.7891000000000006E-2</v>
      </c>
      <c r="AW78" s="100">
        <v>1.5387534</v>
      </c>
      <c r="AY78" s="121">
        <v>1971</v>
      </c>
    </row>
    <row r="79" spans="2:51">
      <c r="B79" s="121">
        <v>1972</v>
      </c>
      <c r="C79" s="99">
        <v>74</v>
      </c>
      <c r="D79" s="100">
        <v>1.1069305</v>
      </c>
      <c r="E79" s="100">
        <v>2.4198548999999998</v>
      </c>
      <c r="F79" s="100" t="s">
        <v>24</v>
      </c>
      <c r="G79" s="100">
        <v>2.9503373000000002</v>
      </c>
      <c r="H79" s="100">
        <v>1.4415376</v>
      </c>
      <c r="I79" s="100">
        <v>1.1652345</v>
      </c>
      <c r="J79" s="100">
        <v>69.094594999999998</v>
      </c>
      <c r="K79" s="100">
        <v>73.5</v>
      </c>
      <c r="L79" s="100">
        <v>1.3946476000000001</v>
      </c>
      <c r="M79" s="100">
        <v>0.1210812</v>
      </c>
      <c r="N79" s="99">
        <v>748</v>
      </c>
      <c r="O79" s="99">
        <v>0.1143477</v>
      </c>
      <c r="P79" s="99">
        <v>8.2610100000000006E-2</v>
      </c>
      <c r="R79" s="121">
        <v>1972</v>
      </c>
      <c r="S79" s="99">
        <v>117</v>
      </c>
      <c r="T79" s="100">
        <v>1.7677692</v>
      </c>
      <c r="U79" s="100">
        <v>2.3214258999999999</v>
      </c>
      <c r="V79" s="100" t="s">
        <v>24</v>
      </c>
      <c r="W79" s="100">
        <v>2.7137057000000002</v>
      </c>
      <c r="X79" s="100">
        <v>1.5518497</v>
      </c>
      <c r="Y79" s="100">
        <v>1.3061818999999999</v>
      </c>
      <c r="Z79" s="100">
        <v>66.461538000000004</v>
      </c>
      <c r="AA79" s="100">
        <v>75</v>
      </c>
      <c r="AB79" s="100">
        <v>4.8851775000000002</v>
      </c>
      <c r="AC79" s="100">
        <v>0.24052299999999999</v>
      </c>
      <c r="AD79" s="99">
        <v>1440</v>
      </c>
      <c r="AE79" s="99">
        <v>0.22633039999999999</v>
      </c>
      <c r="AF79" s="99">
        <v>0.278613</v>
      </c>
      <c r="AH79" s="121">
        <v>1972</v>
      </c>
      <c r="AI79" s="99">
        <v>191</v>
      </c>
      <c r="AJ79" s="100">
        <v>1.4356947</v>
      </c>
      <c r="AK79" s="100">
        <v>2.2882183999999999</v>
      </c>
      <c r="AL79" s="100" t="s">
        <v>24</v>
      </c>
      <c r="AM79" s="100">
        <v>2.7213984</v>
      </c>
      <c r="AN79" s="100">
        <v>1.4584870000000001</v>
      </c>
      <c r="AO79" s="100">
        <v>1.2030350000000001</v>
      </c>
      <c r="AP79" s="100">
        <v>67.481674999999996</v>
      </c>
      <c r="AQ79" s="100">
        <v>74</v>
      </c>
      <c r="AR79" s="100">
        <v>2.4801974000000002</v>
      </c>
      <c r="AS79" s="100">
        <v>0.174016</v>
      </c>
      <c r="AT79" s="99">
        <v>2188</v>
      </c>
      <c r="AU79" s="99">
        <v>0.16956199999999999</v>
      </c>
      <c r="AV79" s="99">
        <v>0.1538349</v>
      </c>
      <c r="AW79" s="100">
        <v>1.0424002000000001</v>
      </c>
      <c r="AY79" s="121">
        <v>1972</v>
      </c>
    </row>
    <row r="80" spans="2:51">
      <c r="B80" s="121">
        <v>1973</v>
      </c>
      <c r="C80" s="99">
        <v>80</v>
      </c>
      <c r="D80" s="100">
        <v>1.1794456</v>
      </c>
      <c r="E80" s="100">
        <v>2.0438887000000001</v>
      </c>
      <c r="F80" s="100" t="s">
        <v>24</v>
      </c>
      <c r="G80" s="100">
        <v>2.4027870999999998</v>
      </c>
      <c r="H80" s="100">
        <v>1.3713131000000001</v>
      </c>
      <c r="I80" s="100">
        <v>1.1729174</v>
      </c>
      <c r="J80" s="100">
        <v>61.674999999999997</v>
      </c>
      <c r="K80" s="100">
        <v>69</v>
      </c>
      <c r="L80" s="100">
        <v>1.5305146000000001</v>
      </c>
      <c r="M80" s="100">
        <v>0.12989539999999999</v>
      </c>
      <c r="N80" s="99">
        <v>1245</v>
      </c>
      <c r="O80" s="99">
        <v>0.1875589</v>
      </c>
      <c r="P80" s="99">
        <v>0.13828280000000001</v>
      </c>
      <c r="R80" s="121">
        <v>1973</v>
      </c>
      <c r="S80" s="99">
        <v>70</v>
      </c>
      <c r="T80" s="100">
        <v>1.0414048</v>
      </c>
      <c r="U80" s="100">
        <v>1.4290544000000001</v>
      </c>
      <c r="V80" s="100" t="s">
        <v>24</v>
      </c>
      <c r="W80" s="100">
        <v>1.7170639000000001</v>
      </c>
      <c r="X80" s="100">
        <v>0.8813318</v>
      </c>
      <c r="Y80" s="100">
        <v>0.71851200000000004</v>
      </c>
      <c r="Z80" s="100">
        <v>71.828570999999997</v>
      </c>
      <c r="AA80" s="100">
        <v>78</v>
      </c>
      <c r="AB80" s="100">
        <v>2.9045643000000001</v>
      </c>
      <c r="AC80" s="100">
        <v>0.1421782</v>
      </c>
      <c r="AD80" s="99">
        <v>589</v>
      </c>
      <c r="AE80" s="99">
        <v>9.1181999999999999E-2</v>
      </c>
      <c r="AF80" s="99">
        <v>0.11694980000000001</v>
      </c>
      <c r="AH80" s="121">
        <v>1973</v>
      </c>
      <c r="AI80" s="99">
        <v>150</v>
      </c>
      <c r="AJ80" s="100">
        <v>1.1107377</v>
      </c>
      <c r="AK80" s="100">
        <v>1.7083391999999999</v>
      </c>
      <c r="AL80" s="100" t="s">
        <v>24</v>
      </c>
      <c r="AM80" s="100">
        <v>2.0303060999999998</v>
      </c>
      <c r="AN80" s="100">
        <v>1.1067731000000001</v>
      </c>
      <c r="AO80" s="100">
        <v>0.93472679999999997</v>
      </c>
      <c r="AP80" s="100">
        <v>66.413332999999994</v>
      </c>
      <c r="AQ80" s="100">
        <v>73</v>
      </c>
      <c r="AR80" s="100">
        <v>1.9641219999999999</v>
      </c>
      <c r="AS80" s="100">
        <v>0.13535220000000001</v>
      </c>
      <c r="AT80" s="99">
        <v>1834</v>
      </c>
      <c r="AU80" s="99">
        <v>0.1400265</v>
      </c>
      <c r="AV80" s="99">
        <v>0.1306301</v>
      </c>
      <c r="AW80" s="100">
        <v>1.4302385</v>
      </c>
      <c r="AY80" s="121">
        <v>1973</v>
      </c>
    </row>
    <row r="81" spans="2:51">
      <c r="B81" s="121">
        <v>1974</v>
      </c>
      <c r="C81" s="99">
        <v>255</v>
      </c>
      <c r="D81" s="100">
        <v>3.7011943</v>
      </c>
      <c r="E81" s="100">
        <v>7.5287462999999999</v>
      </c>
      <c r="F81" s="100" t="s">
        <v>24</v>
      </c>
      <c r="G81" s="100">
        <v>9.0772086999999999</v>
      </c>
      <c r="H81" s="100">
        <v>4.6146329000000001</v>
      </c>
      <c r="I81" s="100">
        <v>3.7669364999999999</v>
      </c>
      <c r="J81" s="100">
        <v>67.133858000000004</v>
      </c>
      <c r="K81" s="100">
        <v>73.5</v>
      </c>
      <c r="L81" s="100">
        <v>4.3067048999999997</v>
      </c>
      <c r="M81" s="100">
        <v>0.39658470000000001</v>
      </c>
      <c r="N81" s="99">
        <v>2965</v>
      </c>
      <c r="O81" s="99">
        <v>0.43972820000000001</v>
      </c>
      <c r="P81" s="99">
        <v>0.32102609999999998</v>
      </c>
      <c r="R81" s="121">
        <v>1974</v>
      </c>
      <c r="S81" s="99">
        <v>263</v>
      </c>
      <c r="T81" s="100">
        <v>3.8490229</v>
      </c>
      <c r="U81" s="100">
        <v>5.2539178</v>
      </c>
      <c r="V81" s="100" t="s">
        <v>24</v>
      </c>
      <c r="W81" s="100">
        <v>6.2311303000000002</v>
      </c>
      <c r="X81" s="100">
        <v>3.2791918999999998</v>
      </c>
      <c r="Y81" s="100">
        <v>2.6871106</v>
      </c>
      <c r="Z81" s="100">
        <v>71.148289000000005</v>
      </c>
      <c r="AA81" s="100">
        <v>77</v>
      </c>
      <c r="AB81" s="100">
        <v>9.1382905000000001</v>
      </c>
      <c r="AC81" s="100">
        <v>0.51034270000000004</v>
      </c>
      <c r="AD81" s="99">
        <v>2314</v>
      </c>
      <c r="AE81" s="99">
        <v>0.35248269999999998</v>
      </c>
      <c r="AF81" s="99">
        <v>0.45434380000000002</v>
      </c>
      <c r="AH81" s="121">
        <v>1974</v>
      </c>
      <c r="AI81" s="99">
        <v>518</v>
      </c>
      <c r="AJ81" s="100">
        <v>3.7748027999999998</v>
      </c>
      <c r="AK81" s="100">
        <v>6.0808879999999998</v>
      </c>
      <c r="AL81" s="100" t="s">
        <v>24</v>
      </c>
      <c r="AM81" s="100">
        <v>7.2592226999999996</v>
      </c>
      <c r="AN81" s="100">
        <v>3.7868933999999999</v>
      </c>
      <c r="AO81" s="100">
        <v>3.1169867999999998</v>
      </c>
      <c r="AP81" s="100">
        <v>69.176015000000007</v>
      </c>
      <c r="AQ81" s="100">
        <v>75</v>
      </c>
      <c r="AR81" s="100">
        <v>5.8870326000000004</v>
      </c>
      <c r="AS81" s="100">
        <v>0.44719550000000002</v>
      </c>
      <c r="AT81" s="99">
        <v>5279</v>
      </c>
      <c r="AU81" s="99">
        <v>0.39668870000000001</v>
      </c>
      <c r="AV81" s="99">
        <v>0.36841190000000001</v>
      </c>
      <c r="AW81" s="100">
        <v>1.4329775</v>
      </c>
      <c r="AY81" s="121">
        <v>1974</v>
      </c>
    </row>
    <row r="82" spans="2:51">
      <c r="B82" s="121">
        <v>1975</v>
      </c>
      <c r="C82" s="99">
        <v>76</v>
      </c>
      <c r="D82" s="100">
        <v>1.0905155</v>
      </c>
      <c r="E82" s="100">
        <v>2.3141183999999999</v>
      </c>
      <c r="F82" s="100" t="s">
        <v>24</v>
      </c>
      <c r="G82" s="100">
        <v>2.7643366</v>
      </c>
      <c r="H82" s="100">
        <v>1.3853382000000001</v>
      </c>
      <c r="I82" s="100">
        <v>1.0776332</v>
      </c>
      <c r="J82" s="100">
        <v>68.197367999999997</v>
      </c>
      <c r="K82" s="100">
        <v>75.5</v>
      </c>
      <c r="L82" s="100">
        <v>1.5912898</v>
      </c>
      <c r="M82" s="100">
        <v>0.12512760000000001</v>
      </c>
      <c r="N82" s="99">
        <v>784</v>
      </c>
      <c r="O82" s="99">
        <v>0.11499910000000001</v>
      </c>
      <c r="P82" s="99">
        <v>9.0083200000000002E-2</v>
      </c>
      <c r="R82" s="121">
        <v>1975</v>
      </c>
      <c r="S82" s="99">
        <v>75</v>
      </c>
      <c r="T82" s="100">
        <v>1.083218</v>
      </c>
      <c r="U82" s="100">
        <v>1.4977703</v>
      </c>
      <c r="V82" s="100" t="s">
        <v>24</v>
      </c>
      <c r="W82" s="100">
        <v>1.8286266</v>
      </c>
      <c r="X82" s="100">
        <v>0.90304709999999999</v>
      </c>
      <c r="Y82" s="100">
        <v>0.76908290000000001</v>
      </c>
      <c r="Z82" s="100">
        <v>71.333332999999996</v>
      </c>
      <c r="AA82" s="100">
        <v>80</v>
      </c>
      <c r="AB82" s="100">
        <v>3.3215235000000001</v>
      </c>
      <c r="AC82" s="100">
        <v>0.15533420000000001</v>
      </c>
      <c r="AD82" s="99">
        <v>764</v>
      </c>
      <c r="AE82" s="99">
        <v>0.1149659</v>
      </c>
      <c r="AF82" s="99">
        <v>0.1625162</v>
      </c>
      <c r="AH82" s="121">
        <v>1975</v>
      </c>
      <c r="AI82" s="99">
        <v>151</v>
      </c>
      <c r="AJ82" s="100">
        <v>1.0868787</v>
      </c>
      <c r="AK82" s="100">
        <v>1.8096493</v>
      </c>
      <c r="AL82" s="100" t="s">
        <v>24</v>
      </c>
      <c r="AM82" s="100">
        <v>2.1851029</v>
      </c>
      <c r="AN82" s="100">
        <v>1.0887567</v>
      </c>
      <c r="AO82" s="100">
        <v>0.89094770000000001</v>
      </c>
      <c r="AP82" s="100">
        <v>69.754966999999994</v>
      </c>
      <c r="AQ82" s="100">
        <v>77</v>
      </c>
      <c r="AR82" s="100">
        <v>2.1467160000000001</v>
      </c>
      <c r="AS82" s="100">
        <v>0.1385054</v>
      </c>
      <c r="AT82" s="99">
        <v>1548</v>
      </c>
      <c r="AU82" s="99">
        <v>0.11498269999999999</v>
      </c>
      <c r="AV82" s="99">
        <v>0.1154867</v>
      </c>
      <c r="AW82" s="100">
        <v>1.5450423</v>
      </c>
      <c r="AY82" s="121">
        <v>1975</v>
      </c>
    </row>
    <row r="83" spans="2:51">
      <c r="B83" s="121">
        <v>1976</v>
      </c>
      <c r="C83" s="99">
        <v>285</v>
      </c>
      <c r="D83" s="100">
        <v>4.0528814000000004</v>
      </c>
      <c r="E83" s="100">
        <v>9.0374195999999998</v>
      </c>
      <c r="F83" s="100" t="s">
        <v>24</v>
      </c>
      <c r="G83" s="100">
        <v>11.096258000000001</v>
      </c>
      <c r="H83" s="100">
        <v>5.2179612000000004</v>
      </c>
      <c r="I83" s="100">
        <v>4.1417365000000004</v>
      </c>
      <c r="J83" s="100">
        <v>72.508771999999993</v>
      </c>
      <c r="K83" s="100">
        <v>76</v>
      </c>
      <c r="L83" s="100">
        <v>5.0211416</v>
      </c>
      <c r="M83" s="100">
        <v>0.45580310000000002</v>
      </c>
      <c r="N83" s="99">
        <v>2106</v>
      </c>
      <c r="O83" s="99">
        <v>0.30635560000000001</v>
      </c>
      <c r="P83" s="99">
        <v>0.2482086</v>
      </c>
      <c r="R83" s="121">
        <v>1976</v>
      </c>
      <c r="S83" s="99">
        <v>370</v>
      </c>
      <c r="T83" s="100">
        <v>5.2849222999999999</v>
      </c>
      <c r="U83" s="100">
        <v>7.2816032999999996</v>
      </c>
      <c r="V83" s="100" t="s">
        <v>24</v>
      </c>
      <c r="W83" s="100">
        <v>8.9675623000000009</v>
      </c>
      <c r="X83" s="100">
        <v>4.1327311</v>
      </c>
      <c r="Y83" s="100">
        <v>3.2843914000000001</v>
      </c>
      <c r="Z83" s="100">
        <v>77.810811000000001</v>
      </c>
      <c r="AA83" s="100">
        <v>82</v>
      </c>
      <c r="AB83" s="100">
        <v>11.885641</v>
      </c>
      <c r="AC83" s="100">
        <v>0.73800739999999998</v>
      </c>
      <c r="AD83" s="99">
        <v>1762</v>
      </c>
      <c r="AE83" s="99">
        <v>0.26257459999999999</v>
      </c>
      <c r="AF83" s="99">
        <v>0.38071369999999999</v>
      </c>
      <c r="AH83" s="121">
        <v>1976</v>
      </c>
      <c r="AI83" s="99">
        <v>655</v>
      </c>
      <c r="AJ83" s="100">
        <v>4.6675417000000001</v>
      </c>
      <c r="AK83" s="100">
        <v>7.9447695999999999</v>
      </c>
      <c r="AL83" s="100" t="s">
        <v>24</v>
      </c>
      <c r="AM83" s="100">
        <v>9.7647818999999991</v>
      </c>
      <c r="AN83" s="100">
        <v>4.5589822</v>
      </c>
      <c r="AO83" s="100">
        <v>3.6331905</v>
      </c>
      <c r="AP83" s="100">
        <v>75.503816999999998</v>
      </c>
      <c r="AQ83" s="100">
        <v>80</v>
      </c>
      <c r="AR83" s="100">
        <v>7.4524974000000004</v>
      </c>
      <c r="AS83" s="100">
        <v>0.58138500000000004</v>
      </c>
      <c r="AT83" s="99">
        <v>3868</v>
      </c>
      <c r="AU83" s="99">
        <v>0.28472920000000002</v>
      </c>
      <c r="AV83" s="99">
        <v>0.2949756</v>
      </c>
      <c r="AW83" s="100">
        <v>1.2411304999999999</v>
      </c>
      <c r="AY83" s="121">
        <v>1976</v>
      </c>
    </row>
    <row r="84" spans="2:51">
      <c r="B84" s="121">
        <v>1977</v>
      </c>
      <c r="C84" s="99">
        <v>46</v>
      </c>
      <c r="D84" s="100">
        <v>0.64745850000000005</v>
      </c>
      <c r="E84" s="100">
        <v>1.4168240999999999</v>
      </c>
      <c r="F84" s="100" t="s">
        <v>24</v>
      </c>
      <c r="G84" s="100">
        <v>1.7288422000000001</v>
      </c>
      <c r="H84" s="100">
        <v>0.82431719999999997</v>
      </c>
      <c r="I84" s="100">
        <v>0.66139380000000003</v>
      </c>
      <c r="J84" s="100">
        <v>71.5</v>
      </c>
      <c r="K84" s="100">
        <v>74.5</v>
      </c>
      <c r="L84" s="100">
        <v>0.94397699999999996</v>
      </c>
      <c r="M84" s="100">
        <v>7.6259900000000005E-2</v>
      </c>
      <c r="N84" s="99">
        <v>359</v>
      </c>
      <c r="O84" s="99">
        <v>5.1703499999999999E-2</v>
      </c>
      <c r="P84" s="99">
        <v>4.3051800000000001E-2</v>
      </c>
      <c r="R84" s="121">
        <v>1977</v>
      </c>
      <c r="S84" s="99">
        <v>60</v>
      </c>
      <c r="T84" s="100">
        <v>0.846557</v>
      </c>
      <c r="U84" s="100">
        <v>1.1093036999999999</v>
      </c>
      <c r="V84" s="100" t="s">
        <v>24</v>
      </c>
      <c r="W84" s="100">
        <v>1.361739</v>
      </c>
      <c r="X84" s="100">
        <v>0.66767169999999998</v>
      </c>
      <c r="Y84" s="100">
        <v>0.56129039999999997</v>
      </c>
      <c r="Z84" s="100">
        <v>74.400000000000006</v>
      </c>
      <c r="AA84" s="100">
        <v>81.5</v>
      </c>
      <c r="AB84" s="100">
        <v>2.4752475</v>
      </c>
      <c r="AC84" s="100">
        <v>0.12378790000000001</v>
      </c>
      <c r="AD84" s="99">
        <v>434</v>
      </c>
      <c r="AE84" s="99">
        <v>6.3904699999999995E-2</v>
      </c>
      <c r="AF84" s="99">
        <v>9.6769599999999997E-2</v>
      </c>
      <c r="AH84" s="121">
        <v>1977</v>
      </c>
      <c r="AI84" s="99">
        <v>106</v>
      </c>
      <c r="AJ84" s="100">
        <v>0.74688730000000003</v>
      </c>
      <c r="AK84" s="100">
        <v>1.2166896</v>
      </c>
      <c r="AL84" s="100" t="s">
        <v>24</v>
      </c>
      <c r="AM84" s="100">
        <v>1.4874491000000001</v>
      </c>
      <c r="AN84" s="100">
        <v>0.7226418</v>
      </c>
      <c r="AO84" s="100">
        <v>0.59516049999999998</v>
      </c>
      <c r="AP84" s="100">
        <v>73.141508999999999</v>
      </c>
      <c r="AQ84" s="100">
        <v>76.5</v>
      </c>
      <c r="AR84" s="100">
        <v>1.4526517999999999</v>
      </c>
      <c r="AS84" s="100">
        <v>9.7435400000000005E-2</v>
      </c>
      <c r="AT84" s="99">
        <v>793</v>
      </c>
      <c r="AU84" s="99">
        <v>5.7736599999999999E-2</v>
      </c>
      <c r="AV84" s="99">
        <v>6.1838700000000003E-2</v>
      </c>
      <c r="AW84" s="100">
        <v>1.2772192</v>
      </c>
      <c r="AY84" s="121">
        <v>1977</v>
      </c>
    </row>
    <row r="85" spans="2:51">
      <c r="B85" s="121">
        <v>1978</v>
      </c>
      <c r="C85" s="99">
        <v>43</v>
      </c>
      <c r="D85" s="100">
        <v>0.59877800000000003</v>
      </c>
      <c r="E85" s="100">
        <v>1.2546446</v>
      </c>
      <c r="F85" s="100" t="s">
        <v>24</v>
      </c>
      <c r="G85" s="100">
        <v>1.4980926999999999</v>
      </c>
      <c r="H85" s="100">
        <v>0.74687440000000005</v>
      </c>
      <c r="I85" s="100">
        <v>0.58808450000000001</v>
      </c>
      <c r="J85" s="100">
        <v>68.069766999999999</v>
      </c>
      <c r="K85" s="100">
        <v>77</v>
      </c>
      <c r="L85" s="100">
        <v>0.86328050000000001</v>
      </c>
      <c r="M85" s="100">
        <v>7.1332599999999996E-2</v>
      </c>
      <c r="N85" s="99">
        <v>496</v>
      </c>
      <c r="O85" s="99">
        <v>7.0707199999999998E-2</v>
      </c>
      <c r="P85" s="99">
        <v>6.0959300000000001E-2</v>
      </c>
      <c r="R85" s="121">
        <v>1978</v>
      </c>
      <c r="S85" s="99">
        <v>54</v>
      </c>
      <c r="T85" s="100">
        <v>0.75230269999999999</v>
      </c>
      <c r="U85" s="100">
        <v>0.97503589999999996</v>
      </c>
      <c r="V85" s="100" t="s">
        <v>24</v>
      </c>
      <c r="W85" s="100">
        <v>1.1774747000000001</v>
      </c>
      <c r="X85" s="100">
        <v>0.59175650000000002</v>
      </c>
      <c r="Y85" s="100">
        <v>0.49501990000000001</v>
      </c>
      <c r="Z85" s="100">
        <v>73.462963000000002</v>
      </c>
      <c r="AA85" s="100">
        <v>79.5</v>
      </c>
      <c r="AB85" s="100">
        <v>2.1513944</v>
      </c>
      <c r="AC85" s="100">
        <v>0.1121635</v>
      </c>
      <c r="AD85" s="99">
        <v>441</v>
      </c>
      <c r="AE85" s="99">
        <v>6.4146700000000001E-2</v>
      </c>
      <c r="AF85" s="99">
        <v>0.10137980000000001</v>
      </c>
      <c r="AH85" s="121">
        <v>1978</v>
      </c>
      <c r="AI85" s="99">
        <v>97</v>
      </c>
      <c r="AJ85" s="100">
        <v>0.67552250000000003</v>
      </c>
      <c r="AK85" s="100">
        <v>1.0776920000000001</v>
      </c>
      <c r="AL85" s="100" t="s">
        <v>24</v>
      </c>
      <c r="AM85" s="100">
        <v>1.2932268</v>
      </c>
      <c r="AN85" s="100">
        <v>0.65022579999999996</v>
      </c>
      <c r="AO85" s="100">
        <v>0.53105740000000001</v>
      </c>
      <c r="AP85" s="100">
        <v>71.072164999999998</v>
      </c>
      <c r="AQ85" s="100">
        <v>78</v>
      </c>
      <c r="AR85" s="100">
        <v>1.2948872</v>
      </c>
      <c r="AS85" s="100">
        <v>8.9462799999999995E-2</v>
      </c>
      <c r="AT85" s="99">
        <v>937</v>
      </c>
      <c r="AU85" s="99">
        <v>6.7460000000000006E-2</v>
      </c>
      <c r="AV85" s="99">
        <v>7.5040700000000002E-2</v>
      </c>
      <c r="AW85" s="100">
        <v>1.2867675999999999</v>
      </c>
      <c r="AY85" s="121">
        <v>1978</v>
      </c>
    </row>
    <row r="86" spans="2:51">
      <c r="B86" s="122">
        <v>1979</v>
      </c>
      <c r="C86" s="99">
        <v>28</v>
      </c>
      <c r="D86" s="100">
        <v>0.38600659999999998</v>
      </c>
      <c r="E86" s="100">
        <v>0.83300410000000003</v>
      </c>
      <c r="F86" s="100">
        <v>0.84966419999999998</v>
      </c>
      <c r="G86" s="100">
        <v>1.0281652999999999</v>
      </c>
      <c r="H86" s="100">
        <v>0.48073650000000001</v>
      </c>
      <c r="I86" s="100">
        <v>0.38399630000000001</v>
      </c>
      <c r="J86" s="100">
        <v>71.25</v>
      </c>
      <c r="K86" s="100">
        <v>77.5</v>
      </c>
      <c r="L86" s="100">
        <v>0.58687909999999999</v>
      </c>
      <c r="M86" s="100">
        <v>4.7251799999999997E-2</v>
      </c>
      <c r="N86" s="99">
        <v>259</v>
      </c>
      <c r="O86" s="99">
        <v>3.6573099999999997E-2</v>
      </c>
      <c r="P86" s="99">
        <v>3.30067E-2</v>
      </c>
      <c r="R86" s="122">
        <v>1979</v>
      </c>
      <c r="S86" s="99">
        <v>51</v>
      </c>
      <c r="T86" s="100">
        <v>0.7022891</v>
      </c>
      <c r="U86" s="100">
        <v>0.94299080000000002</v>
      </c>
      <c r="V86" s="100">
        <v>0.9618506</v>
      </c>
      <c r="W86" s="100">
        <v>1.1663318</v>
      </c>
      <c r="X86" s="100">
        <v>0.50121930000000003</v>
      </c>
      <c r="Y86" s="100">
        <v>0.35017920000000002</v>
      </c>
      <c r="Z86" s="100">
        <v>81.215686000000005</v>
      </c>
      <c r="AA86" s="100">
        <v>83</v>
      </c>
      <c r="AB86" s="100">
        <v>2.1223470999999998</v>
      </c>
      <c r="AC86" s="100">
        <v>0.1077973</v>
      </c>
      <c r="AD86" s="99">
        <v>85</v>
      </c>
      <c r="AE86" s="99">
        <v>1.22285E-2</v>
      </c>
      <c r="AF86" s="99">
        <v>2.04183E-2</v>
      </c>
      <c r="AH86" s="122">
        <v>1979</v>
      </c>
      <c r="AI86" s="99">
        <v>79</v>
      </c>
      <c r="AJ86" s="100">
        <v>0.54423719999999998</v>
      </c>
      <c r="AK86" s="100">
        <v>0.91909859999999999</v>
      </c>
      <c r="AL86" s="100">
        <v>0.9374806</v>
      </c>
      <c r="AM86" s="100">
        <v>1.1342481</v>
      </c>
      <c r="AN86" s="100">
        <v>0.50823569999999996</v>
      </c>
      <c r="AO86" s="100">
        <v>0.37514019999999998</v>
      </c>
      <c r="AP86" s="100">
        <v>77.683543999999998</v>
      </c>
      <c r="AQ86" s="100">
        <v>82</v>
      </c>
      <c r="AR86" s="100">
        <v>1.1011987999999999</v>
      </c>
      <c r="AS86" s="100">
        <v>7.4131100000000005E-2</v>
      </c>
      <c r="AT86" s="99">
        <v>344</v>
      </c>
      <c r="AU86" s="99">
        <v>2.45142E-2</v>
      </c>
      <c r="AV86" s="99">
        <v>2.8643200000000001E-2</v>
      </c>
      <c r="AW86" s="100">
        <v>0.88336400000000004</v>
      </c>
      <c r="AY86" s="122">
        <v>1979</v>
      </c>
    </row>
    <row r="87" spans="2:51">
      <c r="B87" s="122">
        <v>1980</v>
      </c>
      <c r="C87" s="99">
        <v>52</v>
      </c>
      <c r="D87" s="100">
        <v>0.70863419999999999</v>
      </c>
      <c r="E87" s="100">
        <v>1.5124035</v>
      </c>
      <c r="F87" s="100">
        <v>1.5426515000000001</v>
      </c>
      <c r="G87" s="100">
        <v>1.8548617000000001</v>
      </c>
      <c r="H87" s="100">
        <v>0.87232010000000004</v>
      </c>
      <c r="I87" s="100">
        <v>0.70719399999999999</v>
      </c>
      <c r="J87" s="100">
        <v>71.807692000000003</v>
      </c>
      <c r="K87" s="100">
        <v>75.5</v>
      </c>
      <c r="L87" s="100">
        <v>1.0616578000000001</v>
      </c>
      <c r="M87" s="100">
        <v>8.5924799999999996E-2</v>
      </c>
      <c r="N87" s="99">
        <v>437</v>
      </c>
      <c r="O87" s="99">
        <v>6.1040400000000002E-2</v>
      </c>
      <c r="P87" s="99">
        <v>5.6122199999999997E-2</v>
      </c>
      <c r="R87" s="122">
        <v>1980</v>
      </c>
      <c r="S87" s="99">
        <v>81</v>
      </c>
      <c r="T87" s="100">
        <v>1.100948</v>
      </c>
      <c r="U87" s="100">
        <v>1.4361341999999999</v>
      </c>
      <c r="V87" s="100">
        <v>1.4648569</v>
      </c>
      <c r="W87" s="100">
        <v>1.8038057999999999</v>
      </c>
      <c r="X87" s="100">
        <v>0.79440690000000003</v>
      </c>
      <c r="Y87" s="100">
        <v>0.6255482</v>
      </c>
      <c r="Z87" s="100">
        <v>80.790122999999994</v>
      </c>
      <c r="AA87" s="100">
        <v>85</v>
      </c>
      <c r="AB87" s="100">
        <v>3.2003161000000002</v>
      </c>
      <c r="AC87" s="100">
        <v>0.16813</v>
      </c>
      <c r="AD87" s="99">
        <v>311</v>
      </c>
      <c r="AE87" s="99">
        <v>4.4197699999999999E-2</v>
      </c>
      <c r="AF87" s="99">
        <v>7.6786900000000005E-2</v>
      </c>
      <c r="AH87" s="122">
        <v>1980</v>
      </c>
      <c r="AI87" s="99">
        <v>133</v>
      </c>
      <c r="AJ87" s="100">
        <v>0.90504779999999996</v>
      </c>
      <c r="AK87" s="100">
        <v>1.4882964000000001</v>
      </c>
      <c r="AL87" s="100">
        <v>1.5180623</v>
      </c>
      <c r="AM87" s="100">
        <v>1.8506122</v>
      </c>
      <c r="AN87" s="100">
        <v>0.83845930000000002</v>
      </c>
      <c r="AO87" s="100">
        <v>0.66941379999999995</v>
      </c>
      <c r="AP87" s="100">
        <v>77.278194999999997</v>
      </c>
      <c r="AQ87" s="100">
        <v>82</v>
      </c>
      <c r="AR87" s="100">
        <v>1.7902813</v>
      </c>
      <c r="AS87" s="100">
        <v>0.1223607</v>
      </c>
      <c r="AT87" s="99">
        <v>748</v>
      </c>
      <c r="AU87" s="99">
        <v>5.2691799999999997E-2</v>
      </c>
      <c r="AV87" s="99">
        <v>6.3192999999999999E-2</v>
      </c>
      <c r="AW87" s="100">
        <v>1.0531073</v>
      </c>
      <c r="AY87" s="122">
        <v>1980</v>
      </c>
    </row>
    <row r="88" spans="2:51">
      <c r="B88" s="122">
        <v>1981</v>
      </c>
      <c r="C88" s="99">
        <v>14</v>
      </c>
      <c r="D88" s="100">
        <v>0.1879632</v>
      </c>
      <c r="E88" s="100">
        <v>0.4791069</v>
      </c>
      <c r="F88" s="100">
        <v>0.48868909999999999</v>
      </c>
      <c r="G88" s="100">
        <v>0.60260760000000002</v>
      </c>
      <c r="H88" s="100">
        <v>0.2501582</v>
      </c>
      <c r="I88" s="100">
        <v>0.1933771</v>
      </c>
      <c r="J88" s="100">
        <v>79.071428999999995</v>
      </c>
      <c r="K88" s="100">
        <v>83.5</v>
      </c>
      <c r="L88" s="100">
        <v>0.28949550000000002</v>
      </c>
      <c r="M88" s="100">
        <v>2.3065800000000001E-2</v>
      </c>
      <c r="N88" s="99">
        <v>37</v>
      </c>
      <c r="O88" s="99">
        <v>5.0948E-3</v>
      </c>
      <c r="P88" s="99">
        <v>4.8577999999999998E-3</v>
      </c>
      <c r="R88" s="122">
        <v>1981</v>
      </c>
      <c r="S88" s="99">
        <v>26</v>
      </c>
      <c r="T88" s="100">
        <v>0.34782639999999998</v>
      </c>
      <c r="U88" s="100">
        <v>0.4268824</v>
      </c>
      <c r="V88" s="100">
        <v>0.43542009999999998</v>
      </c>
      <c r="W88" s="100">
        <v>0.52361469999999999</v>
      </c>
      <c r="X88" s="100">
        <v>0.26103779999999999</v>
      </c>
      <c r="Y88" s="100">
        <v>0.22498019999999999</v>
      </c>
      <c r="Z88" s="100">
        <v>72.576922999999994</v>
      </c>
      <c r="AA88" s="100">
        <v>82.5</v>
      </c>
      <c r="AB88" s="100">
        <v>1.0404161999999999</v>
      </c>
      <c r="AC88" s="100">
        <v>5.3822399999999999E-2</v>
      </c>
      <c r="AD88" s="99">
        <v>257</v>
      </c>
      <c r="AE88" s="99">
        <v>3.5975699999999999E-2</v>
      </c>
      <c r="AF88" s="99">
        <v>6.5131900000000006E-2</v>
      </c>
      <c r="AH88" s="122">
        <v>1981</v>
      </c>
      <c r="AI88" s="99">
        <v>40</v>
      </c>
      <c r="AJ88" s="100">
        <v>0.2680379</v>
      </c>
      <c r="AK88" s="100">
        <v>0.43086809999999998</v>
      </c>
      <c r="AL88" s="100">
        <v>0.43948549999999997</v>
      </c>
      <c r="AM88" s="100">
        <v>0.53469370000000005</v>
      </c>
      <c r="AN88" s="100">
        <v>0.2445145</v>
      </c>
      <c r="AO88" s="100">
        <v>0.2013201</v>
      </c>
      <c r="AP88" s="100">
        <v>74.849999999999994</v>
      </c>
      <c r="AQ88" s="100">
        <v>83.5</v>
      </c>
      <c r="AR88" s="100">
        <v>0.5453306</v>
      </c>
      <c r="AS88" s="100">
        <v>3.6696199999999998E-2</v>
      </c>
      <c r="AT88" s="99">
        <v>294</v>
      </c>
      <c r="AU88" s="99">
        <v>2.0408300000000001E-2</v>
      </c>
      <c r="AV88" s="99">
        <v>2.5427000000000002E-2</v>
      </c>
      <c r="AW88" s="100">
        <v>1.1223392999999999</v>
      </c>
      <c r="AY88" s="122">
        <v>1981</v>
      </c>
    </row>
    <row r="89" spans="2:51">
      <c r="B89" s="122">
        <v>1982</v>
      </c>
      <c r="C89" s="99">
        <v>133</v>
      </c>
      <c r="D89" s="100">
        <v>1.7544059000000001</v>
      </c>
      <c r="E89" s="100">
        <v>4.0479668999999996</v>
      </c>
      <c r="F89" s="100">
        <v>4.1289262000000004</v>
      </c>
      <c r="G89" s="100">
        <v>5.0238037999999996</v>
      </c>
      <c r="H89" s="100">
        <v>2.2046920999999999</v>
      </c>
      <c r="I89" s="100">
        <v>1.6668139</v>
      </c>
      <c r="J89" s="100">
        <v>76.62406</v>
      </c>
      <c r="K89" s="100">
        <v>80</v>
      </c>
      <c r="L89" s="100">
        <v>2.2805213000000002</v>
      </c>
      <c r="M89" s="100">
        <v>0.21012719999999999</v>
      </c>
      <c r="N89" s="99">
        <v>687</v>
      </c>
      <c r="O89" s="99">
        <v>9.3004100000000006E-2</v>
      </c>
      <c r="P89" s="99">
        <v>8.75697E-2</v>
      </c>
      <c r="R89" s="122">
        <v>1982</v>
      </c>
      <c r="S89" s="99">
        <v>199</v>
      </c>
      <c r="T89" s="100">
        <v>2.6172732000000001</v>
      </c>
      <c r="U89" s="100">
        <v>3.2910235000000001</v>
      </c>
      <c r="V89" s="100">
        <v>3.3568438999999999</v>
      </c>
      <c r="W89" s="100">
        <v>4.1627831999999998</v>
      </c>
      <c r="X89" s="100">
        <v>1.7390118000000001</v>
      </c>
      <c r="Y89" s="100">
        <v>1.3496596999999999</v>
      </c>
      <c r="Z89" s="100">
        <v>83.396985000000001</v>
      </c>
      <c r="AA89" s="100">
        <v>86</v>
      </c>
      <c r="AB89" s="100">
        <v>6.4652371999999998</v>
      </c>
      <c r="AC89" s="100">
        <v>0.38658789999999998</v>
      </c>
      <c r="AD89" s="99">
        <v>380</v>
      </c>
      <c r="AE89" s="99">
        <v>5.2344500000000002E-2</v>
      </c>
      <c r="AF89" s="99">
        <v>9.2821000000000001E-2</v>
      </c>
      <c r="AH89" s="122">
        <v>1982</v>
      </c>
      <c r="AI89" s="99">
        <v>332</v>
      </c>
      <c r="AJ89" s="100">
        <v>2.1864766000000002</v>
      </c>
      <c r="AK89" s="100">
        <v>3.5927804999999999</v>
      </c>
      <c r="AL89" s="100">
        <v>3.6646361000000001</v>
      </c>
      <c r="AM89" s="100">
        <v>4.5019051000000001</v>
      </c>
      <c r="AN89" s="100">
        <v>1.9304958000000001</v>
      </c>
      <c r="AO89" s="100">
        <v>1.4844888000000001</v>
      </c>
      <c r="AP89" s="100">
        <v>80.683734999999999</v>
      </c>
      <c r="AQ89" s="100">
        <v>83</v>
      </c>
      <c r="AR89" s="100">
        <v>3.7261503999999999</v>
      </c>
      <c r="AS89" s="100">
        <v>0.28927170000000002</v>
      </c>
      <c r="AT89" s="99">
        <v>1067</v>
      </c>
      <c r="AU89" s="99">
        <v>7.2850799999999993E-2</v>
      </c>
      <c r="AV89" s="99">
        <v>8.9370400000000003E-2</v>
      </c>
      <c r="AW89" s="100">
        <v>1.2300024000000001</v>
      </c>
      <c r="AY89" s="122">
        <v>1982</v>
      </c>
    </row>
    <row r="90" spans="2:51">
      <c r="B90" s="122">
        <v>1983</v>
      </c>
      <c r="C90" s="99">
        <v>50</v>
      </c>
      <c r="D90" s="100">
        <v>0.65050419999999998</v>
      </c>
      <c r="E90" s="100">
        <v>1.5006219000000001</v>
      </c>
      <c r="F90" s="100">
        <v>1.5306343</v>
      </c>
      <c r="G90" s="100">
        <v>1.8905855</v>
      </c>
      <c r="H90" s="100">
        <v>0.82707889999999995</v>
      </c>
      <c r="I90" s="100">
        <v>0.65133580000000002</v>
      </c>
      <c r="J90" s="100">
        <v>74.540000000000006</v>
      </c>
      <c r="K90" s="100">
        <v>82</v>
      </c>
      <c r="L90" s="100">
        <v>0.99780480000000005</v>
      </c>
      <c r="M90" s="100">
        <v>8.2712999999999995E-2</v>
      </c>
      <c r="N90" s="99">
        <v>380</v>
      </c>
      <c r="O90" s="99">
        <v>5.0774300000000001E-2</v>
      </c>
      <c r="P90" s="99">
        <v>5.16934E-2</v>
      </c>
      <c r="R90" s="122">
        <v>1983</v>
      </c>
      <c r="S90" s="99">
        <v>76</v>
      </c>
      <c r="T90" s="100">
        <v>0.98610039999999999</v>
      </c>
      <c r="U90" s="100">
        <v>1.2448101</v>
      </c>
      <c r="V90" s="100">
        <v>1.2697063</v>
      </c>
      <c r="W90" s="100">
        <v>1.5636918</v>
      </c>
      <c r="X90" s="100">
        <v>0.65503330000000004</v>
      </c>
      <c r="Y90" s="100">
        <v>0.51277629999999996</v>
      </c>
      <c r="Z90" s="100">
        <v>82.789473999999998</v>
      </c>
      <c r="AA90" s="100">
        <v>87</v>
      </c>
      <c r="AB90" s="100">
        <v>2.7486438</v>
      </c>
      <c r="AC90" s="100">
        <v>0.1531208</v>
      </c>
      <c r="AD90" s="99">
        <v>254</v>
      </c>
      <c r="AE90" s="99">
        <v>3.4559600000000003E-2</v>
      </c>
      <c r="AF90" s="99">
        <v>6.3857899999999995E-2</v>
      </c>
      <c r="AH90" s="122">
        <v>1983</v>
      </c>
      <c r="AI90" s="99">
        <v>126</v>
      </c>
      <c r="AJ90" s="100">
        <v>0.81852879999999995</v>
      </c>
      <c r="AK90" s="100">
        <v>1.3424772</v>
      </c>
      <c r="AL90" s="100">
        <v>1.3693268000000001</v>
      </c>
      <c r="AM90" s="100">
        <v>1.6879917</v>
      </c>
      <c r="AN90" s="100">
        <v>0.72397849999999997</v>
      </c>
      <c r="AO90" s="100">
        <v>0.5715017</v>
      </c>
      <c r="AP90" s="100">
        <v>79.515872999999999</v>
      </c>
      <c r="AQ90" s="100">
        <v>85</v>
      </c>
      <c r="AR90" s="100">
        <v>1.6203704000000001</v>
      </c>
      <c r="AS90" s="100">
        <v>0.11445809999999999</v>
      </c>
      <c r="AT90" s="99">
        <v>634</v>
      </c>
      <c r="AU90" s="99">
        <v>4.2740500000000001E-2</v>
      </c>
      <c r="AV90" s="99">
        <v>5.59645E-2</v>
      </c>
      <c r="AW90" s="100">
        <v>1.2055026</v>
      </c>
      <c r="AY90" s="122">
        <v>1983</v>
      </c>
    </row>
    <row r="91" spans="2:51">
      <c r="B91" s="122">
        <v>1984</v>
      </c>
      <c r="C91" s="99">
        <v>34</v>
      </c>
      <c r="D91" s="100">
        <v>0.43711850000000002</v>
      </c>
      <c r="E91" s="100">
        <v>0.79091259999999997</v>
      </c>
      <c r="F91" s="100">
        <v>0.80673079999999997</v>
      </c>
      <c r="G91" s="100">
        <v>0.95669409999999999</v>
      </c>
      <c r="H91" s="100">
        <v>0.48533330000000002</v>
      </c>
      <c r="I91" s="100">
        <v>0.4085918</v>
      </c>
      <c r="J91" s="100">
        <v>68</v>
      </c>
      <c r="K91" s="100">
        <v>74.5</v>
      </c>
      <c r="L91" s="100">
        <v>0.67864270000000004</v>
      </c>
      <c r="M91" s="100">
        <v>5.6678899999999997E-2</v>
      </c>
      <c r="N91" s="99">
        <v>375</v>
      </c>
      <c r="O91" s="99">
        <v>4.9561500000000001E-2</v>
      </c>
      <c r="P91" s="99">
        <v>5.31101E-2</v>
      </c>
      <c r="R91" s="122">
        <v>1984</v>
      </c>
      <c r="S91" s="99">
        <v>45</v>
      </c>
      <c r="T91" s="100">
        <v>0.57683589999999996</v>
      </c>
      <c r="U91" s="100">
        <v>0.67031079999999998</v>
      </c>
      <c r="V91" s="100">
        <v>0.68371700000000002</v>
      </c>
      <c r="W91" s="100">
        <v>0.84585619999999995</v>
      </c>
      <c r="X91" s="100">
        <v>0.38675660000000001</v>
      </c>
      <c r="Y91" s="100">
        <v>0.32162230000000003</v>
      </c>
      <c r="Z91" s="100">
        <v>79.488889</v>
      </c>
      <c r="AA91" s="100">
        <v>83</v>
      </c>
      <c r="AB91" s="100">
        <v>1.6117478999999999</v>
      </c>
      <c r="AC91" s="100">
        <v>9.0131600000000006E-2</v>
      </c>
      <c r="AD91" s="99">
        <v>227</v>
      </c>
      <c r="AE91" s="99">
        <v>3.0556699999999999E-2</v>
      </c>
      <c r="AF91" s="99">
        <v>5.9520700000000003E-2</v>
      </c>
      <c r="AH91" s="122">
        <v>1984</v>
      </c>
      <c r="AI91" s="99">
        <v>79</v>
      </c>
      <c r="AJ91" s="100">
        <v>0.50708019999999998</v>
      </c>
      <c r="AK91" s="100">
        <v>0.73352209999999995</v>
      </c>
      <c r="AL91" s="100">
        <v>0.74819250000000004</v>
      </c>
      <c r="AM91" s="100">
        <v>0.90757290000000002</v>
      </c>
      <c r="AN91" s="100">
        <v>0.43607780000000002</v>
      </c>
      <c r="AO91" s="100">
        <v>0.36558469999999998</v>
      </c>
      <c r="AP91" s="100">
        <v>74.544303999999997</v>
      </c>
      <c r="AQ91" s="100">
        <v>82</v>
      </c>
      <c r="AR91" s="100">
        <v>1.0125609</v>
      </c>
      <c r="AS91" s="100">
        <v>7.1874400000000005E-2</v>
      </c>
      <c r="AT91" s="99">
        <v>602</v>
      </c>
      <c r="AU91" s="99">
        <v>4.0146300000000003E-2</v>
      </c>
      <c r="AV91" s="99">
        <v>5.5358400000000002E-2</v>
      </c>
      <c r="AW91" s="100">
        <v>1.1799192000000001</v>
      </c>
      <c r="AY91" s="122">
        <v>1984</v>
      </c>
    </row>
    <row r="92" spans="2:51">
      <c r="B92" s="122">
        <v>1985</v>
      </c>
      <c r="C92" s="99">
        <v>147</v>
      </c>
      <c r="D92" s="100">
        <v>1.8648366000000001</v>
      </c>
      <c r="E92" s="100">
        <v>4.0222214000000003</v>
      </c>
      <c r="F92" s="100">
        <v>4.1026657999999996</v>
      </c>
      <c r="G92" s="100">
        <v>5.0094301999999997</v>
      </c>
      <c r="H92" s="100">
        <v>2.1672437000000002</v>
      </c>
      <c r="I92" s="100">
        <v>1.6534943</v>
      </c>
      <c r="J92" s="100">
        <v>78.047618999999997</v>
      </c>
      <c r="K92" s="100">
        <v>80</v>
      </c>
      <c r="L92" s="100">
        <v>2.5600836</v>
      </c>
      <c r="M92" s="100">
        <v>0.229129</v>
      </c>
      <c r="N92" s="99">
        <v>525</v>
      </c>
      <c r="O92" s="99">
        <v>6.8532700000000002E-2</v>
      </c>
      <c r="P92" s="99">
        <v>6.9888699999999998E-2</v>
      </c>
      <c r="R92" s="122">
        <v>1985</v>
      </c>
      <c r="S92" s="99">
        <v>253</v>
      </c>
      <c r="T92" s="100">
        <v>3.2002695999999999</v>
      </c>
      <c r="U92" s="100">
        <v>3.7165287</v>
      </c>
      <c r="V92" s="100">
        <v>3.7908593000000002</v>
      </c>
      <c r="W92" s="100">
        <v>4.6469610000000001</v>
      </c>
      <c r="X92" s="100">
        <v>2.0241579000000001</v>
      </c>
      <c r="Y92" s="100">
        <v>1.5790194</v>
      </c>
      <c r="Z92" s="100">
        <v>81.731224999999995</v>
      </c>
      <c r="AA92" s="100">
        <v>85</v>
      </c>
      <c r="AB92" s="100">
        <v>7.3933372000000004</v>
      </c>
      <c r="AC92" s="100">
        <v>0.46292909999999998</v>
      </c>
      <c r="AD92" s="99">
        <v>714</v>
      </c>
      <c r="AE92" s="99">
        <v>9.4979800000000003E-2</v>
      </c>
      <c r="AF92" s="99">
        <v>0.17530760000000001</v>
      </c>
      <c r="AH92" s="122">
        <v>1985</v>
      </c>
      <c r="AI92" s="99">
        <v>400</v>
      </c>
      <c r="AJ92" s="100">
        <v>2.5335196999999998</v>
      </c>
      <c r="AK92" s="100">
        <v>3.8236998</v>
      </c>
      <c r="AL92" s="100">
        <v>3.9001738000000001</v>
      </c>
      <c r="AM92" s="100">
        <v>4.7722046000000002</v>
      </c>
      <c r="AN92" s="100">
        <v>2.0711194000000002</v>
      </c>
      <c r="AO92" s="100">
        <v>1.5981417</v>
      </c>
      <c r="AP92" s="100">
        <v>80.377499999999998</v>
      </c>
      <c r="AQ92" s="100">
        <v>83</v>
      </c>
      <c r="AR92" s="100">
        <v>4.3649062000000001</v>
      </c>
      <c r="AS92" s="100">
        <v>0.33667770000000002</v>
      </c>
      <c r="AT92" s="99">
        <v>1239</v>
      </c>
      <c r="AU92" s="99">
        <v>8.1631499999999996E-2</v>
      </c>
      <c r="AV92" s="99">
        <v>0.1069507</v>
      </c>
      <c r="AW92" s="100">
        <v>1.0822522000000001</v>
      </c>
      <c r="AY92" s="122">
        <v>1985</v>
      </c>
    </row>
    <row r="93" spans="2:51">
      <c r="B93" s="122">
        <v>1986</v>
      </c>
      <c r="C93" s="99">
        <v>14</v>
      </c>
      <c r="D93" s="100">
        <v>0.17499590000000001</v>
      </c>
      <c r="E93" s="100">
        <v>0.32705190000000001</v>
      </c>
      <c r="F93" s="100">
        <v>0.33359299999999997</v>
      </c>
      <c r="G93" s="100">
        <v>0.39732709999999999</v>
      </c>
      <c r="H93" s="100">
        <v>0.1861466</v>
      </c>
      <c r="I93" s="100">
        <v>0.14084350000000001</v>
      </c>
      <c r="J93" s="100">
        <v>74.928571000000005</v>
      </c>
      <c r="K93" s="100">
        <v>79</v>
      </c>
      <c r="L93" s="100">
        <v>0.27816410000000003</v>
      </c>
      <c r="M93" s="100">
        <v>2.2504400000000001E-2</v>
      </c>
      <c r="N93" s="99">
        <v>73</v>
      </c>
      <c r="O93" s="99">
        <v>9.3994999999999999E-3</v>
      </c>
      <c r="P93" s="99">
        <v>1.00877E-2</v>
      </c>
      <c r="R93" s="122">
        <v>1986</v>
      </c>
      <c r="S93" s="99">
        <v>32</v>
      </c>
      <c r="T93" s="100">
        <v>0.3990939</v>
      </c>
      <c r="U93" s="100">
        <v>0.43709429999999999</v>
      </c>
      <c r="V93" s="100">
        <v>0.44583620000000002</v>
      </c>
      <c r="W93" s="100">
        <v>0.54612159999999998</v>
      </c>
      <c r="X93" s="100">
        <v>0.25214730000000002</v>
      </c>
      <c r="Y93" s="100">
        <v>0.20935860000000001</v>
      </c>
      <c r="Z93" s="100">
        <v>79.6875</v>
      </c>
      <c r="AA93" s="100">
        <v>83.5</v>
      </c>
      <c r="AB93" s="100">
        <v>1.108417</v>
      </c>
      <c r="AC93" s="100">
        <v>6.0639400000000003E-2</v>
      </c>
      <c r="AD93" s="99">
        <v>131</v>
      </c>
      <c r="AE93" s="99">
        <v>1.7207E-2</v>
      </c>
      <c r="AF93" s="99">
        <v>3.3579999999999999E-2</v>
      </c>
      <c r="AH93" s="122">
        <v>1986</v>
      </c>
      <c r="AI93" s="99">
        <v>46</v>
      </c>
      <c r="AJ93" s="100">
        <v>0.2871707</v>
      </c>
      <c r="AK93" s="100">
        <v>0.40474019999999999</v>
      </c>
      <c r="AL93" s="100">
        <v>0.41283500000000001</v>
      </c>
      <c r="AM93" s="100">
        <v>0.50197440000000004</v>
      </c>
      <c r="AN93" s="100">
        <v>0.23000770000000001</v>
      </c>
      <c r="AO93" s="100">
        <v>0.18404960000000001</v>
      </c>
      <c r="AP93" s="100">
        <v>78.239130000000003</v>
      </c>
      <c r="AQ93" s="100">
        <v>81.5</v>
      </c>
      <c r="AR93" s="100">
        <v>0.58080810000000005</v>
      </c>
      <c r="AS93" s="100">
        <v>4.0006600000000003E-2</v>
      </c>
      <c r="AT93" s="99">
        <v>204</v>
      </c>
      <c r="AU93" s="99">
        <v>1.32643E-2</v>
      </c>
      <c r="AV93" s="99">
        <v>1.8316200000000001E-2</v>
      </c>
      <c r="AW93" s="100">
        <v>0.74824109999999999</v>
      </c>
      <c r="AY93" s="122">
        <v>1986</v>
      </c>
    </row>
    <row r="94" spans="2:51">
      <c r="B94" s="122">
        <v>1987</v>
      </c>
      <c r="C94" s="99">
        <v>39</v>
      </c>
      <c r="D94" s="100">
        <v>0.48039880000000001</v>
      </c>
      <c r="E94" s="100">
        <v>0.88338729999999999</v>
      </c>
      <c r="F94" s="100">
        <v>0.9010551</v>
      </c>
      <c r="G94" s="100">
        <v>1.0723910999999999</v>
      </c>
      <c r="H94" s="100">
        <v>0.51303030000000005</v>
      </c>
      <c r="I94" s="100">
        <v>0.4087809</v>
      </c>
      <c r="J94" s="100">
        <v>72.820513000000005</v>
      </c>
      <c r="K94" s="100">
        <v>78</v>
      </c>
      <c r="L94" s="100">
        <v>0.73363429999999996</v>
      </c>
      <c r="M94" s="100">
        <v>6.1312100000000001E-2</v>
      </c>
      <c r="N94" s="99">
        <v>285</v>
      </c>
      <c r="O94" s="99">
        <v>3.6195199999999997E-2</v>
      </c>
      <c r="P94" s="99">
        <v>3.9563599999999997E-2</v>
      </c>
      <c r="R94" s="122">
        <v>1987</v>
      </c>
      <c r="S94" s="99">
        <v>45</v>
      </c>
      <c r="T94" s="100">
        <v>0.55244420000000005</v>
      </c>
      <c r="U94" s="100">
        <v>0.60492900000000005</v>
      </c>
      <c r="V94" s="100">
        <v>0.61702749999999995</v>
      </c>
      <c r="W94" s="100">
        <v>0.76097420000000005</v>
      </c>
      <c r="X94" s="100">
        <v>0.3276481</v>
      </c>
      <c r="Y94" s="100">
        <v>0.2588143</v>
      </c>
      <c r="Z94" s="100">
        <v>83.4</v>
      </c>
      <c r="AA94" s="100">
        <v>86</v>
      </c>
      <c r="AB94" s="100">
        <v>1.4173228</v>
      </c>
      <c r="AC94" s="100">
        <v>8.3783300000000005E-2</v>
      </c>
      <c r="AD94" s="99">
        <v>62</v>
      </c>
      <c r="AE94" s="99">
        <v>8.0251000000000003E-3</v>
      </c>
      <c r="AF94" s="99">
        <v>1.6351500000000001E-2</v>
      </c>
      <c r="AH94" s="122">
        <v>1987</v>
      </c>
      <c r="AI94" s="99">
        <v>84</v>
      </c>
      <c r="AJ94" s="100">
        <v>0.51648210000000006</v>
      </c>
      <c r="AK94" s="100">
        <v>0.71933709999999995</v>
      </c>
      <c r="AL94" s="100">
        <v>0.73372389999999998</v>
      </c>
      <c r="AM94" s="100">
        <v>0.88656489999999999</v>
      </c>
      <c r="AN94" s="100">
        <v>0.4081399</v>
      </c>
      <c r="AO94" s="100">
        <v>0.3257215</v>
      </c>
      <c r="AP94" s="100">
        <v>78.488095000000001</v>
      </c>
      <c r="AQ94" s="100">
        <v>81.5</v>
      </c>
      <c r="AR94" s="100">
        <v>0.98928280000000002</v>
      </c>
      <c r="AS94" s="100">
        <v>7.1599700000000002E-2</v>
      </c>
      <c r="AT94" s="99">
        <v>347</v>
      </c>
      <c r="AU94" s="99">
        <v>2.2244E-2</v>
      </c>
      <c r="AV94" s="99">
        <v>3.1558999999999997E-2</v>
      </c>
      <c r="AW94" s="100">
        <v>1.4603158999999999</v>
      </c>
      <c r="AY94" s="122">
        <v>1987</v>
      </c>
    </row>
    <row r="95" spans="2:51">
      <c r="B95" s="122">
        <v>1988</v>
      </c>
      <c r="C95" s="99">
        <v>62</v>
      </c>
      <c r="D95" s="100">
        <v>0.75161129999999998</v>
      </c>
      <c r="E95" s="100">
        <v>1.5356204</v>
      </c>
      <c r="F95" s="100">
        <v>1.5663328000000001</v>
      </c>
      <c r="G95" s="100">
        <v>1.9232825</v>
      </c>
      <c r="H95" s="100">
        <v>0.83359050000000001</v>
      </c>
      <c r="I95" s="100">
        <v>0.65259350000000005</v>
      </c>
      <c r="J95" s="100">
        <v>75.629031999999995</v>
      </c>
      <c r="K95" s="100">
        <v>81</v>
      </c>
      <c r="L95" s="100">
        <v>1.1043818999999999</v>
      </c>
      <c r="M95" s="100">
        <v>9.5267400000000002E-2</v>
      </c>
      <c r="N95" s="99">
        <v>390</v>
      </c>
      <c r="O95" s="99">
        <v>4.8786000000000003E-2</v>
      </c>
      <c r="P95" s="99">
        <v>5.2706999999999997E-2</v>
      </c>
      <c r="R95" s="122">
        <v>1988</v>
      </c>
      <c r="S95" s="99">
        <v>97</v>
      </c>
      <c r="T95" s="100">
        <v>1.1710423000000001</v>
      </c>
      <c r="U95" s="100">
        <v>1.2764283999999999</v>
      </c>
      <c r="V95" s="100">
        <v>1.301957</v>
      </c>
      <c r="W95" s="100">
        <v>1.5792512000000001</v>
      </c>
      <c r="X95" s="100">
        <v>0.73367939999999998</v>
      </c>
      <c r="Y95" s="100">
        <v>0.58434240000000004</v>
      </c>
      <c r="Z95" s="100">
        <v>79.051546000000002</v>
      </c>
      <c r="AA95" s="100">
        <v>84</v>
      </c>
      <c r="AB95" s="100">
        <v>2.8345996000000002</v>
      </c>
      <c r="AC95" s="100">
        <v>0.17705899999999999</v>
      </c>
      <c r="AD95" s="99">
        <v>567</v>
      </c>
      <c r="AE95" s="99">
        <v>7.2243199999999994E-2</v>
      </c>
      <c r="AF95" s="99">
        <v>0.14478579999999999</v>
      </c>
      <c r="AH95" s="122">
        <v>1988</v>
      </c>
      <c r="AI95" s="99">
        <v>159</v>
      </c>
      <c r="AJ95" s="100">
        <v>0.96176159999999999</v>
      </c>
      <c r="AK95" s="100">
        <v>1.3484659000000001</v>
      </c>
      <c r="AL95" s="100">
        <v>1.3754352000000001</v>
      </c>
      <c r="AM95" s="100">
        <v>1.6765559999999999</v>
      </c>
      <c r="AN95" s="100">
        <v>0.75570360000000003</v>
      </c>
      <c r="AO95" s="100">
        <v>0.59701519999999997</v>
      </c>
      <c r="AP95" s="100">
        <v>77.716981000000004</v>
      </c>
      <c r="AQ95" s="100">
        <v>83</v>
      </c>
      <c r="AR95" s="100">
        <v>1.7596282000000001</v>
      </c>
      <c r="AS95" s="100">
        <v>0.1326503</v>
      </c>
      <c r="AT95" s="99">
        <v>957</v>
      </c>
      <c r="AU95" s="99">
        <v>6.0406799999999997E-2</v>
      </c>
      <c r="AV95" s="99">
        <v>8.4573999999999996E-2</v>
      </c>
      <c r="AW95" s="100">
        <v>1.2030603</v>
      </c>
      <c r="AY95" s="122">
        <v>1988</v>
      </c>
    </row>
    <row r="96" spans="2:51">
      <c r="B96" s="122">
        <v>1989</v>
      </c>
      <c r="C96" s="99">
        <v>111</v>
      </c>
      <c r="D96" s="100">
        <v>1.3233839000000001</v>
      </c>
      <c r="E96" s="100">
        <v>2.5234063999999998</v>
      </c>
      <c r="F96" s="100">
        <v>2.5738745000000001</v>
      </c>
      <c r="G96" s="100">
        <v>3.1369253000000001</v>
      </c>
      <c r="H96" s="100">
        <v>1.3926372</v>
      </c>
      <c r="I96" s="100">
        <v>1.0983976</v>
      </c>
      <c r="J96" s="100">
        <v>76.846846999999997</v>
      </c>
      <c r="K96" s="100">
        <v>81</v>
      </c>
      <c r="L96" s="100">
        <v>1.7436381000000001</v>
      </c>
      <c r="M96" s="100">
        <v>0.1658548</v>
      </c>
      <c r="N96" s="99">
        <v>541</v>
      </c>
      <c r="O96" s="99">
        <v>6.6619499999999998E-2</v>
      </c>
      <c r="P96" s="99">
        <v>7.5048100000000006E-2</v>
      </c>
      <c r="R96" s="122">
        <v>1989</v>
      </c>
      <c r="S96" s="99">
        <v>148</v>
      </c>
      <c r="T96" s="100">
        <v>1.7562956999999999</v>
      </c>
      <c r="U96" s="100">
        <v>1.9186813</v>
      </c>
      <c r="V96" s="100">
        <v>1.957055</v>
      </c>
      <c r="W96" s="100">
        <v>2.4174142000000001</v>
      </c>
      <c r="X96" s="100">
        <v>1.0222537</v>
      </c>
      <c r="Y96" s="100">
        <v>0.79362319999999997</v>
      </c>
      <c r="Z96" s="100">
        <v>84.229730000000004</v>
      </c>
      <c r="AA96" s="100">
        <v>87</v>
      </c>
      <c r="AB96" s="100">
        <v>3.4864546999999999</v>
      </c>
      <c r="AC96" s="100">
        <v>0.25826270000000001</v>
      </c>
      <c r="AD96" s="99">
        <v>311</v>
      </c>
      <c r="AE96" s="99">
        <v>3.8996700000000002E-2</v>
      </c>
      <c r="AF96" s="99">
        <v>8.0816600000000002E-2</v>
      </c>
      <c r="AH96" s="122">
        <v>1989</v>
      </c>
      <c r="AI96" s="99">
        <v>259</v>
      </c>
      <c r="AJ96" s="100">
        <v>1.5403449</v>
      </c>
      <c r="AK96" s="100">
        <v>2.1505455000000002</v>
      </c>
      <c r="AL96" s="100">
        <v>2.1935563999999999</v>
      </c>
      <c r="AM96" s="100">
        <v>2.6898575999999998</v>
      </c>
      <c r="AN96" s="100">
        <v>1.1703015000000001</v>
      </c>
      <c r="AO96" s="100">
        <v>0.91956990000000005</v>
      </c>
      <c r="AP96" s="100">
        <v>81.065636999999995</v>
      </c>
      <c r="AQ96" s="100">
        <v>84</v>
      </c>
      <c r="AR96" s="100">
        <v>2.4408633000000002</v>
      </c>
      <c r="AS96" s="100">
        <v>0.2084809</v>
      </c>
      <c r="AT96" s="99">
        <v>852</v>
      </c>
      <c r="AU96" s="99">
        <v>5.2933099999999997E-2</v>
      </c>
      <c r="AV96" s="99">
        <v>7.7055700000000005E-2</v>
      </c>
      <c r="AW96" s="100">
        <v>1.3151774000000001</v>
      </c>
      <c r="AY96" s="122">
        <v>1989</v>
      </c>
    </row>
    <row r="97" spans="2:51">
      <c r="B97" s="122">
        <v>1990</v>
      </c>
      <c r="C97" s="99">
        <v>22</v>
      </c>
      <c r="D97" s="100">
        <v>0.25848080000000001</v>
      </c>
      <c r="E97" s="100">
        <v>0.44398189999999998</v>
      </c>
      <c r="F97" s="100">
        <v>0.45286149999999997</v>
      </c>
      <c r="G97" s="100">
        <v>0.54695959999999999</v>
      </c>
      <c r="H97" s="100">
        <v>0.25698120000000002</v>
      </c>
      <c r="I97" s="100">
        <v>0.19084570000000001</v>
      </c>
      <c r="J97" s="100">
        <v>73.818181999999993</v>
      </c>
      <c r="K97" s="100">
        <v>81.5</v>
      </c>
      <c r="L97" s="100">
        <v>0.40248810000000002</v>
      </c>
      <c r="M97" s="100">
        <v>3.4025199999999999E-2</v>
      </c>
      <c r="N97" s="99">
        <v>168</v>
      </c>
      <c r="O97" s="99">
        <v>2.0402199999999999E-2</v>
      </c>
      <c r="P97" s="99">
        <v>2.3541900000000001E-2</v>
      </c>
      <c r="R97" s="122">
        <v>1990</v>
      </c>
      <c r="S97" s="99">
        <v>41</v>
      </c>
      <c r="T97" s="100">
        <v>0.47931580000000001</v>
      </c>
      <c r="U97" s="100">
        <v>0.51318350000000001</v>
      </c>
      <c r="V97" s="100">
        <v>0.5234472</v>
      </c>
      <c r="W97" s="100">
        <v>0.64771440000000002</v>
      </c>
      <c r="X97" s="100">
        <v>0.272671</v>
      </c>
      <c r="Y97" s="100">
        <v>0.2065881</v>
      </c>
      <c r="Z97" s="100">
        <v>84.121950999999996</v>
      </c>
      <c r="AA97" s="100">
        <v>86</v>
      </c>
      <c r="AB97" s="100">
        <v>1.1598303000000001</v>
      </c>
      <c r="AC97" s="100">
        <v>7.4004500000000001E-2</v>
      </c>
      <c r="AD97" s="99">
        <v>49</v>
      </c>
      <c r="AE97" s="99">
        <v>6.0581999999999997E-3</v>
      </c>
      <c r="AF97" s="99">
        <v>1.2978099999999999E-2</v>
      </c>
      <c r="AH97" s="122">
        <v>1990</v>
      </c>
      <c r="AI97" s="99">
        <v>63</v>
      </c>
      <c r="AJ97" s="100">
        <v>0.3691739</v>
      </c>
      <c r="AK97" s="100">
        <v>0.49977909999999998</v>
      </c>
      <c r="AL97" s="100">
        <v>0.50977459999999997</v>
      </c>
      <c r="AM97" s="100">
        <v>0.6255539</v>
      </c>
      <c r="AN97" s="100">
        <v>0.27428920000000001</v>
      </c>
      <c r="AO97" s="100">
        <v>0.20693600000000001</v>
      </c>
      <c r="AP97" s="100">
        <v>80.523809999999997</v>
      </c>
      <c r="AQ97" s="100">
        <v>84</v>
      </c>
      <c r="AR97" s="100">
        <v>0.69992220000000005</v>
      </c>
      <c r="AS97" s="100">
        <v>5.2473800000000001E-2</v>
      </c>
      <c r="AT97" s="99">
        <v>217</v>
      </c>
      <c r="AU97" s="99">
        <v>1.32944E-2</v>
      </c>
      <c r="AV97" s="99">
        <v>1.98868E-2</v>
      </c>
      <c r="AW97" s="100">
        <v>0.86515229999999999</v>
      </c>
      <c r="AY97" s="122">
        <v>1990</v>
      </c>
    </row>
    <row r="98" spans="2:51">
      <c r="B98" s="122">
        <v>1991</v>
      </c>
      <c r="C98" s="99">
        <v>18</v>
      </c>
      <c r="D98" s="100">
        <v>0.208928</v>
      </c>
      <c r="E98" s="100">
        <v>0.37609710000000002</v>
      </c>
      <c r="F98" s="100">
        <v>0.38361909999999999</v>
      </c>
      <c r="G98" s="100">
        <v>0.46771220000000002</v>
      </c>
      <c r="H98" s="100">
        <v>0.2069155</v>
      </c>
      <c r="I98" s="100">
        <v>0.1507394</v>
      </c>
      <c r="J98" s="100">
        <v>75.333332999999996</v>
      </c>
      <c r="K98" s="100">
        <v>82</v>
      </c>
      <c r="L98" s="100">
        <v>0.3350707</v>
      </c>
      <c r="M98" s="100">
        <v>2.8095599999999998E-2</v>
      </c>
      <c r="N98" s="99">
        <v>104</v>
      </c>
      <c r="O98" s="99">
        <v>1.2488300000000001E-2</v>
      </c>
      <c r="P98" s="99">
        <v>1.53423E-2</v>
      </c>
      <c r="R98" s="122">
        <v>1991</v>
      </c>
      <c r="S98" s="99">
        <v>38</v>
      </c>
      <c r="T98" s="100">
        <v>0.43836239999999999</v>
      </c>
      <c r="U98" s="100">
        <v>0.4559088</v>
      </c>
      <c r="V98" s="100">
        <v>0.46502690000000002</v>
      </c>
      <c r="W98" s="100">
        <v>0.57418429999999998</v>
      </c>
      <c r="X98" s="100">
        <v>0.25543840000000001</v>
      </c>
      <c r="Y98" s="100">
        <v>0.20017950000000001</v>
      </c>
      <c r="Z98" s="100">
        <v>82.157894999999996</v>
      </c>
      <c r="AA98" s="100">
        <v>84</v>
      </c>
      <c r="AB98" s="100">
        <v>1.0752687999999999</v>
      </c>
      <c r="AC98" s="100">
        <v>6.8991800000000006E-2</v>
      </c>
      <c r="AD98" s="99">
        <v>127</v>
      </c>
      <c r="AE98" s="99">
        <v>1.55111E-2</v>
      </c>
      <c r="AF98" s="99">
        <v>3.4593600000000002E-2</v>
      </c>
      <c r="AH98" s="122">
        <v>1991</v>
      </c>
      <c r="AI98" s="99">
        <v>56</v>
      </c>
      <c r="AJ98" s="100">
        <v>0.32399840000000002</v>
      </c>
      <c r="AK98" s="100">
        <v>0.42906660000000002</v>
      </c>
      <c r="AL98" s="100">
        <v>0.43764799999999998</v>
      </c>
      <c r="AM98" s="100">
        <v>0.53860479999999999</v>
      </c>
      <c r="AN98" s="100">
        <v>0.23697489999999999</v>
      </c>
      <c r="AO98" s="100">
        <v>0.1807356</v>
      </c>
      <c r="AP98" s="100">
        <v>79.964286000000001</v>
      </c>
      <c r="AQ98" s="100">
        <v>82</v>
      </c>
      <c r="AR98" s="100">
        <v>0.62878959999999995</v>
      </c>
      <c r="AS98" s="100">
        <v>4.70012E-2</v>
      </c>
      <c r="AT98" s="99">
        <v>231</v>
      </c>
      <c r="AU98" s="99">
        <v>1.39869E-2</v>
      </c>
      <c r="AV98" s="99">
        <v>2.21056E-2</v>
      </c>
      <c r="AW98" s="100">
        <v>0.82493950000000005</v>
      </c>
      <c r="AY98" s="122">
        <v>1991</v>
      </c>
    </row>
    <row r="99" spans="2:51">
      <c r="B99" s="122">
        <v>1992</v>
      </c>
      <c r="C99" s="99">
        <v>50</v>
      </c>
      <c r="D99" s="100">
        <v>0.57416780000000001</v>
      </c>
      <c r="E99" s="100">
        <v>1.0279218999999999</v>
      </c>
      <c r="F99" s="100">
        <v>1.0484804000000001</v>
      </c>
      <c r="G99" s="100">
        <v>1.2741579999999999</v>
      </c>
      <c r="H99" s="100">
        <v>0.55250540000000004</v>
      </c>
      <c r="I99" s="100">
        <v>0.4194003</v>
      </c>
      <c r="J99" s="100">
        <v>79.42</v>
      </c>
      <c r="K99" s="100">
        <v>80</v>
      </c>
      <c r="L99" s="100">
        <v>0.83724050000000005</v>
      </c>
      <c r="M99" s="100">
        <v>7.5625800000000007E-2</v>
      </c>
      <c r="N99" s="99">
        <v>128</v>
      </c>
      <c r="O99" s="99">
        <v>1.52187E-2</v>
      </c>
      <c r="P99" s="99">
        <v>1.8942000000000001E-2</v>
      </c>
      <c r="R99" s="122">
        <v>1992</v>
      </c>
      <c r="S99" s="99">
        <v>72</v>
      </c>
      <c r="T99" s="100">
        <v>0.82094509999999998</v>
      </c>
      <c r="U99" s="100">
        <v>0.8370263</v>
      </c>
      <c r="V99" s="100">
        <v>0.8537669</v>
      </c>
      <c r="W99" s="100">
        <v>1.0361412999999999</v>
      </c>
      <c r="X99" s="100">
        <v>0.46778750000000002</v>
      </c>
      <c r="Y99" s="100">
        <v>0.37375429999999998</v>
      </c>
      <c r="Z99" s="100">
        <v>80.986110999999994</v>
      </c>
      <c r="AA99" s="100">
        <v>84</v>
      </c>
      <c r="AB99" s="100">
        <v>1.7578125</v>
      </c>
      <c r="AC99" s="100">
        <v>0.12511949999999999</v>
      </c>
      <c r="AD99" s="99">
        <v>241</v>
      </c>
      <c r="AE99" s="99">
        <v>2.9124799999999999E-2</v>
      </c>
      <c r="AF99" s="99">
        <v>6.6065799999999994E-2</v>
      </c>
      <c r="AH99" s="122">
        <v>1992</v>
      </c>
      <c r="AI99" s="99">
        <v>122</v>
      </c>
      <c r="AJ99" s="100">
        <v>0.69799500000000003</v>
      </c>
      <c r="AK99" s="100">
        <v>0.90066360000000001</v>
      </c>
      <c r="AL99" s="100">
        <v>0.91867690000000002</v>
      </c>
      <c r="AM99" s="100">
        <v>1.1147594000000001</v>
      </c>
      <c r="AN99" s="100">
        <v>0.49419940000000001</v>
      </c>
      <c r="AO99" s="100">
        <v>0.38506249999999997</v>
      </c>
      <c r="AP99" s="100">
        <v>80.344262000000001</v>
      </c>
      <c r="AQ99" s="100">
        <v>82</v>
      </c>
      <c r="AR99" s="100">
        <v>1.2117599999999999</v>
      </c>
      <c r="AS99" s="100">
        <v>9.8657599999999998E-2</v>
      </c>
      <c r="AT99" s="99">
        <v>369</v>
      </c>
      <c r="AU99" s="99">
        <v>2.2115099999999999E-2</v>
      </c>
      <c r="AV99" s="99">
        <v>3.5462599999999997E-2</v>
      </c>
      <c r="AW99" s="100">
        <v>1.228064</v>
      </c>
      <c r="AY99" s="122">
        <v>1992</v>
      </c>
    </row>
    <row r="100" spans="2:51">
      <c r="B100" s="122">
        <v>1993</v>
      </c>
      <c r="C100" s="99">
        <v>25</v>
      </c>
      <c r="D100" s="100">
        <v>0.28467379999999998</v>
      </c>
      <c r="E100" s="100">
        <v>0.4826394</v>
      </c>
      <c r="F100" s="100">
        <v>0.49229220000000001</v>
      </c>
      <c r="G100" s="100">
        <v>0.6027962</v>
      </c>
      <c r="H100" s="100">
        <v>0.28322429999999998</v>
      </c>
      <c r="I100" s="100">
        <v>0.2488689</v>
      </c>
      <c r="J100" s="100">
        <v>71.400000000000006</v>
      </c>
      <c r="K100" s="100">
        <v>79</v>
      </c>
      <c r="L100" s="100">
        <v>0.45720559999999999</v>
      </c>
      <c r="M100" s="100">
        <v>3.8408900000000003E-2</v>
      </c>
      <c r="N100" s="99">
        <v>267</v>
      </c>
      <c r="O100" s="99">
        <v>3.1502200000000001E-2</v>
      </c>
      <c r="P100" s="99">
        <v>4.0892900000000003E-2</v>
      </c>
      <c r="R100" s="122">
        <v>1993</v>
      </c>
      <c r="S100" s="99">
        <v>32</v>
      </c>
      <c r="T100" s="100">
        <v>0.36146640000000002</v>
      </c>
      <c r="U100" s="100">
        <v>0.36020150000000001</v>
      </c>
      <c r="V100" s="100">
        <v>0.3674055</v>
      </c>
      <c r="W100" s="100">
        <v>0.43876290000000001</v>
      </c>
      <c r="X100" s="100">
        <v>0.21149850000000001</v>
      </c>
      <c r="Y100" s="100">
        <v>0.1775948</v>
      </c>
      <c r="Z100" s="100">
        <v>77.6875</v>
      </c>
      <c r="AA100" s="100">
        <v>84.5</v>
      </c>
      <c r="AB100" s="100">
        <v>0.84723329999999997</v>
      </c>
      <c r="AC100" s="100">
        <v>5.66271E-2</v>
      </c>
      <c r="AD100" s="99">
        <v>167</v>
      </c>
      <c r="AE100" s="99">
        <v>2.00153E-2</v>
      </c>
      <c r="AF100" s="99">
        <v>4.7871200000000003E-2</v>
      </c>
      <c r="AH100" s="122">
        <v>1993</v>
      </c>
      <c r="AI100" s="99">
        <v>57</v>
      </c>
      <c r="AJ100" s="100">
        <v>0.32322440000000002</v>
      </c>
      <c r="AK100" s="100">
        <v>0.39996429999999999</v>
      </c>
      <c r="AL100" s="100">
        <v>0.40796359999999998</v>
      </c>
      <c r="AM100" s="100">
        <v>0.4917726</v>
      </c>
      <c r="AN100" s="100">
        <v>0.23786750000000001</v>
      </c>
      <c r="AO100" s="100">
        <v>0.20546239999999999</v>
      </c>
      <c r="AP100" s="100">
        <v>74.929824999999994</v>
      </c>
      <c r="AQ100" s="100">
        <v>82</v>
      </c>
      <c r="AR100" s="100">
        <v>0.61654949999999997</v>
      </c>
      <c r="AS100" s="100">
        <v>4.6875399999999998E-2</v>
      </c>
      <c r="AT100" s="99">
        <v>434</v>
      </c>
      <c r="AU100" s="99">
        <v>2.5803799999999998E-2</v>
      </c>
      <c r="AV100" s="99">
        <v>4.3323E-2</v>
      </c>
      <c r="AW100" s="100">
        <v>1.3399151</v>
      </c>
      <c r="AY100" s="122">
        <v>1993</v>
      </c>
    </row>
    <row r="101" spans="2:51">
      <c r="B101" s="122">
        <v>1994</v>
      </c>
      <c r="C101" s="99">
        <v>52</v>
      </c>
      <c r="D101" s="100">
        <v>0.58666399999999996</v>
      </c>
      <c r="E101" s="100">
        <v>0.93955149999999998</v>
      </c>
      <c r="F101" s="100">
        <v>0.95834249999999999</v>
      </c>
      <c r="G101" s="100">
        <v>1.1501973999999999</v>
      </c>
      <c r="H101" s="100">
        <v>0.52651230000000004</v>
      </c>
      <c r="I101" s="100">
        <v>0.41160390000000002</v>
      </c>
      <c r="J101" s="100">
        <v>77.826922999999994</v>
      </c>
      <c r="K101" s="100">
        <v>79</v>
      </c>
      <c r="L101" s="100">
        <v>0.89794510000000005</v>
      </c>
      <c r="M101" s="100">
        <v>7.7078099999999997E-2</v>
      </c>
      <c r="N101" s="99">
        <v>179</v>
      </c>
      <c r="O101" s="99">
        <v>2.0937299999999999E-2</v>
      </c>
      <c r="P101" s="99">
        <v>2.7656300000000002E-2</v>
      </c>
      <c r="R101" s="122">
        <v>1994</v>
      </c>
      <c r="S101" s="99">
        <v>80</v>
      </c>
      <c r="T101" s="100">
        <v>0.89467540000000001</v>
      </c>
      <c r="U101" s="100">
        <v>0.86769200000000002</v>
      </c>
      <c r="V101" s="100">
        <v>0.88504579999999999</v>
      </c>
      <c r="W101" s="100">
        <v>1.090959</v>
      </c>
      <c r="X101" s="100">
        <v>0.45731040000000001</v>
      </c>
      <c r="Y101" s="100">
        <v>0.3574717</v>
      </c>
      <c r="Z101" s="100">
        <v>84.75</v>
      </c>
      <c r="AA101" s="100">
        <v>87</v>
      </c>
      <c r="AB101" s="100">
        <v>1.9198464</v>
      </c>
      <c r="AC101" s="100">
        <v>0.13507130000000001</v>
      </c>
      <c r="AD101" s="99">
        <v>93</v>
      </c>
      <c r="AE101" s="99">
        <v>1.1044099999999999E-2</v>
      </c>
      <c r="AF101" s="99">
        <v>2.6894899999999999E-2</v>
      </c>
      <c r="AH101" s="122">
        <v>1994</v>
      </c>
      <c r="AI101" s="99">
        <v>132</v>
      </c>
      <c r="AJ101" s="100">
        <v>0.74134529999999998</v>
      </c>
      <c r="AK101" s="100">
        <v>0.91466119999999995</v>
      </c>
      <c r="AL101" s="100">
        <v>0.93295439999999996</v>
      </c>
      <c r="AM101" s="100">
        <v>1.1373447999999999</v>
      </c>
      <c r="AN101" s="100">
        <v>0.49568449999999997</v>
      </c>
      <c r="AO101" s="100">
        <v>0.388492</v>
      </c>
      <c r="AP101" s="100">
        <v>82.022727000000003</v>
      </c>
      <c r="AQ101" s="100">
        <v>84</v>
      </c>
      <c r="AR101" s="100">
        <v>1.3255674</v>
      </c>
      <c r="AS101" s="100">
        <v>0.1041897</v>
      </c>
      <c r="AT101" s="99">
        <v>272</v>
      </c>
      <c r="AU101" s="99">
        <v>1.6028199999999999E-2</v>
      </c>
      <c r="AV101" s="99">
        <v>2.7391100000000002E-2</v>
      </c>
      <c r="AW101" s="100">
        <v>1.0828168</v>
      </c>
      <c r="AY101" s="122">
        <v>1994</v>
      </c>
    </row>
    <row r="102" spans="2:51">
      <c r="B102" s="122">
        <v>1995</v>
      </c>
      <c r="C102" s="99">
        <v>34</v>
      </c>
      <c r="D102" s="100">
        <v>0.37944610000000001</v>
      </c>
      <c r="E102" s="100">
        <v>0.58423420000000004</v>
      </c>
      <c r="F102" s="100">
        <v>0.59591890000000003</v>
      </c>
      <c r="G102" s="100">
        <v>0.70153140000000003</v>
      </c>
      <c r="H102" s="100">
        <v>0.33400609999999997</v>
      </c>
      <c r="I102" s="100">
        <v>0.26049349999999999</v>
      </c>
      <c r="J102" s="100">
        <v>74.235293999999996</v>
      </c>
      <c r="K102" s="100">
        <v>78.5</v>
      </c>
      <c r="L102" s="100">
        <v>0.62881450000000005</v>
      </c>
      <c r="M102" s="100">
        <v>5.1319999999999998E-2</v>
      </c>
      <c r="N102" s="99">
        <v>228</v>
      </c>
      <c r="O102" s="99">
        <v>2.6411199999999999E-2</v>
      </c>
      <c r="P102" s="99">
        <v>3.5505700000000001E-2</v>
      </c>
      <c r="R102" s="122">
        <v>1995</v>
      </c>
      <c r="S102" s="99">
        <v>52</v>
      </c>
      <c r="T102" s="100">
        <v>0.57493810000000001</v>
      </c>
      <c r="U102" s="100">
        <v>0.53364440000000002</v>
      </c>
      <c r="V102" s="100">
        <v>0.5443173</v>
      </c>
      <c r="W102" s="100">
        <v>0.66070410000000002</v>
      </c>
      <c r="X102" s="100">
        <v>0.30680730000000001</v>
      </c>
      <c r="Y102" s="100">
        <v>0.2489335</v>
      </c>
      <c r="Z102" s="100">
        <v>78.980768999999995</v>
      </c>
      <c r="AA102" s="100">
        <v>83.5</v>
      </c>
      <c r="AB102" s="100">
        <v>1.2922465000000001</v>
      </c>
      <c r="AC102" s="100">
        <v>8.8312199999999993E-2</v>
      </c>
      <c r="AD102" s="99">
        <v>264</v>
      </c>
      <c r="AE102" s="99">
        <v>3.1035699999999999E-2</v>
      </c>
      <c r="AF102" s="99">
        <v>7.5749999999999998E-2</v>
      </c>
      <c r="AH102" s="122">
        <v>1995</v>
      </c>
      <c r="AI102" s="99">
        <v>86</v>
      </c>
      <c r="AJ102" s="100">
        <v>0.47764820000000002</v>
      </c>
      <c r="AK102" s="100">
        <v>0.55817680000000003</v>
      </c>
      <c r="AL102" s="100">
        <v>0.56934039999999997</v>
      </c>
      <c r="AM102" s="100">
        <v>0.68226160000000002</v>
      </c>
      <c r="AN102" s="100">
        <v>0.31936300000000001</v>
      </c>
      <c r="AO102" s="100">
        <v>0.25329259999999998</v>
      </c>
      <c r="AP102" s="100">
        <v>77.104651000000004</v>
      </c>
      <c r="AQ102" s="100">
        <v>82.5</v>
      </c>
      <c r="AR102" s="100">
        <v>0.91188630000000004</v>
      </c>
      <c r="AS102" s="100">
        <v>6.8726899999999994E-2</v>
      </c>
      <c r="AT102" s="99">
        <v>492</v>
      </c>
      <c r="AU102" s="99">
        <v>2.87064E-2</v>
      </c>
      <c r="AV102" s="99">
        <v>4.9663600000000002E-2</v>
      </c>
      <c r="AW102" s="100">
        <v>1.0948007</v>
      </c>
      <c r="AY102" s="122">
        <v>1995</v>
      </c>
    </row>
    <row r="103" spans="2:51">
      <c r="B103" s="122">
        <v>1996</v>
      </c>
      <c r="C103" s="99">
        <v>56</v>
      </c>
      <c r="D103" s="100">
        <v>0.61773849999999997</v>
      </c>
      <c r="E103" s="100">
        <v>0.97885770000000005</v>
      </c>
      <c r="F103" s="100">
        <v>0.99843479999999996</v>
      </c>
      <c r="G103" s="100">
        <v>1.2316943</v>
      </c>
      <c r="H103" s="100">
        <v>0.54154670000000005</v>
      </c>
      <c r="I103" s="100">
        <v>0.43432749999999998</v>
      </c>
      <c r="J103" s="100">
        <v>77.428571000000005</v>
      </c>
      <c r="K103" s="100">
        <v>83.5</v>
      </c>
      <c r="L103" s="100">
        <v>0.97680100000000003</v>
      </c>
      <c r="M103" s="100">
        <v>8.2104200000000002E-2</v>
      </c>
      <c r="N103" s="99">
        <v>301</v>
      </c>
      <c r="O103" s="99">
        <v>3.4513299999999997E-2</v>
      </c>
      <c r="P103" s="99">
        <v>4.6593999999999997E-2</v>
      </c>
      <c r="R103" s="122">
        <v>1996</v>
      </c>
      <c r="S103" s="99">
        <v>109</v>
      </c>
      <c r="T103" s="100">
        <v>1.1900287000000001</v>
      </c>
      <c r="U103" s="100">
        <v>1.0789454999999999</v>
      </c>
      <c r="V103" s="100">
        <v>1.1005244000000001</v>
      </c>
      <c r="W103" s="100">
        <v>1.353165</v>
      </c>
      <c r="X103" s="100">
        <v>0.58232249999999997</v>
      </c>
      <c r="Y103" s="100">
        <v>0.45007609999999998</v>
      </c>
      <c r="Z103" s="100">
        <v>83.302751999999998</v>
      </c>
      <c r="AA103" s="100">
        <v>85</v>
      </c>
      <c r="AB103" s="100">
        <v>2.3898267999999998</v>
      </c>
      <c r="AC103" s="100">
        <v>0.1801266</v>
      </c>
      <c r="AD103" s="99">
        <v>243</v>
      </c>
      <c r="AE103" s="99">
        <v>2.8255200000000001E-2</v>
      </c>
      <c r="AF103" s="99">
        <v>7.1223599999999998E-2</v>
      </c>
      <c r="AH103" s="122">
        <v>1996</v>
      </c>
      <c r="AI103" s="99">
        <v>165</v>
      </c>
      <c r="AJ103" s="100">
        <v>0.90536139999999998</v>
      </c>
      <c r="AK103" s="100">
        <v>1.0455025</v>
      </c>
      <c r="AL103" s="100">
        <v>1.0664125</v>
      </c>
      <c r="AM103" s="100">
        <v>1.3131428999999999</v>
      </c>
      <c r="AN103" s="100">
        <v>0.57030110000000001</v>
      </c>
      <c r="AO103" s="100">
        <v>0.44769769999999998</v>
      </c>
      <c r="AP103" s="100">
        <v>81.309090999999995</v>
      </c>
      <c r="AQ103" s="100">
        <v>85</v>
      </c>
      <c r="AR103" s="100">
        <v>1.6028754999999999</v>
      </c>
      <c r="AS103" s="100">
        <v>0.1281862</v>
      </c>
      <c r="AT103" s="99">
        <v>544</v>
      </c>
      <c r="AU103" s="99">
        <v>3.1406099999999999E-2</v>
      </c>
      <c r="AV103" s="99">
        <v>5.5106200000000001E-2</v>
      </c>
      <c r="AW103" s="100">
        <v>0.90723549999999997</v>
      </c>
      <c r="AY103" s="122">
        <v>1996</v>
      </c>
    </row>
    <row r="104" spans="2:51">
      <c r="B104" s="123">
        <v>1997</v>
      </c>
      <c r="C104" s="99">
        <v>95</v>
      </c>
      <c r="D104" s="100">
        <v>1.0375509000000001</v>
      </c>
      <c r="E104" s="100">
        <v>1.5446036000000001</v>
      </c>
      <c r="F104" s="100">
        <v>1.5446036000000001</v>
      </c>
      <c r="G104" s="100">
        <v>1.9125726000000001</v>
      </c>
      <c r="H104" s="100">
        <v>0.87638769999999999</v>
      </c>
      <c r="I104" s="100">
        <v>0.70502719999999997</v>
      </c>
      <c r="J104" s="100">
        <v>77.010525999999999</v>
      </c>
      <c r="K104" s="100">
        <v>81</v>
      </c>
      <c r="L104" s="100">
        <v>1.6778523000000001</v>
      </c>
      <c r="M104" s="100">
        <v>0.14021729999999999</v>
      </c>
      <c r="N104" s="99">
        <v>472</v>
      </c>
      <c r="O104" s="99">
        <v>5.3664499999999997E-2</v>
      </c>
      <c r="P104" s="99">
        <v>7.4320499999999998E-2</v>
      </c>
      <c r="R104" s="123">
        <v>1997</v>
      </c>
      <c r="S104" s="99">
        <v>116</v>
      </c>
      <c r="T104" s="100">
        <v>1.2517723999999999</v>
      </c>
      <c r="U104" s="100">
        <v>1.101475</v>
      </c>
      <c r="V104" s="100">
        <v>1.101475</v>
      </c>
      <c r="W104" s="100">
        <v>1.3929478</v>
      </c>
      <c r="X104" s="100">
        <v>0.58178079999999999</v>
      </c>
      <c r="Y104" s="100">
        <v>0.43887700000000002</v>
      </c>
      <c r="Z104" s="100">
        <v>85.025862000000004</v>
      </c>
      <c r="AA104" s="100">
        <v>86.5</v>
      </c>
      <c r="AB104" s="100">
        <v>2.4749306999999998</v>
      </c>
      <c r="AC104" s="100">
        <v>0.18831780000000001</v>
      </c>
      <c r="AD104" s="99">
        <v>162</v>
      </c>
      <c r="AE104" s="99">
        <v>1.86546E-2</v>
      </c>
      <c r="AF104" s="99">
        <v>4.6480300000000002E-2</v>
      </c>
      <c r="AH104" s="123">
        <v>1997</v>
      </c>
      <c r="AI104" s="99">
        <v>211</v>
      </c>
      <c r="AJ104" s="100">
        <v>1.1453051999999999</v>
      </c>
      <c r="AK104" s="100">
        <v>1.2870701</v>
      </c>
      <c r="AL104" s="100">
        <v>1.2870701</v>
      </c>
      <c r="AM104" s="100">
        <v>1.6077519</v>
      </c>
      <c r="AN104" s="100">
        <v>0.71139969999999997</v>
      </c>
      <c r="AO104" s="100">
        <v>0.55863830000000003</v>
      </c>
      <c r="AP104" s="100">
        <v>81.417062000000001</v>
      </c>
      <c r="AQ104" s="100">
        <v>84</v>
      </c>
      <c r="AR104" s="100">
        <v>2.0388443000000001</v>
      </c>
      <c r="AS104" s="100">
        <v>0.1631233</v>
      </c>
      <c r="AT104" s="99">
        <v>634</v>
      </c>
      <c r="AU104" s="99">
        <v>3.6270900000000002E-2</v>
      </c>
      <c r="AV104" s="99">
        <v>6.4455700000000005E-2</v>
      </c>
      <c r="AW104" s="100">
        <v>1.4023047</v>
      </c>
      <c r="AY104" s="123">
        <v>1997</v>
      </c>
    </row>
    <row r="105" spans="2:51">
      <c r="B105" s="123">
        <v>1998</v>
      </c>
      <c r="C105" s="99">
        <v>51</v>
      </c>
      <c r="D105" s="100">
        <v>0.55176040000000004</v>
      </c>
      <c r="E105" s="100">
        <v>0.8489835</v>
      </c>
      <c r="F105" s="100">
        <v>0.8489835</v>
      </c>
      <c r="G105" s="100">
        <v>1.0724914000000001</v>
      </c>
      <c r="H105" s="100">
        <v>0.47030490000000003</v>
      </c>
      <c r="I105" s="100">
        <v>0.3898411</v>
      </c>
      <c r="J105" s="100">
        <v>76.607843000000003</v>
      </c>
      <c r="K105" s="100">
        <v>85</v>
      </c>
      <c r="L105" s="100">
        <v>0.96153849999999996</v>
      </c>
      <c r="M105" s="100">
        <v>7.6036599999999996E-2</v>
      </c>
      <c r="N105" s="99">
        <v>380</v>
      </c>
      <c r="O105" s="99">
        <v>4.2862699999999997E-2</v>
      </c>
      <c r="P105" s="99">
        <v>6.0611400000000003E-2</v>
      </c>
      <c r="R105" s="123">
        <v>1998</v>
      </c>
      <c r="S105" s="99">
        <v>69</v>
      </c>
      <c r="T105" s="100">
        <v>0.73682990000000004</v>
      </c>
      <c r="U105" s="100">
        <v>0.63997349999999997</v>
      </c>
      <c r="V105" s="100">
        <v>0.63997349999999997</v>
      </c>
      <c r="W105" s="100">
        <v>0.79509529999999995</v>
      </c>
      <c r="X105" s="100">
        <v>0.37652659999999999</v>
      </c>
      <c r="Y105" s="100">
        <v>0.31868750000000001</v>
      </c>
      <c r="Z105" s="100">
        <v>80.260869999999997</v>
      </c>
      <c r="AA105" s="100">
        <v>85</v>
      </c>
      <c r="AB105" s="100">
        <v>1.6009281</v>
      </c>
      <c r="AC105" s="100">
        <v>0.1147533</v>
      </c>
      <c r="AD105" s="99">
        <v>357</v>
      </c>
      <c r="AE105" s="99">
        <v>4.0752700000000003E-2</v>
      </c>
      <c r="AF105" s="99">
        <v>0.105764</v>
      </c>
      <c r="AH105" s="123">
        <v>1998</v>
      </c>
      <c r="AI105" s="99">
        <v>120</v>
      </c>
      <c r="AJ105" s="100">
        <v>0.64489830000000004</v>
      </c>
      <c r="AK105" s="100">
        <v>0.70306159999999995</v>
      </c>
      <c r="AL105" s="100">
        <v>0.70306159999999995</v>
      </c>
      <c r="AM105" s="100">
        <v>0.87898989999999999</v>
      </c>
      <c r="AN105" s="100">
        <v>0.40441189999999999</v>
      </c>
      <c r="AO105" s="100">
        <v>0.3397502</v>
      </c>
      <c r="AP105" s="100">
        <v>78.708332999999996</v>
      </c>
      <c r="AQ105" s="100">
        <v>85</v>
      </c>
      <c r="AR105" s="100">
        <v>1.2481796999999999</v>
      </c>
      <c r="AS105" s="100">
        <v>9.4338099999999994E-2</v>
      </c>
      <c r="AT105" s="99">
        <v>737</v>
      </c>
      <c r="AU105" s="99">
        <v>4.1813999999999997E-2</v>
      </c>
      <c r="AV105" s="99">
        <v>7.6413499999999995E-2</v>
      </c>
      <c r="AW105" s="100">
        <v>1.3265917</v>
      </c>
      <c r="AY105" s="123">
        <v>1998</v>
      </c>
    </row>
    <row r="106" spans="2:51">
      <c r="B106" s="123">
        <v>1999</v>
      </c>
      <c r="C106" s="99">
        <v>30</v>
      </c>
      <c r="D106" s="100">
        <v>0.32119540000000002</v>
      </c>
      <c r="E106" s="100">
        <v>0.44639020000000001</v>
      </c>
      <c r="F106" s="100">
        <v>0.44639020000000001</v>
      </c>
      <c r="G106" s="100">
        <v>0.55368539999999999</v>
      </c>
      <c r="H106" s="100">
        <v>0.25674079999999999</v>
      </c>
      <c r="I106" s="100">
        <v>0.2141353</v>
      </c>
      <c r="J106" s="100">
        <v>76.8</v>
      </c>
      <c r="K106" s="100">
        <v>82</v>
      </c>
      <c r="L106" s="100">
        <v>0.56646529999999995</v>
      </c>
      <c r="M106" s="100">
        <v>4.4624900000000002E-2</v>
      </c>
      <c r="N106" s="99">
        <v>159</v>
      </c>
      <c r="O106" s="99">
        <v>1.7775599999999999E-2</v>
      </c>
      <c r="P106" s="99">
        <v>2.5485299999999999E-2</v>
      </c>
      <c r="R106" s="123">
        <v>1999</v>
      </c>
      <c r="S106" s="99">
        <v>41</v>
      </c>
      <c r="T106" s="100">
        <v>0.4328476</v>
      </c>
      <c r="U106" s="100">
        <v>0.37551400000000001</v>
      </c>
      <c r="V106" s="100">
        <v>0.37551400000000001</v>
      </c>
      <c r="W106" s="100">
        <v>0.45444240000000002</v>
      </c>
      <c r="X106" s="100">
        <v>0.2248068</v>
      </c>
      <c r="Y106" s="100">
        <v>0.1774297</v>
      </c>
      <c r="Z106" s="100">
        <v>77.634146000000001</v>
      </c>
      <c r="AA106" s="100">
        <v>83</v>
      </c>
      <c r="AB106" s="100">
        <v>0.94973359999999996</v>
      </c>
      <c r="AC106" s="100">
        <v>6.7351099999999997E-2</v>
      </c>
      <c r="AD106" s="99">
        <v>227</v>
      </c>
      <c r="AE106" s="99">
        <v>2.5661900000000001E-2</v>
      </c>
      <c r="AF106" s="99">
        <v>6.7474000000000006E-2</v>
      </c>
      <c r="AH106" s="123">
        <v>1999</v>
      </c>
      <c r="AI106" s="99">
        <v>71</v>
      </c>
      <c r="AJ106" s="100">
        <v>0.37741340000000001</v>
      </c>
      <c r="AK106" s="100">
        <v>0.39877960000000001</v>
      </c>
      <c r="AL106" s="100">
        <v>0.39877960000000001</v>
      </c>
      <c r="AM106" s="100">
        <v>0.48739120000000002</v>
      </c>
      <c r="AN106" s="100">
        <v>0.23542260000000001</v>
      </c>
      <c r="AO106" s="100">
        <v>0.19049720000000001</v>
      </c>
      <c r="AP106" s="100">
        <v>77.281689999999998</v>
      </c>
      <c r="AQ106" s="100">
        <v>82</v>
      </c>
      <c r="AR106" s="100">
        <v>0.7385832</v>
      </c>
      <c r="AS106" s="100">
        <v>5.5424599999999997E-2</v>
      </c>
      <c r="AT106" s="99">
        <v>386</v>
      </c>
      <c r="AU106" s="99">
        <v>2.1696799999999999E-2</v>
      </c>
      <c r="AV106" s="99">
        <v>4.0195099999999997E-2</v>
      </c>
      <c r="AW106" s="100">
        <v>1.1887445000000001</v>
      </c>
      <c r="AY106" s="123">
        <v>1999</v>
      </c>
    </row>
    <row r="107" spans="2:51" s="91" customFormat="1">
      <c r="B107" s="124">
        <v>2000</v>
      </c>
      <c r="C107" s="99">
        <v>27</v>
      </c>
      <c r="D107" s="100">
        <v>0.285912</v>
      </c>
      <c r="E107" s="100">
        <v>0.36882169999999997</v>
      </c>
      <c r="F107" s="100">
        <v>0.36882169999999997</v>
      </c>
      <c r="G107" s="100">
        <v>0.44960650000000002</v>
      </c>
      <c r="H107" s="100">
        <v>0.2332331</v>
      </c>
      <c r="I107" s="100">
        <v>0.20642199999999999</v>
      </c>
      <c r="J107" s="100">
        <v>69.851851999999994</v>
      </c>
      <c r="K107" s="100">
        <v>75</v>
      </c>
      <c r="L107" s="100">
        <v>0.45585009999999998</v>
      </c>
      <c r="M107" s="100">
        <v>4.0408899999999998E-2</v>
      </c>
      <c r="N107" s="99">
        <v>299</v>
      </c>
      <c r="O107" s="99">
        <v>3.3111799999999997E-2</v>
      </c>
      <c r="P107" s="99">
        <v>5.0080600000000003E-2</v>
      </c>
      <c r="R107" s="124">
        <v>2000</v>
      </c>
      <c r="S107" s="99">
        <v>40</v>
      </c>
      <c r="T107" s="100">
        <v>0.41730410000000001</v>
      </c>
      <c r="U107" s="100">
        <v>0.35293279999999999</v>
      </c>
      <c r="V107" s="100">
        <v>0.35293279999999999</v>
      </c>
      <c r="W107" s="100">
        <v>0.42943490000000001</v>
      </c>
      <c r="X107" s="100">
        <v>0.22014520000000001</v>
      </c>
      <c r="Y107" s="100">
        <v>0.1903762</v>
      </c>
      <c r="Z107" s="100">
        <v>78.075000000000003</v>
      </c>
      <c r="AA107" s="100">
        <v>85</v>
      </c>
      <c r="AB107" s="100">
        <v>0.80256819999999995</v>
      </c>
      <c r="AC107" s="100">
        <v>6.5068200000000007E-2</v>
      </c>
      <c r="AD107" s="99">
        <v>261</v>
      </c>
      <c r="AE107" s="99">
        <v>2.9205999999999999E-2</v>
      </c>
      <c r="AF107" s="99">
        <v>7.8426899999999994E-2</v>
      </c>
      <c r="AH107" s="124">
        <v>2000</v>
      </c>
      <c r="AI107" s="99">
        <v>67</v>
      </c>
      <c r="AJ107" s="100">
        <v>0.35209780000000002</v>
      </c>
      <c r="AK107" s="100">
        <v>0.36056959999999999</v>
      </c>
      <c r="AL107" s="100">
        <v>0.36056959999999999</v>
      </c>
      <c r="AM107" s="100">
        <v>0.43919580000000003</v>
      </c>
      <c r="AN107" s="100">
        <v>0.22645750000000001</v>
      </c>
      <c r="AO107" s="100">
        <v>0.1984291</v>
      </c>
      <c r="AP107" s="100">
        <v>74.761194000000003</v>
      </c>
      <c r="AQ107" s="100">
        <v>82</v>
      </c>
      <c r="AR107" s="100">
        <v>0.61428439999999995</v>
      </c>
      <c r="AS107" s="100">
        <v>5.2225000000000001E-2</v>
      </c>
      <c r="AT107" s="99">
        <v>560</v>
      </c>
      <c r="AU107" s="99">
        <v>3.1168999999999999E-2</v>
      </c>
      <c r="AV107" s="99">
        <v>6.0226000000000002E-2</v>
      </c>
      <c r="AW107" s="100">
        <v>1.0450196</v>
      </c>
      <c r="AY107" s="124">
        <v>2000</v>
      </c>
    </row>
    <row r="108" spans="2:51">
      <c r="B108" s="123">
        <v>2001</v>
      </c>
      <c r="C108" s="99">
        <v>14</v>
      </c>
      <c r="D108" s="100">
        <v>0.1464155</v>
      </c>
      <c r="E108" s="100">
        <v>0.16400819999999999</v>
      </c>
      <c r="F108" s="100">
        <v>0.16400819999999999</v>
      </c>
      <c r="G108" s="100">
        <v>0.18285560000000001</v>
      </c>
      <c r="H108" s="100">
        <v>0.11861439999999999</v>
      </c>
      <c r="I108" s="100">
        <v>0.1074735</v>
      </c>
      <c r="J108" s="100">
        <v>61.357143000000001</v>
      </c>
      <c r="K108" s="100">
        <v>74.5</v>
      </c>
      <c r="L108" s="100">
        <v>0.24454149999999999</v>
      </c>
      <c r="M108" s="100">
        <v>2.09471E-2</v>
      </c>
      <c r="N108" s="99">
        <v>227</v>
      </c>
      <c r="O108" s="99">
        <v>2.48706E-2</v>
      </c>
      <c r="P108" s="99">
        <v>3.9061499999999999E-2</v>
      </c>
      <c r="R108" s="123">
        <v>2001</v>
      </c>
      <c r="S108" s="99">
        <v>17</v>
      </c>
      <c r="T108" s="100">
        <v>0.1750254</v>
      </c>
      <c r="U108" s="100">
        <v>0.14302590000000001</v>
      </c>
      <c r="V108" s="100">
        <v>0.14302590000000001</v>
      </c>
      <c r="W108" s="100">
        <v>0.1818033</v>
      </c>
      <c r="X108" s="100">
        <v>8.6841799999999997E-2</v>
      </c>
      <c r="Y108" s="100">
        <v>7.8350199999999995E-2</v>
      </c>
      <c r="Z108" s="100">
        <v>83.941175999999999</v>
      </c>
      <c r="AA108" s="100">
        <v>88</v>
      </c>
      <c r="AB108" s="100">
        <v>0.34686800000000001</v>
      </c>
      <c r="AC108" s="100">
        <v>2.7548699999999999E-2</v>
      </c>
      <c r="AD108" s="99">
        <v>44</v>
      </c>
      <c r="AE108" s="99">
        <v>4.8671000000000001E-3</v>
      </c>
      <c r="AF108" s="99">
        <v>1.3669799999999999E-2</v>
      </c>
      <c r="AH108" s="123">
        <v>2001</v>
      </c>
      <c r="AI108" s="99">
        <v>31</v>
      </c>
      <c r="AJ108" s="100">
        <v>0.16083259999999999</v>
      </c>
      <c r="AK108" s="100">
        <v>0.16076840000000001</v>
      </c>
      <c r="AL108" s="100">
        <v>0.16076840000000001</v>
      </c>
      <c r="AM108" s="100">
        <v>0.1927884</v>
      </c>
      <c r="AN108" s="100">
        <v>0.1058207</v>
      </c>
      <c r="AO108" s="100">
        <v>9.6156599999999995E-2</v>
      </c>
      <c r="AP108" s="100">
        <v>73.741934999999998</v>
      </c>
      <c r="AQ108" s="100">
        <v>78</v>
      </c>
      <c r="AR108" s="100">
        <v>0.29173719999999997</v>
      </c>
      <c r="AS108" s="100">
        <v>2.41163E-2</v>
      </c>
      <c r="AT108" s="99">
        <v>271</v>
      </c>
      <c r="AU108" s="99">
        <v>1.49167E-2</v>
      </c>
      <c r="AV108" s="99">
        <v>3.0010700000000001E-2</v>
      </c>
      <c r="AW108" s="100">
        <v>1.1467027999999999</v>
      </c>
      <c r="AY108" s="123">
        <v>2001</v>
      </c>
    </row>
    <row r="109" spans="2:51">
      <c r="B109" s="124">
        <v>2002</v>
      </c>
      <c r="C109" s="99">
        <v>25</v>
      </c>
      <c r="D109" s="100">
        <v>0.25838499999999998</v>
      </c>
      <c r="E109" s="100">
        <v>0.32944259999999997</v>
      </c>
      <c r="F109" s="100">
        <v>0.32944259999999997</v>
      </c>
      <c r="G109" s="100">
        <v>0.4037386</v>
      </c>
      <c r="H109" s="100">
        <v>0.19155820000000001</v>
      </c>
      <c r="I109" s="100">
        <v>0.1532124</v>
      </c>
      <c r="J109" s="100">
        <v>75.2</v>
      </c>
      <c r="K109" s="100">
        <v>83</v>
      </c>
      <c r="L109" s="100">
        <v>0.4052521</v>
      </c>
      <c r="M109" s="100">
        <v>3.6292400000000002E-2</v>
      </c>
      <c r="N109" s="99">
        <v>183</v>
      </c>
      <c r="O109" s="99">
        <v>1.9839900000000001E-2</v>
      </c>
      <c r="P109" s="99">
        <v>3.2103899999999998E-2</v>
      </c>
      <c r="R109" s="124">
        <v>2002</v>
      </c>
      <c r="S109" s="99">
        <v>31</v>
      </c>
      <c r="T109" s="100">
        <v>0.3156911</v>
      </c>
      <c r="U109" s="100">
        <v>0.26072240000000002</v>
      </c>
      <c r="V109" s="100">
        <v>0.26072240000000002</v>
      </c>
      <c r="W109" s="100">
        <v>0.31210840000000001</v>
      </c>
      <c r="X109" s="100">
        <v>0.1606021</v>
      </c>
      <c r="Y109" s="100">
        <v>0.13322210000000001</v>
      </c>
      <c r="Z109" s="100">
        <v>77.741934999999998</v>
      </c>
      <c r="AA109" s="100">
        <v>85</v>
      </c>
      <c r="AB109" s="100">
        <v>0.56373890000000004</v>
      </c>
      <c r="AC109" s="100">
        <v>4.7823299999999999E-2</v>
      </c>
      <c r="AD109" s="99">
        <v>190</v>
      </c>
      <c r="AE109" s="99">
        <v>2.08098E-2</v>
      </c>
      <c r="AF109" s="99">
        <v>5.7895200000000001E-2</v>
      </c>
      <c r="AH109" s="124">
        <v>2002</v>
      </c>
      <c r="AI109" s="99">
        <v>56</v>
      </c>
      <c r="AJ109" s="100">
        <v>0.28725000000000001</v>
      </c>
      <c r="AK109" s="100">
        <v>0.28251100000000001</v>
      </c>
      <c r="AL109" s="100">
        <v>0.28251100000000001</v>
      </c>
      <c r="AM109" s="100">
        <v>0.34159899999999999</v>
      </c>
      <c r="AN109" s="100">
        <v>0.1697757</v>
      </c>
      <c r="AO109" s="100">
        <v>0.13919899999999999</v>
      </c>
      <c r="AP109" s="100">
        <v>76.607142999999994</v>
      </c>
      <c r="AQ109" s="100">
        <v>84</v>
      </c>
      <c r="AR109" s="100">
        <v>0.47994510000000001</v>
      </c>
      <c r="AS109" s="100">
        <v>4.1882599999999999E-2</v>
      </c>
      <c r="AT109" s="99">
        <v>373</v>
      </c>
      <c r="AU109" s="99">
        <v>2.0322400000000001E-2</v>
      </c>
      <c r="AV109" s="99">
        <v>4.1527300000000003E-2</v>
      </c>
      <c r="AW109" s="100">
        <v>1.263576</v>
      </c>
      <c r="AY109" s="124">
        <v>2002</v>
      </c>
    </row>
    <row r="110" spans="2:51">
      <c r="B110" s="123">
        <v>2003</v>
      </c>
      <c r="C110" s="99">
        <v>29</v>
      </c>
      <c r="D110" s="100">
        <v>0.29629339999999998</v>
      </c>
      <c r="E110" s="100">
        <v>0.36031380000000002</v>
      </c>
      <c r="F110" s="100">
        <v>0.36031380000000002</v>
      </c>
      <c r="G110" s="100">
        <v>0.42540990000000001</v>
      </c>
      <c r="H110" s="100">
        <v>0.23661199999999999</v>
      </c>
      <c r="I110" s="100">
        <v>0.20924719999999999</v>
      </c>
      <c r="J110" s="100">
        <v>65.862069000000005</v>
      </c>
      <c r="K110" s="100">
        <v>80</v>
      </c>
      <c r="L110" s="100">
        <v>0.46593830000000003</v>
      </c>
      <c r="M110" s="100">
        <v>4.2441100000000002E-2</v>
      </c>
      <c r="N110" s="99">
        <v>452</v>
      </c>
      <c r="O110" s="99">
        <v>4.8503600000000001E-2</v>
      </c>
      <c r="P110" s="99">
        <v>7.9924700000000001E-2</v>
      </c>
      <c r="R110" s="123">
        <v>2003</v>
      </c>
      <c r="S110" s="99">
        <v>36</v>
      </c>
      <c r="T110" s="100">
        <v>0.3624232</v>
      </c>
      <c r="U110" s="100">
        <v>0.28298620000000002</v>
      </c>
      <c r="V110" s="100">
        <v>0.28298620000000002</v>
      </c>
      <c r="W110" s="100">
        <v>0.34626839999999998</v>
      </c>
      <c r="X110" s="100">
        <v>0.17270260000000001</v>
      </c>
      <c r="Y110" s="100">
        <v>0.14870739999999999</v>
      </c>
      <c r="Z110" s="100">
        <v>79.111110999999994</v>
      </c>
      <c r="AA110" s="100">
        <v>88</v>
      </c>
      <c r="AB110" s="100">
        <v>0.63514470000000001</v>
      </c>
      <c r="AC110" s="100">
        <v>5.6283399999999997E-2</v>
      </c>
      <c r="AD110" s="99">
        <v>262</v>
      </c>
      <c r="AE110" s="99">
        <v>2.83939E-2</v>
      </c>
      <c r="AF110" s="99">
        <v>8.1523700000000004E-2</v>
      </c>
      <c r="AH110" s="123">
        <v>2003</v>
      </c>
      <c r="AI110" s="99">
        <v>65</v>
      </c>
      <c r="AJ110" s="100">
        <v>0.32960230000000001</v>
      </c>
      <c r="AK110" s="100">
        <v>0.32143650000000001</v>
      </c>
      <c r="AL110" s="100">
        <v>0.32143650000000001</v>
      </c>
      <c r="AM110" s="100">
        <v>0.38608120000000001</v>
      </c>
      <c r="AN110" s="100">
        <v>0.20422960000000001</v>
      </c>
      <c r="AO110" s="100">
        <v>0.17923720000000001</v>
      </c>
      <c r="AP110" s="100">
        <v>73.2</v>
      </c>
      <c r="AQ110" s="100">
        <v>84</v>
      </c>
      <c r="AR110" s="100">
        <v>0.54658589999999996</v>
      </c>
      <c r="AS110" s="100">
        <v>4.9133700000000002E-2</v>
      </c>
      <c r="AT110" s="99">
        <v>714</v>
      </c>
      <c r="AU110" s="99">
        <v>3.8498400000000002E-2</v>
      </c>
      <c r="AV110" s="99">
        <v>8.0504099999999995E-2</v>
      </c>
      <c r="AW110" s="100">
        <v>1.2732555000000001</v>
      </c>
      <c r="AY110" s="123">
        <v>2003</v>
      </c>
    </row>
    <row r="111" spans="2:51">
      <c r="B111" s="124">
        <v>2004</v>
      </c>
      <c r="C111" s="99">
        <v>16</v>
      </c>
      <c r="D111" s="100">
        <v>0.1616823</v>
      </c>
      <c r="E111" s="100">
        <v>0.1906236</v>
      </c>
      <c r="F111" s="100">
        <v>0.1906236</v>
      </c>
      <c r="G111" s="100">
        <v>0.23346249999999999</v>
      </c>
      <c r="H111" s="100">
        <v>0.1258444</v>
      </c>
      <c r="I111" s="100">
        <v>0.1159043</v>
      </c>
      <c r="J111" s="100">
        <v>68.3125</v>
      </c>
      <c r="K111" s="100">
        <v>80.5</v>
      </c>
      <c r="L111" s="100">
        <v>0.26538400000000001</v>
      </c>
      <c r="M111" s="100">
        <v>2.3393500000000001E-2</v>
      </c>
      <c r="N111" s="99">
        <v>212</v>
      </c>
      <c r="O111" s="99">
        <v>2.2526899999999999E-2</v>
      </c>
      <c r="P111" s="99">
        <v>3.8512299999999999E-2</v>
      </c>
      <c r="R111" s="124">
        <v>2004</v>
      </c>
      <c r="S111" s="99">
        <v>20</v>
      </c>
      <c r="T111" s="100">
        <v>0.19926730000000001</v>
      </c>
      <c r="U111" s="100">
        <v>0.15370819999999999</v>
      </c>
      <c r="V111" s="100">
        <v>0.15370819999999999</v>
      </c>
      <c r="W111" s="100">
        <v>0.19095770000000001</v>
      </c>
      <c r="X111" s="100">
        <v>8.9065699999999998E-2</v>
      </c>
      <c r="Y111" s="100">
        <v>7.7885300000000005E-2</v>
      </c>
      <c r="Z111" s="100">
        <v>82.45</v>
      </c>
      <c r="AA111" s="100">
        <v>87</v>
      </c>
      <c r="AB111" s="100">
        <v>0.3564427</v>
      </c>
      <c r="AC111" s="100">
        <v>3.1194900000000001E-2</v>
      </c>
      <c r="AD111" s="99">
        <v>86</v>
      </c>
      <c r="AE111" s="99">
        <v>9.2311000000000008E-3</v>
      </c>
      <c r="AF111" s="99">
        <v>2.7379500000000001E-2</v>
      </c>
      <c r="AH111" s="124">
        <v>2004</v>
      </c>
      <c r="AI111" s="99">
        <v>36</v>
      </c>
      <c r="AJ111" s="100">
        <v>0.1806075</v>
      </c>
      <c r="AK111" s="100">
        <v>0.1725835</v>
      </c>
      <c r="AL111" s="100">
        <v>0.1725835</v>
      </c>
      <c r="AM111" s="100">
        <v>0.21280930000000001</v>
      </c>
      <c r="AN111" s="100">
        <v>0.10762819999999999</v>
      </c>
      <c r="AO111" s="100">
        <v>9.7510399999999997E-2</v>
      </c>
      <c r="AP111" s="100">
        <v>76.166667000000004</v>
      </c>
      <c r="AQ111" s="100">
        <v>85</v>
      </c>
      <c r="AR111" s="100">
        <v>0.30927840000000001</v>
      </c>
      <c r="AS111" s="100">
        <v>2.71682E-2</v>
      </c>
      <c r="AT111" s="99">
        <v>298</v>
      </c>
      <c r="AU111" s="99">
        <v>1.5912599999999999E-2</v>
      </c>
      <c r="AV111" s="99">
        <v>3.4467699999999997E-2</v>
      </c>
      <c r="AW111" s="100">
        <v>1.2401655</v>
      </c>
      <c r="AY111" s="124">
        <v>2004</v>
      </c>
    </row>
    <row r="112" spans="2:51">
      <c r="B112" s="123">
        <v>2005</v>
      </c>
      <c r="C112" s="99">
        <v>19</v>
      </c>
      <c r="D112" s="100">
        <v>0.18962770000000001</v>
      </c>
      <c r="E112" s="100">
        <v>0.21315970000000001</v>
      </c>
      <c r="F112" s="100">
        <v>0.21315970000000001</v>
      </c>
      <c r="G112" s="100">
        <v>0.2561581</v>
      </c>
      <c r="H112" s="100">
        <v>0.1379253</v>
      </c>
      <c r="I112" s="100">
        <v>0.1184655</v>
      </c>
      <c r="J112" s="100">
        <v>69.473684000000006</v>
      </c>
      <c r="K112" s="100">
        <v>80</v>
      </c>
      <c r="L112" s="100">
        <v>0.33315800000000001</v>
      </c>
      <c r="M112" s="100">
        <v>2.82566E-2</v>
      </c>
      <c r="N112" s="99">
        <v>220</v>
      </c>
      <c r="O112" s="99">
        <v>2.31151E-2</v>
      </c>
      <c r="P112" s="99">
        <v>3.9880800000000001E-2</v>
      </c>
      <c r="R112" s="123">
        <v>2005</v>
      </c>
      <c r="S112" s="99">
        <v>20</v>
      </c>
      <c r="T112" s="100">
        <v>0.19690440000000001</v>
      </c>
      <c r="U112" s="100">
        <v>0.1551575</v>
      </c>
      <c r="V112" s="100">
        <v>0.1551575</v>
      </c>
      <c r="W112" s="100">
        <v>0.1868976</v>
      </c>
      <c r="X112" s="100">
        <v>0.1017337</v>
      </c>
      <c r="Y112" s="100">
        <v>8.9905399999999996E-2</v>
      </c>
      <c r="Z112" s="100">
        <v>77.25</v>
      </c>
      <c r="AA112" s="100">
        <v>86</v>
      </c>
      <c r="AB112" s="100">
        <v>0.3911598</v>
      </c>
      <c r="AC112" s="100">
        <v>3.1509500000000003E-2</v>
      </c>
      <c r="AD112" s="99">
        <v>170</v>
      </c>
      <c r="AE112" s="99">
        <v>1.80442E-2</v>
      </c>
      <c r="AF112" s="99">
        <v>5.4121700000000002E-2</v>
      </c>
      <c r="AH112" s="123">
        <v>2005</v>
      </c>
      <c r="AI112" s="99">
        <v>39</v>
      </c>
      <c r="AJ112" s="100">
        <v>0.19329089999999999</v>
      </c>
      <c r="AK112" s="100">
        <v>0.1798525</v>
      </c>
      <c r="AL112" s="100">
        <v>0.1798525</v>
      </c>
      <c r="AM112" s="100">
        <v>0.21627360000000001</v>
      </c>
      <c r="AN112" s="100">
        <v>0.1174008</v>
      </c>
      <c r="AO112" s="100">
        <v>0.1033549</v>
      </c>
      <c r="AP112" s="100">
        <v>73.461538000000004</v>
      </c>
      <c r="AQ112" s="100">
        <v>82</v>
      </c>
      <c r="AR112" s="100">
        <v>0.36057689999999998</v>
      </c>
      <c r="AS112" s="100">
        <v>2.9836100000000001E-2</v>
      </c>
      <c r="AT112" s="99">
        <v>390</v>
      </c>
      <c r="AU112" s="99">
        <v>2.05925E-2</v>
      </c>
      <c r="AV112" s="99">
        <v>4.50476E-2</v>
      </c>
      <c r="AW112" s="100">
        <v>1.3738281999999999</v>
      </c>
      <c r="AY112" s="123">
        <v>2005</v>
      </c>
    </row>
    <row r="113" spans="2:51">
      <c r="B113" s="123">
        <v>2006</v>
      </c>
      <c r="C113" s="99">
        <v>8</v>
      </c>
      <c r="D113" s="100">
        <v>7.8744599999999998E-2</v>
      </c>
      <c r="E113" s="100">
        <v>8.8868500000000003E-2</v>
      </c>
      <c r="F113" s="100">
        <v>8.8868500000000003E-2</v>
      </c>
      <c r="G113" s="100">
        <v>0.10503700000000001</v>
      </c>
      <c r="H113" s="100">
        <v>7.0106199999999994E-2</v>
      </c>
      <c r="I113" s="100">
        <v>7.4133400000000002E-2</v>
      </c>
      <c r="J113" s="100">
        <v>53.625</v>
      </c>
      <c r="K113" s="100">
        <v>73.5</v>
      </c>
      <c r="L113" s="100">
        <v>0.13993349999999999</v>
      </c>
      <c r="M113" s="100">
        <v>1.1669300000000001E-2</v>
      </c>
      <c r="N113" s="99">
        <v>216</v>
      </c>
      <c r="O113" s="99">
        <v>2.2402600000000002E-2</v>
      </c>
      <c r="P113" s="99">
        <v>3.9853600000000003E-2</v>
      </c>
      <c r="R113" s="123">
        <v>2006</v>
      </c>
      <c r="S113" s="99">
        <v>8</v>
      </c>
      <c r="T113" s="100">
        <v>7.7733700000000003E-2</v>
      </c>
      <c r="U113" s="100">
        <v>6.2829899999999994E-2</v>
      </c>
      <c r="V113" s="100">
        <v>6.2829899999999994E-2</v>
      </c>
      <c r="W113" s="100">
        <v>7.1993699999999994E-2</v>
      </c>
      <c r="X113" s="100">
        <v>4.8186199999999998E-2</v>
      </c>
      <c r="Y113" s="100">
        <v>4.9303199999999998E-2</v>
      </c>
      <c r="Z113" s="100">
        <v>65.75</v>
      </c>
      <c r="AA113" s="100">
        <v>85.5</v>
      </c>
      <c r="AB113" s="100">
        <v>0.1550388</v>
      </c>
      <c r="AC113" s="100">
        <v>1.22731E-2</v>
      </c>
      <c r="AD113" s="99">
        <v>142</v>
      </c>
      <c r="AE113" s="99">
        <v>1.4881E-2</v>
      </c>
      <c r="AF113" s="99">
        <v>4.5426300000000003E-2</v>
      </c>
      <c r="AH113" s="123">
        <v>2006</v>
      </c>
      <c r="AI113" s="99">
        <v>16</v>
      </c>
      <c r="AJ113" s="100">
        <v>7.8235899999999997E-2</v>
      </c>
      <c r="AK113" s="100">
        <v>7.3489700000000005E-2</v>
      </c>
      <c r="AL113" s="100">
        <v>7.3489700000000005E-2</v>
      </c>
      <c r="AM113" s="100">
        <v>8.5275299999999998E-2</v>
      </c>
      <c r="AN113" s="100">
        <v>5.8156699999999999E-2</v>
      </c>
      <c r="AO113" s="100">
        <v>6.10056E-2</v>
      </c>
      <c r="AP113" s="100">
        <v>59.6875</v>
      </c>
      <c r="AQ113" s="100">
        <v>82.5</v>
      </c>
      <c r="AR113" s="100">
        <v>0.14709939999999999</v>
      </c>
      <c r="AS113" s="100">
        <v>1.19636E-2</v>
      </c>
      <c r="AT113" s="99">
        <v>358</v>
      </c>
      <c r="AU113" s="99">
        <v>1.8661199999999999E-2</v>
      </c>
      <c r="AV113" s="99">
        <v>4.1891999999999999E-2</v>
      </c>
      <c r="AW113" s="100">
        <v>1.4144306</v>
      </c>
      <c r="AY113" s="123">
        <v>2006</v>
      </c>
    </row>
    <row r="114" spans="2:51">
      <c r="B114" s="123">
        <v>2007</v>
      </c>
      <c r="C114" s="99">
        <v>29</v>
      </c>
      <c r="D114" s="100">
        <v>0.28009479999999998</v>
      </c>
      <c r="E114" s="100">
        <v>0.30478929999999999</v>
      </c>
      <c r="F114" s="100">
        <v>0.30478929999999999</v>
      </c>
      <c r="G114" s="100">
        <v>0.35470069999999998</v>
      </c>
      <c r="H114" s="100">
        <v>0.22742270000000001</v>
      </c>
      <c r="I114" s="100">
        <v>0.2215172</v>
      </c>
      <c r="J114" s="100">
        <v>59.137931000000002</v>
      </c>
      <c r="K114" s="100">
        <v>71</v>
      </c>
      <c r="L114" s="100">
        <v>0.47768080000000002</v>
      </c>
      <c r="M114" s="100">
        <v>4.1094499999999999E-2</v>
      </c>
      <c r="N114" s="99">
        <v>618</v>
      </c>
      <c r="O114" s="99">
        <v>6.2925400000000006E-2</v>
      </c>
      <c r="P114" s="99">
        <v>0.1128454</v>
      </c>
      <c r="R114" s="123">
        <v>2007</v>
      </c>
      <c r="S114" s="99">
        <v>44</v>
      </c>
      <c r="T114" s="100">
        <v>0.42008839999999997</v>
      </c>
      <c r="U114" s="100">
        <v>0.31195580000000001</v>
      </c>
      <c r="V114" s="100">
        <v>0.31195580000000001</v>
      </c>
      <c r="W114" s="100">
        <v>0.38233929999999999</v>
      </c>
      <c r="X114" s="100">
        <v>0.18424080000000001</v>
      </c>
      <c r="Y114" s="100">
        <v>0.15362819999999999</v>
      </c>
      <c r="Z114" s="100">
        <v>81.659091000000004</v>
      </c>
      <c r="AA114" s="100">
        <v>87</v>
      </c>
      <c r="AB114" s="100">
        <v>0.79250719999999997</v>
      </c>
      <c r="AC114" s="100">
        <v>6.5393499999999993E-2</v>
      </c>
      <c r="AD114" s="99">
        <v>185</v>
      </c>
      <c r="AE114" s="99">
        <v>1.9051100000000001E-2</v>
      </c>
      <c r="AF114" s="99">
        <v>5.7356200000000003E-2</v>
      </c>
      <c r="AH114" s="123">
        <v>2007</v>
      </c>
      <c r="AI114" s="99">
        <v>73</v>
      </c>
      <c r="AJ114" s="100">
        <v>0.35049609999999998</v>
      </c>
      <c r="AK114" s="100">
        <v>0.31782579999999999</v>
      </c>
      <c r="AL114" s="100">
        <v>0.31782579999999999</v>
      </c>
      <c r="AM114" s="100">
        <v>0.38068089999999999</v>
      </c>
      <c r="AN114" s="100">
        <v>0.21082480000000001</v>
      </c>
      <c r="AO114" s="100">
        <v>0.19193109999999999</v>
      </c>
      <c r="AP114" s="100">
        <v>72.712328999999997</v>
      </c>
      <c r="AQ114" s="100">
        <v>84</v>
      </c>
      <c r="AR114" s="100">
        <v>0.62806499999999998</v>
      </c>
      <c r="AS114" s="100">
        <v>5.2954599999999998E-2</v>
      </c>
      <c r="AT114" s="99">
        <v>803</v>
      </c>
      <c r="AU114" s="99">
        <v>4.1112200000000002E-2</v>
      </c>
      <c r="AV114" s="99">
        <v>9.2277799999999993E-2</v>
      </c>
      <c r="AW114" s="100">
        <v>0.97702739999999999</v>
      </c>
      <c r="AY114" s="123">
        <v>2007</v>
      </c>
    </row>
    <row r="115" spans="2:51">
      <c r="B115" s="123">
        <v>2008</v>
      </c>
      <c r="C115" s="99">
        <v>15</v>
      </c>
      <c r="D115" s="100">
        <v>0.1418836</v>
      </c>
      <c r="E115" s="100">
        <v>0.1536979</v>
      </c>
      <c r="F115" s="100">
        <v>0.1536979</v>
      </c>
      <c r="G115" s="100">
        <v>0.19237000000000001</v>
      </c>
      <c r="H115" s="100">
        <v>8.9969999999999994E-2</v>
      </c>
      <c r="I115" s="100">
        <v>7.3811299999999996E-2</v>
      </c>
      <c r="J115" s="100">
        <v>78.466667000000001</v>
      </c>
      <c r="K115" s="100">
        <v>83</v>
      </c>
      <c r="L115" s="100">
        <v>0.25316460000000002</v>
      </c>
      <c r="M115" s="100">
        <v>2.0394800000000001E-2</v>
      </c>
      <c r="N115" s="99">
        <v>78</v>
      </c>
      <c r="O115" s="99">
        <v>7.7789000000000001E-3</v>
      </c>
      <c r="P115" s="99">
        <v>1.39559E-2</v>
      </c>
      <c r="R115" s="123">
        <v>2008</v>
      </c>
      <c r="S115" s="99">
        <v>31</v>
      </c>
      <c r="T115" s="100">
        <v>0.29033949999999997</v>
      </c>
      <c r="U115" s="100">
        <v>0.22726189999999999</v>
      </c>
      <c r="V115" s="100">
        <v>0.22726189999999999</v>
      </c>
      <c r="W115" s="100">
        <v>0.26535340000000002</v>
      </c>
      <c r="X115" s="100">
        <v>0.1470351</v>
      </c>
      <c r="Y115" s="100">
        <v>0.12320059999999999</v>
      </c>
      <c r="Z115" s="100">
        <v>76.354838999999998</v>
      </c>
      <c r="AA115" s="100">
        <v>84</v>
      </c>
      <c r="AB115" s="100">
        <v>0.57943929999999999</v>
      </c>
      <c r="AC115" s="100">
        <v>4.4035299999999999E-2</v>
      </c>
      <c r="AD115" s="99">
        <v>269</v>
      </c>
      <c r="AE115" s="99">
        <v>2.7166300000000001E-2</v>
      </c>
      <c r="AF115" s="99">
        <v>8.4010500000000002E-2</v>
      </c>
      <c r="AH115" s="123">
        <v>2008</v>
      </c>
      <c r="AI115" s="99">
        <v>46</v>
      </c>
      <c r="AJ115" s="100">
        <v>0.2164787</v>
      </c>
      <c r="AK115" s="100">
        <v>0.1929227</v>
      </c>
      <c r="AL115" s="100">
        <v>0.1929227</v>
      </c>
      <c r="AM115" s="100">
        <v>0.23195399999999999</v>
      </c>
      <c r="AN115" s="100">
        <v>0.11974129999999999</v>
      </c>
      <c r="AO115" s="100">
        <v>9.9337900000000007E-2</v>
      </c>
      <c r="AP115" s="100">
        <v>77.043477999999993</v>
      </c>
      <c r="AQ115" s="100">
        <v>84</v>
      </c>
      <c r="AR115" s="100">
        <v>0.40798230000000002</v>
      </c>
      <c r="AS115" s="100">
        <v>3.1956400000000003E-2</v>
      </c>
      <c r="AT115" s="99">
        <v>347</v>
      </c>
      <c r="AU115" s="99">
        <v>1.7411800000000002E-2</v>
      </c>
      <c r="AV115" s="99">
        <v>3.9472100000000003E-2</v>
      </c>
      <c r="AW115" s="100">
        <v>0.67630279999999998</v>
      </c>
      <c r="AY115" s="123">
        <v>2008</v>
      </c>
    </row>
    <row r="116" spans="2:51">
      <c r="B116" s="123">
        <v>2009</v>
      </c>
      <c r="C116" s="99">
        <v>58</v>
      </c>
      <c r="D116" s="100">
        <v>0.53699739999999996</v>
      </c>
      <c r="E116" s="100">
        <v>0.54220360000000001</v>
      </c>
      <c r="F116" s="100">
        <v>0.54220360000000001</v>
      </c>
      <c r="G116" s="100">
        <v>0.57627609999999996</v>
      </c>
      <c r="H116" s="100">
        <v>0.4486173</v>
      </c>
      <c r="I116" s="100">
        <v>0.41012729999999997</v>
      </c>
      <c r="J116" s="100">
        <v>52.879309999999997</v>
      </c>
      <c r="K116" s="100">
        <v>52</v>
      </c>
      <c r="L116" s="100">
        <v>0.9946836</v>
      </c>
      <c r="M116" s="100">
        <v>8.0199099999999995E-2</v>
      </c>
      <c r="N116" s="99">
        <v>1366</v>
      </c>
      <c r="O116" s="99">
        <v>0.13335569999999999</v>
      </c>
      <c r="P116" s="99">
        <v>0.24292430000000001</v>
      </c>
      <c r="R116" s="123">
        <v>2009</v>
      </c>
      <c r="S116" s="99">
        <v>69</v>
      </c>
      <c r="T116" s="100">
        <v>0.63355899999999998</v>
      </c>
      <c r="U116" s="100">
        <v>0.56231850000000005</v>
      </c>
      <c r="V116" s="100">
        <v>0.56231850000000005</v>
      </c>
      <c r="W116" s="100">
        <v>0.60973100000000002</v>
      </c>
      <c r="X116" s="100">
        <v>0.46823789999999998</v>
      </c>
      <c r="Y116" s="100">
        <v>0.43921500000000002</v>
      </c>
      <c r="Z116" s="100">
        <v>58.188406000000001</v>
      </c>
      <c r="AA116" s="100">
        <v>57</v>
      </c>
      <c r="AB116" s="100">
        <v>1.3233602</v>
      </c>
      <c r="AC116" s="100">
        <v>0.1008182</v>
      </c>
      <c r="AD116" s="99">
        <v>1451</v>
      </c>
      <c r="AE116" s="99">
        <v>0.14360700000000001</v>
      </c>
      <c r="AF116" s="99">
        <v>0.44295200000000001</v>
      </c>
      <c r="AH116" s="123">
        <v>2009</v>
      </c>
      <c r="AI116" s="99">
        <v>127</v>
      </c>
      <c r="AJ116" s="100">
        <v>0.58547870000000002</v>
      </c>
      <c r="AK116" s="100">
        <v>0.557647</v>
      </c>
      <c r="AL116" s="100">
        <v>0.557647</v>
      </c>
      <c r="AM116" s="100">
        <v>0.60053020000000001</v>
      </c>
      <c r="AN116" s="100">
        <v>0.46039170000000001</v>
      </c>
      <c r="AO116" s="100">
        <v>0.42606119999999997</v>
      </c>
      <c r="AP116" s="100">
        <v>55.763779999999997</v>
      </c>
      <c r="AQ116" s="100">
        <v>54</v>
      </c>
      <c r="AR116" s="100">
        <v>1.1498416</v>
      </c>
      <c r="AS116" s="100">
        <v>9.0224499999999999E-2</v>
      </c>
      <c r="AT116" s="99">
        <v>2817</v>
      </c>
      <c r="AU116" s="99">
        <v>0.13844619999999999</v>
      </c>
      <c r="AV116" s="99">
        <v>0.316556</v>
      </c>
      <c r="AW116" s="100">
        <v>0.9642288</v>
      </c>
      <c r="AY116" s="123">
        <v>2009</v>
      </c>
    </row>
    <row r="117" spans="2:51">
      <c r="B117" s="123">
        <v>2010</v>
      </c>
      <c r="C117" s="99">
        <v>23</v>
      </c>
      <c r="D117" s="100">
        <v>0.20970420000000001</v>
      </c>
      <c r="E117" s="100">
        <v>0.21094389999999999</v>
      </c>
      <c r="F117" s="100">
        <v>0.21094389999999999</v>
      </c>
      <c r="G117" s="100">
        <v>0.21979470000000001</v>
      </c>
      <c r="H117" s="100">
        <v>0.18021380000000001</v>
      </c>
      <c r="I117" s="100">
        <v>0.1685624</v>
      </c>
      <c r="J117" s="100">
        <v>49.826087000000001</v>
      </c>
      <c r="K117" s="100">
        <v>52</v>
      </c>
      <c r="L117" s="100">
        <v>0.36953730000000001</v>
      </c>
      <c r="M117" s="100">
        <v>3.1299300000000002E-2</v>
      </c>
      <c r="N117" s="99">
        <v>592</v>
      </c>
      <c r="O117" s="99">
        <v>5.6944099999999997E-2</v>
      </c>
      <c r="P117" s="99">
        <v>0.1057347</v>
      </c>
      <c r="R117" s="123">
        <v>2010</v>
      </c>
      <c r="S117" s="99">
        <v>22</v>
      </c>
      <c r="T117" s="100">
        <v>0.19884460000000001</v>
      </c>
      <c r="U117" s="100">
        <v>0.16724030000000001</v>
      </c>
      <c r="V117" s="100">
        <v>0.16724030000000001</v>
      </c>
      <c r="W117" s="100">
        <v>0.18768570000000001</v>
      </c>
      <c r="X117" s="100">
        <v>0.1352555</v>
      </c>
      <c r="Y117" s="100">
        <v>0.1272017</v>
      </c>
      <c r="Z117" s="100">
        <v>62.590909000000003</v>
      </c>
      <c r="AA117" s="100">
        <v>63.5</v>
      </c>
      <c r="AB117" s="100">
        <v>0.38334200000000002</v>
      </c>
      <c r="AC117" s="100">
        <v>3.1433500000000003E-2</v>
      </c>
      <c r="AD117" s="99">
        <v>386</v>
      </c>
      <c r="AE117" s="99">
        <v>3.76137E-2</v>
      </c>
      <c r="AF117" s="99">
        <v>0.1204797</v>
      </c>
      <c r="AH117" s="123">
        <v>2010</v>
      </c>
      <c r="AI117" s="99">
        <v>45</v>
      </c>
      <c r="AJ117" s="100">
        <v>0.20425070000000001</v>
      </c>
      <c r="AK117" s="100">
        <v>0.192885</v>
      </c>
      <c r="AL117" s="100">
        <v>0.192885</v>
      </c>
      <c r="AM117" s="100">
        <v>0.20896200000000001</v>
      </c>
      <c r="AN117" s="100">
        <v>0.15946589999999999</v>
      </c>
      <c r="AO117" s="100">
        <v>0.1494625</v>
      </c>
      <c r="AP117" s="100">
        <v>56.066667000000002</v>
      </c>
      <c r="AQ117" s="100">
        <v>55</v>
      </c>
      <c r="AR117" s="100">
        <v>0.37615979999999999</v>
      </c>
      <c r="AS117" s="100">
        <v>3.1364799999999998E-2</v>
      </c>
      <c r="AT117" s="99">
        <v>978</v>
      </c>
      <c r="AU117" s="99">
        <v>4.7341599999999998E-2</v>
      </c>
      <c r="AV117" s="99">
        <v>0.1111013</v>
      </c>
      <c r="AW117" s="100">
        <v>1.2613223</v>
      </c>
      <c r="AY117" s="123">
        <v>2010</v>
      </c>
    </row>
    <row r="118" spans="2:51">
      <c r="B118" s="123">
        <v>2011</v>
      </c>
      <c r="C118" s="99">
        <v>30</v>
      </c>
      <c r="D118" s="100">
        <v>0.26982699999999998</v>
      </c>
      <c r="E118" s="100">
        <v>0.27246320000000002</v>
      </c>
      <c r="F118" s="100">
        <v>0.27246320000000002</v>
      </c>
      <c r="G118" s="100">
        <v>0.30304409999999998</v>
      </c>
      <c r="H118" s="100">
        <v>0.2080226</v>
      </c>
      <c r="I118" s="100">
        <v>0.19162390000000001</v>
      </c>
      <c r="J118" s="100">
        <v>59.333333000000003</v>
      </c>
      <c r="K118" s="100">
        <v>65</v>
      </c>
      <c r="L118" s="100">
        <v>0.45780559999999998</v>
      </c>
      <c r="M118" s="100">
        <v>3.98248E-2</v>
      </c>
      <c r="N118" s="99">
        <v>558</v>
      </c>
      <c r="O118" s="99">
        <v>5.2990500000000003E-2</v>
      </c>
      <c r="P118" s="99">
        <v>0.1026305</v>
      </c>
      <c r="R118" s="123">
        <v>2011</v>
      </c>
      <c r="S118" s="99">
        <v>39</v>
      </c>
      <c r="T118" s="100">
        <v>0.34753810000000002</v>
      </c>
      <c r="U118" s="100">
        <v>0.29037550000000001</v>
      </c>
      <c r="V118" s="100">
        <v>0.29037550000000001</v>
      </c>
      <c r="W118" s="100">
        <v>0.3277272</v>
      </c>
      <c r="X118" s="100">
        <v>0.216169</v>
      </c>
      <c r="Y118" s="100">
        <v>0.187615</v>
      </c>
      <c r="Z118" s="100">
        <v>66.666667000000004</v>
      </c>
      <c r="AA118" s="100">
        <v>72</v>
      </c>
      <c r="AB118" s="100">
        <v>0.65381389999999995</v>
      </c>
      <c r="AC118" s="100">
        <v>5.4467799999999997E-2</v>
      </c>
      <c r="AD118" s="99">
        <v>520</v>
      </c>
      <c r="AE118" s="99">
        <v>4.9981400000000002E-2</v>
      </c>
      <c r="AF118" s="99">
        <v>0.15903410000000001</v>
      </c>
      <c r="AH118" s="123">
        <v>2011</v>
      </c>
      <c r="AI118" s="99">
        <v>69</v>
      </c>
      <c r="AJ118" s="100">
        <v>0.30886269999999999</v>
      </c>
      <c r="AK118" s="100">
        <v>0.2827305</v>
      </c>
      <c r="AL118" s="100">
        <v>0.2827305</v>
      </c>
      <c r="AM118" s="100">
        <v>0.3170094</v>
      </c>
      <c r="AN118" s="100">
        <v>0.2127587</v>
      </c>
      <c r="AO118" s="100">
        <v>0.1902653</v>
      </c>
      <c r="AP118" s="100">
        <v>63.478261000000003</v>
      </c>
      <c r="AQ118" s="100">
        <v>66</v>
      </c>
      <c r="AR118" s="100">
        <v>0.55120630000000004</v>
      </c>
      <c r="AS118" s="100">
        <v>4.6960500000000002E-2</v>
      </c>
      <c r="AT118" s="99">
        <v>1078</v>
      </c>
      <c r="AU118" s="99">
        <v>5.1495100000000002E-2</v>
      </c>
      <c r="AV118" s="99">
        <v>0.1238124</v>
      </c>
      <c r="AW118" s="100">
        <v>0.93831339999999996</v>
      </c>
      <c r="AY118" s="123">
        <v>2011</v>
      </c>
    </row>
    <row r="119" spans="2:51">
      <c r="B119" s="123">
        <v>2012</v>
      </c>
      <c r="C119" s="99">
        <v>65</v>
      </c>
      <c r="D119" s="100">
        <v>0.57438889999999998</v>
      </c>
      <c r="E119" s="100">
        <v>0.59060239999999997</v>
      </c>
      <c r="F119" s="100">
        <v>0.59060239999999997</v>
      </c>
      <c r="G119" s="100">
        <v>0.70324600000000004</v>
      </c>
      <c r="H119" s="100">
        <v>0.36753560000000002</v>
      </c>
      <c r="I119" s="100">
        <v>0.3048305</v>
      </c>
      <c r="J119" s="100">
        <v>74.046154000000001</v>
      </c>
      <c r="K119" s="100">
        <v>81</v>
      </c>
      <c r="L119" s="100">
        <v>0.95279979999999997</v>
      </c>
      <c r="M119" s="100">
        <v>8.6905399999999994E-2</v>
      </c>
      <c r="N119" s="99">
        <v>545</v>
      </c>
      <c r="O119" s="99">
        <v>5.0886800000000003E-2</v>
      </c>
      <c r="P119" s="99">
        <v>0.1030552</v>
      </c>
      <c r="R119" s="123">
        <v>2012</v>
      </c>
      <c r="S119" s="99">
        <v>87</v>
      </c>
      <c r="T119" s="100">
        <v>0.7614147</v>
      </c>
      <c r="U119" s="100">
        <v>0.53462430000000005</v>
      </c>
      <c r="V119" s="100">
        <v>0.53462430000000005</v>
      </c>
      <c r="W119" s="100">
        <v>0.64908299999999997</v>
      </c>
      <c r="X119" s="100">
        <v>0.3242603</v>
      </c>
      <c r="Y119" s="100">
        <v>0.2749915</v>
      </c>
      <c r="Z119" s="100">
        <v>80.712643999999997</v>
      </c>
      <c r="AA119" s="100">
        <v>88</v>
      </c>
      <c r="AB119" s="100">
        <v>1.3513514</v>
      </c>
      <c r="AC119" s="100">
        <v>0.1203253</v>
      </c>
      <c r="AD119" s="99">
        <v>492</v>
      </c>
      <c r="AE119" s="99">
        <v>4.6437300000000001E-2</v>
      </c>
      <c r="AF119" s="99">
        <v>0.1539819</v>
      </c>
      <c r="AH119" s="123">
        <v>2012</v>
      </c>
      <c r="AI119" s="99">
        <v>152</v>
      </c>
      <c r="AJ119" s="100">
        <v>0.66835290000000003</v>
      </c>
      <c r="AK119" s="100">
        <v>0.56687100000000001</v>
      </c>
      <c r="AL119" s="100">
        <v>0.56687100000000001</v>
      </c>
      <c r="AM119" s="100">
        <v>0.68233630000000001</v>
      </c>
      <c r="AN119" s="100">
        <v>0.34741319999999998</v>
      </c>
      <c r="AO119" s="100">
        <v>0.29135909999999998</v>
      </c>
      <c r="AP119" s="100">
        <v>77.861841999999996</v>
      </c>
      <c r="AQ119" s="100">
        <v>85</v>
      </c>
      <c r="AR119" s="100">
        <v>1.1463047</v>
      </c>
      <c r="AS119" s="100">
        <v>0.10333249999999999</v>
      </c>
      <c r="AT119" s="99">
        <v>1037</v>
      </c>
      <c r="AU119" s="99">
        <v>4.8674099999999998E-2</v>
      </c>
      <c r="AV119" s="99">
        <v>0.1222357</v>
      </c>
      <c r="AW119" s="100">
        <v>1.1047056</v>
      </c>
      <c r="AY119" s="123">
        <v>2012</v>
      </c>
    </row>
    <row r="120" spans="2:51">
      <c r="B120" s="123">
        <v>2013</v>
      </c>
      <c r="C120" s="99">
        <v>38</v>
      </c>
      <c r="D120" s="100">
        <v>0.33007029999999998</v>
      </c>
      <c r="E120" s="100">
        <v>0.32110240000000001</v>
      </c>
      <c r="F120" s="100">
        <v>0.32110240000000001</v>
      </c>
      <c r="G120" s="100">
        <v>0.36519279999999998</v>
      </c>
      <c r="H120" s="100">
        <v>0.23706820000000001</v>
      </c>
      <c r="I120" s="100">
        <v>0.20754539999999999</v>
      </c>
      <c r="J120" s="100">
        <v>64.105262999999994</v>
      </c>
      <c r="K120" s="100">
        <v>67.5</v>
      </c>
      <c r="L120" s="100">
        <v>0.57944499999999999</v>
      </c>
      <c r="M120" s="100">
        <v>5.0143800000000002E-2</v>
      </c>
      <c r="N120" s="99">
        <v>582</v>
      </c>
      <c r="O120" s="99">
        <v>5.3458800000000001E-2</v>
      </c>
      <c r="P120" s="99">
        <v>0.1087032</v>
      </c>
      <c r="R120" s="123">
        <v>2013</v>
      </c>
      <c r="S120" s="99">
        <v>42</v>
      </c>
      <c r="T120" s="100">
        <v>0.36103560000000001</v>
      </c>
      <c r="U120" s="100">
        <v>0.28446739999999998</v>
      </c>
      <c r="V120" s="100">
        <v>0.28446739999999998</v>
      </c>
      <c r="W120" s="100">
        <v>0.32327889999999998</v>
      </c>
      <c r="X120" s="100">
        <v>0.20265340000000001</v>
      </c>
      <c r="Y120" s="100">
        <v>0.17513609999999999</v>
      </c>
      <c r="Z120" s="100">
        <v>70.5</v>
      </c>
      <c r="AA120" s="100">
        <v>81</v>
      </c>
      <c r="AB120" s="100">
        <v>0.70981919999999998</v>
      </c>
      <c r="AC120" s="100">
        <v>5.8417700000000003E-2</v>
      </c>
      <c r="AD120" s="99">
        <v>498</v>
      </c>
      <c r="AE120" s="99">
        <v>4.6165600000000001E-2</v>
      </c>
      <c r="AF120" s="99">
        <v>0.15293989999999999</v>
      </c>
      <c r="AH120" s="123">
        <v>2013</v>
      </c>
      <c r="AI120" s="99">
        <v>80</v>
      </c>
      <c r="AJ120" s="100">
        <v>0.34563359999999999</v>
      </c>
      <c r="AK120" s="100">
        <v>0.30557570000000001</v>
      </c>
      <c r="AL120" s="100">
        <v>0.30557570000000001</v>
      </c>
      <c r="AM120" s="100">
        <v>0.34821479999999999</v>
      </c>
      <c r="AN120" s="100">
        <v>0.2208282</v>
      </c>
      <c r="AO120" s="100">
        <v>0.19249630000000001</v>
      </c>
      <c r="AP120" s="100">
        <v>67.462500000000006</v>
      </c>
      <c r="AQ120" s="100">
        <v>76</v>
      </c>
      <c r="AR120" s="100">
        <v>0.64128260000000004</v>
      </c>
      <c r="AS120" s="100">
        <v>5.4171900000000002E-2</v>
      </c>
      <c r="AT120" s="99">
        <v>1080</v>
      </c>
      <c r="AU120" s="99">
        <v>4.9828999999999998E-2</v>
      </c>
      <c r="AV120" s="99">
        <v>0.1254325</v>
      </c>
      <c r="AW120" s="100">
        <v>1.1287844</v>
      </c>
      <c r="AY120" s="123">
        <v>2013</v>
      </c>
    </row>
    <row r="121" spans="2:51">
      <c r="B121" s="123">
        <v>2014</v>
      </c>
      <c r="C121" s="99">
        <v>128</v>
      </c>
      <c r="D121" s="100">
        <v>1.0959475000000001</v>
      </c>
      <c r="E121" s="100">
        <v>1.0357209000000001</v>
      </c>
      <c r="F121" s="100">
        <v>1.0357209000000001</v>
      </c>
      <c r="G121" s="100">
        <v>1.1975098</v>
      </c>
      <c r="H121" s="100">
        <v>0.7329869</v>
      </c>
      <c r="I121" s="100">
        <v>0.65942900000000004</v>
      </c>
      <c r="J121" s="100">
        <v>68.070312999999999</v>
      </c>
      <c r="K121" s="100">
        <v>71</v>
      </c>
      <c r="L121" s="100">
        <v>1.7829781</v>
      </c>
      <c r="M121" s="100">
        <v>0.16338829999999999</v>
      </c>
      <c r="N121" s="99">
        <v>1409</v>
      </c>
      <c r="O121" s="99">
        <v>0.12771389999999999</v>
      </c>
      <c r="P121" s="99">
        <v>0.25747949999999997</v>
      </c>
      <c r="R121" s="123">
        <v>2014</v>
      </c>
      <c r="S121" s="99">
        <v>131</v>
      </c>
      <c r="T121" s="100">
        <v>1.1078462</v>
      </c>
      <c r="U121" s="100">
        <v>0.80560010000000004</v>
      </c>
      <c r="V121" s="100">
        <v>0.80560010000000004</v>
      </c>
      <c r="W121" s="100">
        <v>0.96840150000000003</v>
      </c>
      <c r="X121" s="100">
        <v>0.50987159999999998</v>
      </c>
      <c r="Y121" s="100">
        <v>0.42831130000000001</v>
      </c>
      <c r="Z121" s="100">
        <v>78.389313000000001</v>
      </c>
      <c r="AA121" s="100">
        <v>84</v>
      </c>
      <c r="AB121" s="100">
        <v>1.9821456</v>
      </c>
      <c r="AC121" s="100">
        <v>0.17411180000000001</v>
      </c>
      <c r="AD121" s="99">
        <v>734</v>
      </c>
      <c r="AE121" s="99">
        <v>6.6963499999999995E-2</v>
      </c>
      <c r="AF121" s="99">
        <v>0.22028220000000001</v>
      </c>
      <c r="AH121" s="123">
        <v>2014</v>
      </c>
      <c r="AI121" s="99">
        <v>259</v>
      </c>
      <c r="AJ121" s="100">
        <v>1.1019336</v>
      </c>
      <c r="AK121" s="100">
        <v>0.93032559999999997</v>
      </c>
      <c r="AL121" s="100">
        <v>0.93032559999999997</v>
      </c>
      <c r="AM121" s="100">
        <v>1.0963897</v>
      </c>
      <c r="AN121" s="100">
        <v>0.6259207</v>
      </c>
      <c r="AO121" s="100">
        <v>0.54762149999999998</v>
      </c>
      <c r="AP121" s="100">
        <v>73.289574999999999</v>
      </c>
      <c r="AQ121" s="100">
        <v>77</v>
      </c>
      <c r="AR121" s="100">
        <v>1.8784449999999999</v>
      </c>
      <c r="AS121" s="100">
        <v>0.16864180000000001</v>
      </c>
      <c r="AT121" s="99">
        <v>2143</v>
      </c>
      <c r="AU121" s="99">
        <v>9.7437099999999999E-2</v>
      </c>
      <c r="AV121" s="99">
        <v>0.2434019</v>
      </c>
      <c r="AW121" s="100">
        <v>1.2856513000000001</v>
      </c>
      <c r="AY121" s="123">
        <v>2014</v>
      </c>
    </row>
    <row r="122" spans="2:51">
      <c r="B122" s="123">
        <v>2015</v>
      </c>
      <c r="C122" s="99">
        <v>124</v>
      </c>
      <c r="D122" s="100">
        <v>1.0472242</v>
      </c>
      <c r="E122" s="100">
        <v>1.0053983</v>
      </c>
      <c r="F122" s="100">
        <v>1.0053983</v>
      </c>
      <c r="G122" s="100">
        <v>1.2371217999999999</v>
      </c>
      <c r="H122" s="100">
        <v>0.59018870000000001</v>
      </c>
      <c r="I122" s="100">
        <v>0.47481390000000001</v>
      </c>
      <c r="J122" s="100">
        <v>78.637096999999997</v>
      </c>
      <c r="K122" s="100">
        <v>84</v>
      </c>
      <c r="L122" s="100">
        <v>1.71888</v>
      </c>
      <c r="M122" s="100">
        <v>0.1524653</v>
      </c>
      <c r="N122" s="99">
        <v>611</v>
      </c>
      <c r="O122" s="99">
        <v>5.4686499999999999E-2</v>
      </c>
      <c r="P122" s="99">
        <v>0.1080907</v>
      </c>
      <c r="R122" s="123">
        <v>2015</v>
      </c>
      <c r="S122" s="99">
        <v>165</v>
      </c>
      <c r="T122" s="100">
        <v>1.3738600000000001</v>
      </c>
      <c r="U122" s="100">
        <v>0.91295820000000005</v>
      </c>
      <c r="V122" s="100">
        <v>0.91295820000000005</v>
      </c>
      <c r="W122" s="100">
        <v>1.1364282000000001</v>
      </c>
      <c r="X122" s="100">
        <v>0.52886750000000005</v>
      </c>
      <c r="Y122" s="100">
        <v>0.43402360000000001</v>
      </c>
      <c r="Z122" s="100">
        <v>83.575757999999993</v>
      </c>
      <c r="AA122" s="100">
        <v>88</v>
      </c>
      <c r="AB122" s="100">
        <v>2.3239437000000001</v>
      </c>
      <c r="AC122" s="100">
        <v>0.21229509999999999</v>
      </c>
      <c r="AD122" s="99">
        <v>573</v>
      </c>
      <c r="AE122" s="99">
        <v>5.1485900000000001E-2</v>
      </c>
      <c r="AF122" s="99">
        <v>0.1710402</v>
      </c>
      <c r="AH122" s="123">
        <v>2015</v>
      </c>
      <c r="AI122" s="99">
        <v>289</v>
      </c>
      <c r="AJ122" s="100">
        <v>1.2117001999999999</v>
      </c>
      <c r="AK122" s="100">
        <v>0.96018040000000004</v>
      </c>
      <c r="AL122" s="100">
        <v>0.96018040000000004</v>
      </c>
      <c r="AM122" s="100">
        <v>1.1887656</v>
      </c>
      <c r="AN122" s="100">
        <v>0.55954130000000002</v>
      </c>
      <c r="AO122" s="100">
        <v>0.45499669999999998</v>
      </c>
      <c r="AP122" s="100">
        <v>81.456746999999993</v>
      </c>
      <c r="AQ122" s="100">
        <v>86</v>
      </c>
      <c r="AR122" s="100">
        <v>2.0190024000000002</v>
      </c>
      <c r="AS122" s="100">
        <v>0.18170159999999999</v>
      </c>
      <c r="AT122" s="99">
        <v>1184</v>
      </c>
      <c r="AU122" s="99">
        <v>5.3089299999999999E-2</v>
      </c>
      <c r="AV122" s="99">
        <v>0.1315154</v>
      </c>
      <c r="AW122" s="100">
        <v>1.1012533</v>
      </c>
      <c r="AY122" s="123">
        <v>2015</v>
      </c>
    </row>
    <row r="123" spans="2:51">
      <c r="B123" s="123">
        <v>2016</v>
      </c>
      <c r="C123" s="99">
        <v>189</v>
      </c>
      <c r="D123" s="100">
        <v>1.5734467000000001</v>
      </c>
      <c r="E123" s="100">
        <v>1.4917556999999999</v>
      </c>
      <c r="F123" s="100">
        <v>1.4917556999999999</v>
      </c>
      <c r="G123" s="100">
        <v>1.8057639000000001</v>
      </c>
      <c r="H123" s="100">
        <v>0.88324530000000001</v>
      </c>
      <c r="I123" s="100">
        <v>0.71234969999999997</v>
      </c>
      <c r="J123" s="100">
        <v>77.899471000000005</v>
      </c>
      <c r="K123" s="100">
        <v>81</v>
      </c>
      <c r="L123" s="100">
        <v>2.5352112999999998</v>
      </c>
      <c r="M123" s="100">
        <v>0.23086229999999999</v>
      </c>
      <c r="N123" s="99">
        <v>961</v>
      </c>
      <c r="O123" s="99">
        <v>8.4880300000000006E-2</v>
      </c>
      <c r="P123" s="99">
        <v>0.17392940000000001</v>
      </c>
      <c r="R123" s="123">
        <v>2016</v>
      </c>
      <c r="S123" s="99">
        <v>275</v>
      </c>
      <c r="T123" s="100">
        <v>2.2542900000000001</v>
      </c>
      <c r="U123" s="100">
        <v>1.4479192000000001</v>
      </c>
      <c r="V123" s="100">
        <v>1.4479192000000001</v>
      </c>
      <c r="W123" s="100">
        <v>1.8204228</v>
      </c>
      <c r="X123" s="100">
        <v>0.79644369999999998</v>
      </c>
      <c r="Y123" s="100">
        <v>0.63689379999999995</v>
      </c>
      <c r="Z123" s="100">
        <v>85.854545000000002</v>
      </c>
      <c r="AA123" s="100">
        <v>89</v>
      </c>
      <c r="AB123" s="100">
        <v>3.7527292999999999</v>
      </c>
      <c r="AC123" s="100">
        <v>0.3588345</v>
      </c>
      <c r="AD123" s="99">
        <v>591</v>
      </c>
      <c r="AE123" s="99">
        <v>5.2301199999999999E-2</v>
      </c>
      <c r="AF123" s="99">
        <v>0.1787475</v>
      </c>
      <c r="AH123" s="123">
        <v>2016</v>
      </c>
      <c r="AI123" s="99">
        <v>464</v>
      </c>
      <c r="AJ123" s="100">
        <v>1.9164994</v>
      </c>
      <c r="AK123" s="100">
        <v>1.4960363999999999</v>
      </c>
      <c r="AL123" s="100">
        <v>1.4960363999999999</v>
      </c>
      <c r="AM123" s="100">
        <v>1.8491875</v>
      </c>
      <c r="AN123" s="100">
        <v>0.85113519999999998</v>
      </c>
      <c r="AO123" s="100">
        <v>0.68410400000000005</v>
      </c>
      <c r="AP123" s="100">
        <v>82.614223999999993</v>
      </c>
      <c r="AQ123" s="100">
        <v>87</v>
      </c>
      <c r="AR123" s="100">
        <v>3.1387404000000001</v>
      </c>
      <c r="AS123" s="100">
        <v>0.29273709999999997</v>
      </c>
      <c r="AT123" s="99">
        <v>1552</v>
      </c>
      <c r="AU123" s="99">
        <v>6.8606500000000001E-2</v>
      </c>
      <c r="AV123" s="99">
        <v>0.17573320000000001</v>
      </c>
      <c r="AW123" s="100">
        <v>1.0302754999999999</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v>44</v>
      </c>
      <c r="D14" s="99">
        <v>4</v>
      </c>
      <c r="E14" s="99">
        <v>2</v>
      </c>
      <c r="F14" s="99">
        <v>12</v>
      </c>
      <c r="G14" s="99">
        <v>14</v>
      </c>
      <c r="H14" s="99">
        <v>9</v>
      </c>
      <c r="I14" s="99">
        <v>7</v>
      </c>
      <c r="J14" s="99">
        <v>22</v>
      </c>
      <c r="K14" s="99">
        <v>18</v>
      </c>
      <c r="L14" s="99">
        <v>24</v>
      </c>
      <c r="M14" s="99">
        <v>22</v>
      </c>
      <c r="N14" s="99">
        <v>24</v>
      </c>
      <c r="O14" s="99">
        <v>32</v>
      </c>
      <c r="P14" s="99">
        <v>35</v>
      </c>
      <c r="Q14" s="99">
        <v>62</v>
      </c>
      <c r="R14" s="99">
        <v>59</v>
      </c>
      <c r="S14" s="99">
        <v>45</v>
      </c>
      <c r="T14" s="99">
        <v>42</v>
      </c>
      <c r="U14" s="99">
        <v>0</v>
      </c>
      <c r="V14" s="99">
        <v>477</v>
      </c>
      <c r="W14" s="125"/>
      <c r="X14" s="113">
        <v>1907</v>
      </c>
      <c r="Y14" s="99">
        <v>34</v>
      </c>
      <c r="Z14" s="99">
        <v>10</v>
      </c>
      <c r="AA14" s="99">
        <v>9</v>
      </c>
      <c r="AB14" s="99">
        <v>6</v>
      </c>
      <c r="AC14" s="99">
        <v>10</v>
      </c>
      <c r="AD14" s="99">
        <v>8</v>
      </c>
      <c r="AE14" s="99">
        <v>10</v>
      </c>
      <c r="AF14" s="99">
        <v>20</v>
      </c>
      <c r="AG14" s="99">
        <v>9</v>
      </c>
      <c r="AH14" s="99">
        <v>16</v>
      </c>
      <c r="AI14" s="99">
        <v>20</v>
      </c>
      <c r="AJ14" s="99">
        <v>12</v>
      </c>
      <c r="AK14" s="99">
        <v>30</v>
      </c>
      <c r="AL14" s="99">
        <v>41</v>
      </c>
      <c r="AM14" s="99">
        <v>60</v>
      </c>
      <c r="AN14" s="99">
        <v>66</v>
      </c>
      <c r="AO14" s="99">
        <v>34</v>
      </c>
      <c r="AP14" s="99">
        <v>29</v>
      </c>
      <c r="AQ14" s="99">
        <v>1</v>
      </c>
      <c r="AR14" s="99">
        <v>425</v>
      </c>
      <c r="AS14" s="125"/>
      <c r="AT14" s="113">
        <v>1907</v>
      </c>
      <c r="AU14" s="99">
        <v>78</v>
      </c>
      <c r="AV14" s="99">
        <v>14</v>
      </c>
      <c r="AW14" s="99">
        <v>11</v>
      </c>
      <c r="AX14" s="99">
        <v>18</v>
      </c>
      <c r="AY14" s="99">
        <v>24</v>
      </c>
      <c r="AZ14" s="99">
        <v>17</v>
      </c>
      <c r="BA14" s="99">
        <v>17</v>
      </c>
      <c r="BB14" s="99">
        <v>42</v>
      </c>
      <c r="BC14" s="99">
        <v>27</v>
      </c>
      <c r="BD14" s="99">
        <v>40</v>
      </c>
      <c r="BE14" s="99">
        <v>42</v>
      </c>
      <c r="BF14" s="99">
        <v>36</v>
      </c>
      <c r="BG14" s="99">
        <v>62</v>
      </c>
      <c r="BH14" s="99">
        <v>76</v>
      </c>
      <c r="BI14" s="99">
        <v>122</v>
      </c>
      <c r="BJ14" s="99">
        <v>125</v>
      </c>
      <c r="BK14" s="99">
        <v>79</v>
      </c>
      <c r="BL14" s="99">
        <v>71</v>
      </c>
      <c r="BM14" s="99">
        <v>1</v>
      </c>
      <c r="BN14" s="99">
        <v>902</v>
      </c>
      <c r="BP14" s="112">
        <v>1907</v>
      </c>
    </row>
    <row r="15" spans="1:68" s="91" customFormat="1">
      <c r="B15" s="113">
        <v>1908</v>
      </c>
      <c r="C15" s="99">
        <v>37</v>
      </c>
      <c r="D15" s="99">
        <v>6</v>
      </c>
      <c r="E15" s="99">
        <v>6</v>
      </c>
      <c r="F15" s="99">
        <v>5</v>
      </c>
      <c r="G15" s="99">
        <v>7</v>
      </c>
      <c r="H15" s="99">
        <v>8</v>
      </c>
      <c r="I15" s="99">
        <v>4</v>
      </c>
      <c r="J15" s="99">
        <v>7</v>
      </c>
      <c r="K15" s="99">
        <v>14</v>
      </c>
      <c r="L15" s="99">
        <v>22</v>
      </c>
      <c r="M15" s="99">
        <v>21</v>
      </c>
      <c r="N15" s="99">
        <v>17</v>
      </c>
      <c r="O15" s="99">
        <v>13</v>
      </c>
      <c r="P15" s="99">
        <v>23</v>
      </c>
      <c r="Q15" s="99">
        <v>33</v>
      </c>
      <c r="R15" s="99">
        <v>36</v>
      </c>
      <c r="S15" s="99">
        <v>24</v>
      </c>
      <c r="T15" s="99">
        <v>12</v>
      </c>
      <c r="U15" s="99">
        <v>3</v>
      </c>
      <c r="V15" s="99">
        <v>298</v>
      </c>
      <c r="W15" s="125"/>
      <c r="X15" s="113">
        <v>1908</v>
      </c>
      <c r="Y15" s="99">
        <v>26</v>
      </c>
      <c r="Z15" s="99">
        <v>4</v>
      </c>
      <c r="AA15" s="99">
        <v>5</v>
      </c>
      <c r="AB15" s="99">
        <v>7</v>
      </c>
      <c r="AC15" s="99">
        <v>2</v>
      </c>
      <c r="AD15" s="99">
        <v>6</v>
      </c>
      <c r="AE15" s="99">
        <v>5</v>
      </c>
      <c r="AF15" s="99">
        <v>11</v>
      </c>
      <c r="AG15" s="99">
        <v>10</v>
      </c>
      <c r="AH15" s="99">
        <v>12</v>
      </c>
      <c r="AI15" s="99">
        <v>14</v>
      </c>
      <c r="AJ15" s="99">
        <v>10</v>
      </c>
      <c r="AK15" s="99">
        <v>21</v>
      </c>
      <c r="AL15" s="99">
        <v>26</v>
      </c>
      <c r="AM15" s="99">
        <v>36</v>
      </c>
      <c r="AN15" s="99">
        <v>50</v>
      </c>
      <c r="AO15" s="99">
        <v>21</v>
      </c>
      <c r="AP15" s="99">
        <v>24</v>
      </c>
      <c r="AQ15" s="99">
        <v>0</v>
      </c>
      <c r="AR15" s="99">
        <v>290</v>
      </c>
      <c r="AS15" s="125"/>
      <c r="AT15" s="113">
        <v>1908</v>
      </c>
      <c r="AU15" s="99">
        <v>63</v>
      </c>
      <c r="AV15" s="99">
        <v>10</v>
      </c>
      <c r="AW15" s="99">
        <v>11</v>
      </c>
      <c r="AX15" s="99">
        <v>12</v>
      </c>
      <c r="AY15" s="99">
        <v>9</v>
      </c>
      <c r="AZ15" s="99">
        <v>14</v>
      </c>
      <c r="BA15" s="99">
        <v>9</v>
      </c>
      <c r="BB15" s="99">
        <v>18</v>
      </c>
      <c r="BC15" s="99">
        <v>24</v>
      </c>
      <c r="BD15" s="99">
        <v>34</v>
      </c>
      <c r="BE15" s="99">
        <v>35</v>
      </c>
      <c r="BF15" s="99">
        <v>27</v>
      </c>
      <c r="BG15" s="99">
        <v>34</v>
      </c>
      <c r="BH15" s="99">
        <v>49</v>
      </c>
      <c r="BI15" s="99">
        <v>69</v>
      </c>
      <c r="BJ15" s="99">
        <v>86</v>
      </c>
      <c r="BK15" s="99">
        <v>45</v>
      </c>
      <c r="BL15" s="99">
        <v>36</v>
      </c>
      <c r="BM15" s="99">
        <v>3</v>
      </c>
      <c r="BN15" s="99">
        <v>588</v>
      </c>
      <c r="BP15" s="112">
        <v>1908</v>
      </c>
    </row>
    <row r="16" spans="1:68" s="91" customFormat="1">
      <c r="B16" s="113">
        <v>1909</v>
      </c>
      <c r="C16" s="99">
        <v>32</v>
      </c>
      <c r="D16" s="99">
        <v>2</v>
      </c>
      <c r="E16" s="99">
        <v>1</v>
      </c>
      <c r="F16" s="99">
        <v>1</v>
      </c>
      <c r="G16" s="99">
        <v>2</v>
      </c>
      <c r="H16" s="99">
        <v>10</v>
      </c>
      <c r="I16" s="99">
        <v>3</v>
      </c>
      <c r="J16" s="99">
        <v>7</v>
      </c>
      <c r="K16" s="99">
        <v>9</v>
      </c>
      <c r="L16" s="99">
        <v>13</v>
      </c>
      <c r="M16" s="99">
        <v>10</v>
      </c>
      <c r="N16" s="99">
        <v>10</v>
      </c>
      <c r="O16" s="99">
        <v>10</v>
      </c>
      <c r="P16" s="99">
        <v>17</v>
      </c>
      <c r="Q16" s="99">
        <v>18</v>
      </c>
      <c r="R16" s="99">
        <v>21</v>
      </c>
      <c r="S16" s="99">
        <v>7</v>
      </c>
      <c r="T16" s="99">
        <v>6</v>
      </c>
      <c r="U16" s="99">
        <v>0</v>
      </c>
      <c r="V16" s="99">
        <v>179</v>
      </c>
      <c r="W16" s="125"/>
      <c r="X16" s="113">
        <v>1909</v>
      </c>
      <c r="Y16" s="99">
        <v>19</v>
      </c>
      <c r="Z16" s="99">
        <v>1</v>
      </c>
      <c r="AA16" s="99">
        <v>2</v>
      </c>
      <c r="AB16" s="99">
        <v>3</v>
      </c>
      <c r="AC16" s="99">
        <v>7</v>
      </c>
      <c r="AD16" s="99">
        <v>2</v>
      </c>
      <c r="AE16" s="99">
        <v>6</v>
      </c>
      <c r="AF16" s="99">
        <v>6</v>
      </c>
      <c r="AG16" s="99">
        <v>3</v>
      </c>
      <c r="AH16" s="99">
        <v>4</v>
      </c>
      <c r="AI16" s="99">
        <v>5</v>
      </c>
      <c r="AJ16" s="99">
        <v>5</v>
      </c>
      <c r="AK16" s="99">
        <v>7</v>
      </c>
      <c r="AL16" s="99">
        <v>21</v>
      </c>
      <c r="AM16" s="99">
        <v>16</v>
      </c>
      <c r="AN16" s="99">
        <v>21</v>
      </c>
      <c r="AO16" s="99">
        <v>9</v>
      </c>
      <c r="AP16" s="99">
        <v>10</v>
      </c>
      <c r="AQ16" s="99">
        <v>0</v>
      </c>
      <c r="AR16" s="99">
        <v>147</v>
      </c>
      <c r="AS16" s="125"/>
      <c r="AT16" s="113">
        <v>1909</v>
      </c>
      <c r="AU16" s="99">
        <v>51</v>
      </c>
      <c r="AV16" s="99">
        <v>3</v>
      </c>
      <c r="AW16" s="99">
        <v>3</v>
      </c>
      <c r="AX16" s="99">
        <v>4</v>
      </c>
      <c r="AY16" s="99">
        <v>9</v>
      </c>
      <c r="AZ16" s="99">
        <v>12</v>
      </c>
      <c r="BA16" s="99">
        <v>9</v>
      </c>
      <c r="BB16" s="99">
        <v>13</v>
      </c>
      <c r="BC16" s="99">
        <v>12</v>
      </c>
      <c r="BD16" s="99">
        <v>17</v>
      </c>
      <c r="BE16" s="99">
        <v>15</v>
      </c>
      <c r="BF16" s="99">
        <v>15</v>
      </c>
      <c r="BG16" s="99">
        <v>17</v>
      </c>
      <c r="BH16" s="99">
        <v>38</v>
      </c>
      <c r="BI16" s="99">
        <v>34</v>
      </c>
      <c r="BJ16" s="99">
        <v>42</v>
      </c>
      <c r="BK16" s="99">
        <v>16</v>
      </c>
      <c r="BL16" s="99">
        <v>16</v>
      </c>
      <c r="BM16" s="99">
        <v>0</v>
      </c>
      <c r="BN16" s="99">
        <v>326</v>
      </c>
      <c r="BP16" s="112">
        <v>1909</v>
      </c>
    </row>
    <row r="17" spans="2:68" s="91" customFormat="1">
      <c r="B17" s="113">
        <v>1910</v>
      </c>
      <c r="C17" s="99">
        <v>21</v>
      </c>
      <c r="D17" s="99">
        <v>3</v>
      </c>
      <c r="E17" s="99">
        <v>2</v>
      </c>
      <c r="F17" s="99">
        <v>3</v>
      </c>
      <c r="G17" s="99">
        <v>3</v>
      </c>
      <c r="H17" s="99">
        <v>9</v>
      </c>
      <c r="I17" s="99">
        <v>6</v>
      </c>
      <c r="J17" s="99">
        <v>8</v>
      </c>
      <c r="K17" s="99">
        <v>4</v>
      </c>
      <c r="L17" s="99">
        <v>6</v>
      </c>
      <c r="M17" s="99">
        <v>10</v>
      </c>
      <c r="N17" s="99">
        <v>14</v>
      </c>
      <c r="O17" s="99">
        <v>8</v>
      </c>
      <c r="P17" s="99">
        <v>18</v>
      </c>
      <c r="Q17" s="99">
        <v>17</v>
      </c>
      <c r="R17" s="99">
        <v>29</v>
      </c>
      <c r="S17" s="99">
        <v>18</v>
      </c>
      <c r="T17" s="99">
        <v>6</v>
      </c>
      <c r="U17" s="99">
        <v>0</v>
      </c>
      <c r="V17" s="99">
        <v>185</v>
      </c>
      <c r="W17" s="125"/>
      <c r="X17" s="113">
        <v>1910</v>
      </c>
      <c r="Y17" s="99">
        <v>18</v>
      </c>
      <c r="Z17" s="99">
        <v>5</v>
      </c>
      <c r="AA17" s="99">
        <v>1</v>
      </c>
      <c r="AB17" s="99">
        <v>3</v>
      </c>
      <c r="AC17" s="99">
        <v>3</v>
      </c>
      <c r="AD17" s="99">
        <v>5</v>
      </c>
      <c r="AE17" s="99">
        <v>1</v>
      </c>
      <c r="AF17" s="99">
        <v>7</v>
      </c>
      <c r="AG17" s="99">
        <v>8</v>
      </c>
      <c r="AH17" s="99">
        <v>2</v>
      </c>
      <c r="AI17" s="99">
        <v>3</v>
      </c>
      <c r="AJ17" s="99">
        <v>7</v>
      </c>
      <c r="AK17" s="99">
        <v>11</v>
      </c>
      <c r="AL17" s="99">
        <v>8</v>
      </c>
      <c r="AM17" s="99">
        <v>14</v>
      </c>
      <c r="AN17" s="99">
        <v>17</v>
      </c>
      <c r="AO17" s="99">
        <v>9</v>
      </c>
      <c r="AP17" s="99">
        <v>15</v>
      </c>
      <c r="AQ17" s="99">
        <v>2</v>
      </c>
      <c r="AR17" s="99">
        <v>139</v>
      </c>
      <c r="AS17" s="125"/>
      <c r="AT17" s="113">
        <v>1910</v>
      </c>
      <c r="AU17" s="99">
        <v>39</v>
      </c>
      <c r="AV17" s="99">
        <v>8</v>
      </c>
      <c r="AW17" s="99">
        <v>3</v>
      </c>
      <c r="AX17" s="99">
        <v>6</v>
      </c>
      <c r="AY17" s="99">
        <v>6</v>
      </c>
      <c r="AZ17" s="99">
        <v>14</v>
      </c>
      <c r="BA17" s="99">
        <v>7</v>
      </c>
      <c r="BB17" s="99">
        <v>15</v>
      </c>
      <c r="BC17" s="99">
        <v>12</v>
      </c>
      <c r="BD17" s="99">
        <v>8</v>
      </c>
      <c r="BE17" s="99">
        <v>13</v>
      </c>
      <c r="BF17" s="99">
        <v>21</v>
      </c>
      <c r="BG17" s="99">
        <v>19</v>
      </c>
      <c r="BH17" s="99">
        <v>26</v>
      </c>
      <c r="BI17" s="99">
        <v>31</v>
      </c>
      <c r="BJ17" s="99">
        <v>46</v>
      </c>
      <c r="BK17" s="99">
        <v>27</v>
      </c>
      <c r="BL17" s="99">
        <v>21</v>
      </c>
      <c r="BM17" s="99">
        <v>2</v>
      </c>
      <c r="BN17" s="99">
        <v>324</v>
      </c>
      <c r="BP17" s="113">
        <v>1910</v>
      </c>
    </row>
    <row r="18" spans="2:68" s="91" customFormat="1">
      <c r="B18" s="113">
        <v>1911</v>
      </c>
      <c r="C18" s="99">
        <v>37</v>
      </c>
      <c r="D18" s="99">
        <v>7</v>
      </c>
      <c r="E18" s="99">
        <v>2</v>
      </c>
      <c r="F18" s="99">
        <v>4</v>
      </c>
      <c r="G18" s="99">
        <v>6</v>
      </c>
      <c r="H18" s="99">
        <v>3</v>
      </c>
      <c r="I18" s="99">
        <v>2</v>
      </c>
      <c r="J18" s="99">
        <v>7</v>
      </c>
      <c r="K18" s="99">
        <v>11</v>
      </c>
      <c r="L18" s="99">
        <v>11</v>
      </c>
      <c r="M18" s="99">
        <v>7</v>
      </c>
      <c r="N18" s="99">
        <v>17</v>
      </c>
      <c r="O18" s="99">
        <v>14</v>
      </c>
      <c r="P18" s="99">
        <v>15</v>
      </c>
      <c r="Q18" s="99">
        <v>27</v>
      </c>
      <c r="R18" s="99">
        <v>22</v>
      </c>
      <c r="S18" s="99">
        <v>18</v>
      </c>
      <c r="T18" s="99">
        <v>18</v>
      </c>
      <c r="U18" s="99">
        <v>0</v>
      </c>
      <c r="V18" s="99">
        <v>228</v>
      </c>
      <c r="W18" s="125"/>
      <c r="X18" s="113">
        <v>1911</v>
      </c>
      <c r="Y18" s="99">
        <v>23</v>
      </c>
      <c r="Z18" s="99">
        <v>1</v>
      </c>
      <c r="AA18" s="99">
        <v>4</v>
      </c>
      <c r="AB18" s="99">
        <v>5</v>
      </c>
      <c r="AC18" s="99">
        <v>8</v>
      </c>
      <c r="AD18" s="99">
        <v>9</v>
      </c>
      <c r="AE18" s="99">
        <v>7</v>
      </c>
      <c r="AF18" s="99">
        <v>4</v>
      </c>
      <c r="AG18" s="99">
        <v>4</v>
      </c>
      <c r="AH18" s="99">
        <v>6</v>
      </c>
      <c r="AI18" s="99">
        <v>5</v>
      </c>
      <c r="AJ18" s="99">
        <v>8</v>
      </c>
      <c r="AK18" s="99">
        <v>13</v>
      </c>
      <c r="AL18" s="99">
        <v>24</v>
      </c>
      <c r="AM18" s="99">
        <v>28</v>
      </c>
      <c r="AN18" s="99">
        <v>29</v>
      </c>
      <c r="AO18" s="99">
        <v>21</v>
      </c>
      <c r="AP18" s="99">
        <v>20</v>
      </c>
      <c r="AQ18" s="99">
        <v>0</v>
      </c>
      <c r="AR18" s="99">
        <v>219</v>
      </c>
      <c r="AS18" s="125"/>
      <c r="AT18" s="113">
        <v>1911</v>
      </c>
      <c r="AU18" s="99">
        <v>60</v>
      </c>
      <c r="AV18" s="99">
        <v>8</v>
      </c>
      <c r="AW18" s="99">
        <v>6</v>
      </c>
      <c r="AX18" s="99">
        <v>9</v>
      </c>
      <c r="AY18" s="99">
        <v>14</v>
      </c>
      <c r="AZ18" s="99">
        <v>12</v>
      </c>
      <c r="BA18" s="99">
        <v>9</v>
      </c>
      <c r="BB18" s="99">
        <v>11</v>
      </c>
      <c r="BC18" s="99">
        <v>15</v>
      </c>
      <c r="BD18" s="99">
        <v>17</v>
      </c>
      <c r="BE18" s="99">
        <v>12</v>
      </c>
      <c r="BF18" s="99">
        <v>25</v>
      </c>
      <c r="BG18" s="99">
        <v>27</v>
      </c>
      <c r="BH18" s="99">
        <v>39</v>
      </c>
      <c r="BI18" s="99">
        <v>55</v>
      </c>
      <c r="BJ18" s="99">
        <v>51</v>
      </c>
      <c r="BK18" s="99">
        <v>39</v>
      </c>
      <c r="BL18" s="99">
        <v>38</v>
      </c>
      <c r="BM18" s="99">
        <v>0</v>
      </c>
      <c r="BN18" s="99">
        <v>447</v>
      </c>
      <c r="BP18" s="113">
        <v>1911</v>
      </c>
    </row>
    <row r="19" spans="2:68" s="91" customFormat="1">
      <c r="B19" s="113">
        <v>1912</v>
      </c>
      <c r="C19" s="99">
        <v>21</v>
      </c>
      <c r="D19" s="99">
        <v>3</v>
      </c>
      <c r="E19" s="99">
        <v>4</v>
      </c>
      <c r="F19" s="99">
        <v>4</v>
      </c>
      <c r="G19" s="99">
        <v>2</v>
      </c>
      <c r="H19" s="99">
        <v>9</v>
      </c>
      <c r="I19" s="99">
        <v>4</v>
      </c>
      <c r="J19" s="99">
        <v>13</v>
      </c>
      <c r="K19" s="99">
        <v>8</v>
      </c>
      <c r="L19" s="99">
        <v>6</v>
      </c>
      <c r="M19" s="99">
        <v>10</v>
      </c>
      <c r="N19" s="99">
        <v>10</v>
      </c>
      <c r="O19" s="99">
        <v>13</v>
      </c>
      <c r="P19" s="99">
        <v>18</v>
      </c>
      <c r="Q19" s="99">
        <v>16</v>
      </c>
      <c r="R19" s="99">
        <v>27</v>
      </c>
      <c r="S19" s="99">
        <v>26</v>
      </c>
      <c r="T19" s="99">
        <v>11</v>
      </c>
      <c r="U19" s="99">
        <v>0</v>
      </c>
      <c r="V19" s="99">
        <v>205</v>
      </c>
      <c r="W19" s="125"/>
      <c r="X19" s="113">
        <v>1912</v>
      </c>
      <c r="Y19" s="99">
        <v>22</v>
      </c>
      <c r="Z19" s="99">
        <v>3</v>
      </c>
      <c r="AA19" s="99">
        <v>3</v>
      </c>
      <c r="AB19" s="99">
        <v>4</v>
      </c>
      <c r="AC19" s="99">
        <v>9</v>
      </c>
      <c r="AD19" s="99">
        <v>3</v>
      </c>
      <c r="AE19" s="99">
        <v>3</v>
      </c>
      <c r="AF19" s="99">
        <v>6</v>
      </c>
      <c r="AG19" s="99">
        <v>3</v>
      </c>
      <c r="AH19" s="99">
        <v>7</v>
      </c>
      <c r="AI19" s="99">
        <v>7</v>
      </c>
      <c r="AJ19" s="99">
        <v>4</v>
      </c>
      <c r="AK19" s="99">
        <v>7</v>
      </c>
      <c r="AL19" s="99">
        <v>17</v>
      </c>
      <c r="AM19" s="99">
        <v>25</v>
      </c>
      <c r="AN19" s="99">
        <v>30</v>
      </c>
      <c r="AO19" s="99">
        <v>16</v>
      </c>
      <c r="AP19" s="99">
        <v>12</v>
      </c>
      <c r="AQ19" s="99">
        <v>0</v>
      </c>
      <c r="AR19" s="99">
        <v>181</v>
      </c>
      <c r="AS19" s="125"/>
      <c r="AT19" s="113">
        <v>1912</v>
      </c>
      <c r="AU19" s="99">
        <v>43</v>
      </c>
      <c r="AV19" s="99">
        <v>6</v>
      </c>
      <c r="AW19" s="99">
        <v>7</v>
      </c>
      <c r="AX19" s="99">
        <v>8</v>
      </c>
      <c r="AY19" s="99">
        <v>11</v>
      </c>
      <c r="AZ19" s="99">
        <v>12</v>
      </c>
      <c r="BA19" s="99">
        <v>7</v>
      </c>
      <c r="BB19" s="99">
        <v>19</v>
      </c>
      <c r="BC19" s="99">
        <v>11</v>
      </c>
      <c r="BD19" s="99">
        <v>13</v>
      </c>
      <c r="BE19" s="99">
        <v>17</v>
      </c>
      <c r="BF19" s="99">
        <v>14</v>
      </c>
      <c r="BG19" s="99">
        <v>20</v>
      </c>
      <c r="BH19" s="99">
        <v>35</v>
      </c>
      <c r="BI19" s="99">
        <v>41</v>
      </c>
      <c r="BJ19" s="99">
        <v>57</v>
      </c>
      <c r="BK19" s="99">
        <v>42</v>
      </c>
      <c r="BL19" s="99">
        <v>23</v>
      </c>
      <c r="BM19" s="99">
        <v>0</v>
      </c>
      <c r="BN19" s="99">
        <v>386</v>
      </c>
      <c r="BP19" s="113">
        <v>1912</v>
      </c>
    </row>
    <row r="20" spans="2:68" s="91" customFormat="1">
      <c r="B20" s="113">
        <v>1913</v>
      </c>
      <c r="C20" s="99">
        <v>18</v>
      </c>
      <c r="D20" s="99">
        <v>3</v>
      </c>
      <c r="E20" s="99">
        <v>0</v>
      </c>
      <c r="F20" s="99">
        <v>3</v>
      </c>
      <c r="G20" s="99">
        <v>4</v>
      </c>
      <c r="H20" s="99">
        <v>7</v>
      </c>
      <c r="I20" s="99">
        <v>5</v>
      </c>
      <c r="J20" s="99">
        <v>7</v>
      </c>
      <c r="K20" s="99">
        <v>7</v>
      </c>
      <c r="L20" s="99">
        <v>18</v>
      </c>
      <c r="M20" s="99">
        <v>11</v>
      </c>
      <c r="N20" s="99">
        <v>9</v>
      </c>
      <c r="O20" s="99">
        <v>13</v>
      </c>
      <c r="P20" s="99">
        <v>15</v>
      </c>
      <c r="Q20" s="99">
        <v>20</v>
      </c>
      <c r="R20" s="99">
        <v>21</v>
      </c>
      <c r="S20" s="99">
        <v>13</v>
      </c>
      <c r="T20" s="99">
        <v>11</v>
      </c>
      <c r="U20" s="99">
        <v>0</v>
      </c>
      <c r="V20" s="99">
        <v>185</v>
      </c>
      <c r="W20" s="125"/>
      <c r="X20" s="113">
        <v>1913</v>
      </c>
      <c r="Y20" s="99">
        <v>17</v>
      </c>
      <c r="Z20" s="99">
        <v>7</v>
      </c>
      <c r="AA20" s="99">
        <v>1</v>
      </c>
      <c r="AB20" s="99">
        <v>3</v>
      </c>
      <c r="AC20" s="99">
        <v>6</v>
      </c>
      <c r="AD20" s="99">
        <v>6</v>
      </c>
      <c r="AE20" s="99">
        <v>1</v>
      </c>
      <c r="AF20" s="99">
        <v>3</v>
      </c>
      <c r="AG20" s="99">
        <v>5</v>
      </c>
      <c r="AH20" s="99">
        <v>7</v>
      </c>
      <c r="AI20" s="99">
        <v>4</v>
      </c>
      <c r="AJ20" s="99">
        <v>3</v>
      </c>
      <c r="AK20" s="99">
        <v>17</v>
      </c>
      <c r="AL20" s="99">
        <v>8</v>
      </c>
      <c r="AM20" s="99">
        <v>23</v>
      </c>
      <c r="AN20" s="99">
        <v>24</v>
      </c>
      <c r="AO20" s="99">
        <v>12</v>
      </c>
      <c r="AP20" s="99">
        <v>9</v>
      </c>
      <c r="AQ20" s="99">
        <v>0</v>
      </c>
      <c r="AR20" s="99">
        <v>156</v>
      </c>
      <c r="AS20" s="125"/>
      <c r="AT20" s="113">
        <v>1913</v>
      </c>
      <c r="AU20" s="99">
        <v>35</v>
      </c>
      <c r="AV20" s="99">
        <v>10</v>
      </c>
      <c r="AW20" s="99">
        <v>1</v>
      </c>
      <c r="AX20" s="99">
        <v>6</v>
      </c>
      <c r="AY20" s="99">
        <v>10</v>
      </c>
      <c r="AZ20" s="99">
        <v>13</v>
      </c>
      <c r="BA20" s="99">
        <v>6</v>
      </c>
      <c r="BB20" s="99">
        <v>10</v>
      </c>
      <c r="BC20" s="99">
        <v>12</v>
      </c>
      <c r="BD20" s="99">
        <v>25</v>
      </c>
      <c r="BE20" s="99">
        <v>15</v>
      </c>
      <c r="BF20" s="99">
        <v>12</v>
      </c>
      <c r="BG20" s="99">
        <v>30</v>
      </c>
      <c r="BH20" s="99">
        <v>23</v>
      </c>
      <c r="BI20" s="99">
        <v>43</v>
      </c>
      <c r="BJ20" s="99">
        <v>45</v>
      </c>
      <c r="BK20" s="99">
        <v>25</v>
      </c>
      <c r="BL20" s="99">
        <v>20</v>
      </c>
      <c r="BM20" s="99">
        <v>0</v>
      </c>
      <c r="BN20" s="99">
        <v>341</v>
      </c>
      <c r="BP20" s="113">
        <v>1913</v>
      </c>
    </row>
    <row r="21" spans="2:68" s="91" customFormat="1">
      <c r="B21" s="113">
        <v>1914</v>
      </c>
      <c r="C21" s="99">
        <v>28</v>
      </c>
      <c r="D21" s="99">
        <v>3</v>
      </c>
      <c r="E21" s="99">
        <v>0</v>
      </c>
      <c r="F21" s="99">
        <v>7</v>
      </c>
      <c r="G21" s="99">
        <v>3</v>
      </c>
      <c r="H21" s="99">
        <v>5</v>
      </c>
      <c r="I21" s="99">
        <v>5</v>
      </c>
      <c r="J21" s="99">
        <v>3</v>
      </c>
      <c r="K21" s="99">
        <v>17</v>
      </c>
      <c r="L21" s="99">
        <v>8</v>
      </c>
      <c r="M21" s="99">
        <v>7</v>
      </c>
      <c r="N21" s="99">
        <v>3</v>
      </c>
      <c r="O21" s="99">
        <v>7</v>
      </c>
      <c r="P21" s="99">
        <v>17</v>
      </c>
      <c r="Q21" s="99">
        <v>11</v>
      </c>
      <c r="R21" s="99">
        <v>12</v>
      </c>
      <c r="S21" s="99">
        <v>10</v>
      </c>
      <c r="T21" s="99">
        <v>5</v>
      </c>
      <c r="U21" s="99">
        <v>1</v>
      </c>
      <c r="V21" s="99">
        <v>152</v>
      </c>
      <c r="W21" s="125"/>
      <c r="X21" s="113">
        <v>1914</v>
      </c>
      <c r="Y21" s="99">
        <v>24</v>
      </c>
      <c r="Z21" s="99">
        <v>4</v>
      </c>
      <c r="AA21" s="99">
        <v>1</v>
      </c>
      <c r="AB21" s="99">
        <v>3</v>
      </c>
      <c r="AC21" s="99">
        <v>7</v>
      </c>
      <c r="AD21" s="99">
        <v>3</v>
      </c>
      <c r="AE21" s="99">
        <v>7</v>
      </c>
      <c r="AF21" s="99">
        <v>5</v>
      </c>
      <c r="AG21" s="99">
        <v>5</v>
      </c>
      <c r="AH21" s="99">
        <v>7</v>
      </c>
      <c r="AI21" s="99">
        <v>10</v>
      </c>
      <c r="AJ21" s="99">
        <v>8</v>
      </c>
      <c r="AK21" s="99">
        <v>7</v>
      </c>
      <c r="AL21" s="99">
        <v>8</v>
      </c>
      <c r="AM21" s="99">
        <v>25</v>
      </c>
      <c r="AN21" s="99">
        <v>22</v>
      </c>
      <c r="AO21" s="99">
        <v>19</v>
      </c>
      <c r="AP21" s="99">
        <v>14</v>
      </c>
      <c r="AQ21" s="99">
        <v>0</v>
      </c>
      <c r="AR21" s="99">
        <v>179</v>
      </c>
      <c r="AS21" s="125"/>
      <c r="AT21" s="113">
        <v>1914</v>
      </c>
      <c r="AU21" s="99">
        <v>52</v>
      </c>
      <c r="AV21" s="99">
        <v>7</v>
      </c>
      <c r="AW21" s="99">
        <v>1</v>
      </c>
      <c r="AX21" s="99">
        <v>10</v>
      </c>
      <c r="AY21" s="99">
        <v>10</v>
      </c>
      <c r="AZ21" s="99">
        <v>8</v>
      </c>
      <c r="BA21" s="99">
        <v>12</v>
      </c>
      <c r="BB21" s="99">
        <v>8</v>
      </c>
      <c r="BC21" s="99">
        <v>22</v>
      </c>
      <c r="BD21" s="99">
        <v>15</v>
      </c>
      <c r="BE21" s="99">
        <v>17</v>
      </c>
      <c r="BF21" s="99">
        <v>11</v>
      </c>
      <c r="BG21" s="99">
        <v>14</v>
      </c>
      <c r="BH21" s="99">
        <v>25</v>
      </c>
      <c r="BI21" s="99">
        <v>36</v>
      </c>
      <c r="BJ21" s="99">
        <v>34</v>
      </c>
      <c r="BK21" s="99">
        <v>29</v>
      </c>
      <c r="BL21" s="99">
        <v>19</v>
      </c>
      <c r="BM21" s="99">
        <v>1</v>
      </c>
      <c r="BN21" s="99">
        <v>331</v>
      </c>
      <c r="BP21" s="113">
        <v>1914</v>
      </c>
    </row>
    <row r="22" spans="2:68" s="91" customFormat="1">
      <c r="B22" s="113">
        <v>1915</v>
      </c>
      <c r="C22" s="99">
        <v>30</v>
      </c>
      <c r="D22" s="99">
        <v>3</v>
      </c>
      <c r="E22" s="99">
        <v>0</v>
      </c>
      <c r="F22" s="99">
        <v>5</v>
      </c>
      <c r="G22" s="99">
        <v>11</v>
      </c>
      <c r="H22" s="99">
        <v>2</v>
      </c>
      <c r="I22" s="99">
        <v>6</v>
      </c>
      <c r="J22" s="99">
        <v>5</v>
      </c>
      <c r="K22" s="99">
        <v>6</v>
      </c>
      <c r="L22" s="99">
        <v>16</v>
      </c>
      <c r="M22" s="99">
        <v>10</v>
      </c>
      <c r="N22" s="99">
        <v>8</v>
      </c>
      <c r="O22" s="99">
        <v>6</v>
      </c>
      <c r="P22" s="99">
        <v>13</v>
      </c>
      <c r="Q22" s="99">
        <v>22</v>
      </c>
      <c r="R22" s="99">
        <v>15</v>
      </c>
      <c r="S22" s="99">
        <v>16</v>
      </c>
      <c r="T22" s="99">
        <v>11</v>
      </c>
      <c r="U22" s="99">
        <v>0</v>
      </c>
      <c r="V22" s="99">
        <v>185</v>
      </c>
      <c r="W22" s="125"/>
      <c r="X22" s="113">
        <v>1915</v>
      </c>
      <c r="Y22" s="99">
        <v>22</v>
      </c>
      <c r="Z22" s="99">
        <v>8</v>
      </c>
      <c r="AA22" s="99">
        <v>2</v>
      </c>
      <c r="AB22" s="99">
        <v>3</v>
      </c>
      <c r="AC22" s="99">
        <v>11</v>
      </c>
      <c r="AD22" s="99">
        <v>7</v>
      </c>
      <c r="AE22" s="99">
        <v>5</v>
      </c>
      <c r="AF22" s="99">
        <v>7</v>
      </c>
      <c r="AG22" s="99">
        <v>6</v>
      </c>
      <c r="AH22" s="99">
        <v>7</v>
      </c>
      <c r="AI22" s="99">
        <v>12</v>
      </c>
      <c r="AJ22" s="99">
        <v>9</v>
      </c>
      <c r="AK22" s="99">
        <v>6</v>
      </c>
      <c r="AL22" s="99">
        <v>21</v>
      </c>
      <c r="AM22" s="99">
        <v>19</v>
      </c>
      <c r="AN22" s="99">
        <v>29</v>
      </c>
      <c r="AO22" s="99">
        <v>19</v>
      </c>
      <c r="AP22" s="99">
        <v>11</v>
      </c>
      <c r="AQ22" s="99">
        <v>0</v>
      </c>
      <c r="AR22" s="99">
        <v>204</v>
      </c>
      <c r="AS22" s="125"/>
      <c r="AT22" s="113">
        <v>1915</v>
      </c>
      <c r="AU22" s="99">
        <v>52</v>
      </c>
      <c r="AV22" s="99">
        <v>11</v>
      </c>
      <c r="AW22" s="99">
        <v>2</v>
      </c>
      <c r="AX22" s="99">
        <v>8</v>
      </c>
      <c r="AY22" s="99">
        <v>22</v>
      </c>
      <c r="AZ22" s="99">
        <v>9</v>
      </c>
      <c r="BA22" s="99">
        <v>11</v>
      </c>
      <c r="BB22" s="99">
        <v>12</v>
      </c>
      <c r="BC22" s="99">
        <v>12</v>
      </c>
      <c r="BD22" s="99">
        <v>23</v>
      </c>
      <c r="BE22" s="99">
        <v>22</v>
      </c>
      <c r="BF22" s="99">
        <v>17</v>
      </c>
      <c r="BG22" s="99">
        <v>12</v>
      </c>
      <c r="BH22" s="99">
        <v>34</v>
      </c>
      <c r="BI22" s="99">
        <v>41</v>
      </c>
      <c r="BJ22" s="99">
        <v>44</v>
      </c>
      <c r="BK22" s="99">
        <v>35</v>
      </c>
      <c r="BL22" s="99">
        <v>22</v>
      </c>
      <c r="BM22" s="99">
        <v>0</v>
      </c>
      <c r="BN22" s="99">
        <v>389</v>
      </c>
      <c r="BP22" s="113">
        <v>1915</v>
      </c>
    </row>
    <row r="23" spans="2:68" s="91" customFormat="1">
      <c r="B23" s="113">
        <v>1916</v>
      </c>
      <c r="C23" s="99">
        <v>18</v>
      </c>
      <c r="D23" s="99">
        <v>5</v>
      </c>
      <c r="E23" s="99">
        <v>0</v>
      </c>
      <c r="F23" s="99">
        <v>3</v>
      </c>
      <c r="G23" s="99">
        <v>4</v>
      </c>
      <c r="H23" s="99">
        <v>6</v>
      </c>
      <c r="I23" s="99">
        <v>4</v>
      </c>
      <c r="J23" s="99">
        <v>2</v>
      </c>
      <c r="K23" s="99">
        <v>5</v>
      </c>
      <c r="L23" s="99">
        <v>9</v>
      </c>
      <c r="M23" s="99">
        <v>6</v>
      </c>
      <c r="N23" s="99">
        <v>9</v>
      </c>
      <c r="O23" s="99">
        <v>6</v>
      </c>
      <c r="P23" s="99">
        <v>12</v>
      </c>
      <c r="Q23" s="99">
        <v>21</v>
      </c>
      <c r="R23" s="99">
        <v>18</v>
      </c>
      <c r="S23" s="99">
        <v>8</v>
      </c>
      <c r="T23" s="99">
        <v>7</v>
      </c>
      <c r="U23" s="99">
        <v>0</v>
      </c>
      <c r="V23" s="99">
        <v>143</v>
      </c>
      <c r="W23" s="125"/>
      <c r="X23" s="113">
        <v>1916</v>
      </c>
      <c r="Y23" s="99">
        <v>16</v>
      </c>
      <c r="Z23" s="99">
        <v>4</v>
      </c>
      <c r="AA23" s="99">
        <v>1</v>
      </c>
      <c r="AB23" s="99">
        <v>4</v>
      </c>
      <c r="AC23" s="99">
        <v>1</v>
      </c>
      <c r="AD23" s="99">
        <v>1</v>
      </c>
      <c r="AE23" s="99">
        <v>4</v>
      </c>
      <c r="AF23" s="99">
        <v>4</v>
      </c>
      <c r="AG23" s="99">
        <v>5</v>
      </c>
      <c r="AH23" s="99">
        <v>3</v>
      </c>
      <c r="AI23" s="99">
        <v>11</v>
      </c>
      <c r="AJ23" s="99">
        <v>8</v>
      </c>
      <c r="AK23" s="99">
        <v>12</v>
      </c>
      <c r="AL23" s="99">
        <v>9</v>
      </c>
      <c r="AM23" s="99">
        <v>11</v>
      </c>
      <c r="AN23" s="99">
        <v>22</v>
      </c>
      <c r="AO23" s="99">
        <v>12</v>
      </c>
      <c r="AP23" s="99">
        <v>7</v>
      </c>
      <c r="AQ23" s="99">
        <v>0</v>
      </c>
      <c r="AR23" s="99">
        <v>135</v>
      </c>
      <c r="AS23" s="125"/>
      <c r="AT23" s="113">
        <v>1916</v>
      </c>
      <c r="AU23" s="99">
        <v>34</v>
      </c>
      <c r="AV23" s="99">
        <v>9</v>
      </c>
      <c r="AW23" s="99">
        <v>1</v>
      </c>
      <c r="AX23" s="99">
        <v>7</v>
      </c>
      <c r="AY23" s="99">
        <v>5</v>
      </c>
      <c r="AZ23" s="99">
        <v>7</v>
      </c>
      <c r="BA23" s="99">
        <v>8</v>
      </c>
      <c r="BB23" s="99">
        <v>6</v>
      </c>
      <c r="BC23" s="99">
        <v>10</v>
      </c>
      <c r="BD23" s="99">
        <v>12</v>
      </c>
      <c r="BE23" s="99">
        <v>17</v>
      </c>
      <c r="BF23" s="99">
        <v>17</v>
      </c>
      <c r="BG23" s="99">
        <v>18</v>
      </c>
      <c r="BH23" s="99">
        <v>21</v>
      </c>
      <c r="BI23" s="99">
        <v>32</v>
      </c>
      <c r="BJ23" s="99">
        <v>40</v>
      </c>
      <c r="BK23" s="99">
        <v>20</v>
      </c>
      <c r="BL23" s="99">
        <v>14</v>
      </c>
      <c r="BM23" s="99">
        <v>0</v>
      </c>
      <c r="BN23" s="99">
        <v>278</v>
      </c>
      <c r="BP23" s="113">
        <v>1916</v>
      </c>
    </row>
    <row r="24" spans="2:68" s="91" customFormat="1">
      <c r="B24" s="113">
        <v>1917</v>
      </c>
      <c r="C24" s="99">
        <v>8</v>
      </c>
      <c r="D24" s="99">
        <v>0</v>
      </c>
      <c r="E24" s="99">
        <v>0</v>
      </c>
      <c r="F24" s="99">
        <v>1</v>
      </c>
      <c r="G24" s="99">
        <v>5</v>
      </c>
      <c r="H24" s="99">
        <v>2</v>
      </c>
      <c r="I24" s="99">
        <v>3</v>
      </c>
      <c r="J24" s="99">
        <v>6</v>
      </c>
      <c r="K24" s="99">
        <v>2</v>
      </c>
      <c r="L24" s="99">
        <v>2</v>
      </c>
      <c r="M24" s="99">
        <v>10</v>
      </c>
      <c r="N24" s="99">
        <v>4</v>
      </c>
      <c r="O24" s="99">
        <v>9</v>
      </c>
      <c r="P24" s="99">
        <v>4</v>
      </c>
      <c r="Q24" s="99">
        <v>8</v>
      </c>
      <c r="R24" s="99">
        <v>13</v>
      </c>
      <c r="S24" s="99">
        <v>8</v>
      </c>
      <c r="T24" s="99">
        <v>8</v>
      </c>
      <c r="U24" s="99">
        <v>0</v>
      </c>
      <c r="V24" s="99">
        <v>93</v>
      </c>
      <c r="W24" s="125"/>
      <c r="X24" s="113">
        <v>1917</v>
      </c>
      <c r="Y24" s="99">
        <v>6</v>
      </c>
      <c r="Z24" s="99">
        <v>1</v>
      </c>
      <c r="AA24" s="99">
        <v>1</v>
      </c>
      <c r="AB24" s="99">
        <v>0</v>
      </c>
      <c r="AC24" s="99">
        <v>0</v>
      </c>
      <c r="AD24" s="99">
        <v>2</v>
      </c>
      <c r="AE24" s="99">
        <v>1</v>
      </c>
      <c r="AF24" s="99">
        <v>2</v>
      </c>
      <c r="AG24" s="99">
        <v>5</v>
      </c>
      <c r="AH24" s="99">
        <v>8</v>
      </c>
      <c r="AI24" s="99">
        <v>1</v>
      </c>
      <c r="AJ24" s="99">
        <v>2</v>
      </c>
      <c r="AK24" s="99">
        <v>7</v>
      </c>
      <c r="AL24" s="99">
        <v>7</v>
      </c>
      <c r="AM24" s="99">
        <v>15</v>
      </c>
      <c r="AN24" s="99">
        <v>10</v>
      </c>
      <c r="AO24" s="99">
        <v>2</v>
      </c>
      <c r="AP24" s="99">
        <v>5</v>
      </c>
      <c r="AQ24" s="99">
        <v>1</v>
      </c>
      <c r="AR24" s="99">
        <v>76</v>
      </c>
      <c r="AS24" s="125"/>
      <c r="AT24" s="113">
        <v>1917</v>
      </c>
      <c r="AU24" s="99">
        <v>14</v>
      </c>
      <c r="AV24" s="99">
        <v>1</v>
      </c>
      <c r="AW24" s="99">
        <v>1</v>
      </c>
      <c r="AX24" s="99">
        <v>1</v>
      </c>
      <c r="AY24" s="99">
        <v>5</v>
      </c>
      <c r="AZ24" s="99">
        <v>4</v>
      </c>
      <c r="BA24" s="99">
        <v>4</v>
      </c>
      <c r="BB24" s="99">
        <v>8</v>
      </c>
      <c r="BC24" s="99">
        <v>7</v>
      </c>
      <c r="BD24" s="99">
        <v>10</v>
      </c>
      <c r="BE24" s="99">
        <v>11</v>
      </c>
      <c r="BF24" s="99">
        <v>6</v>
      </c>
      <c r="BG24" s="99">
        <v>16</v>
      </c>
      <c r="BH24" s="99">
        <v>11</v>
      </c>
      <c r="BI24" s="99">
        <v>23</v>
      </c>
      <c r="BJ24" s="99">
        <v>23</v>
      </c>
      <c r="BK24" s="99">
        <v>10</v>
      </c>
      <c r="BL24" s="99">
        <v>13</v>
      </c>
      <c r="BM24" s="99">
        <v>1</v>
      </c>
      <c r="BN24" s="99">
        <v>169</v>
      </c>
      <c r="BP24" s="113">
        <v>1917</v>
      </c>
    </row>
    <row r="25" spans="2:68" s="91" customFormat="1">
      <c r="B25" s="114">
        <v>1918</v>
      </c>
      <c r="C25" s="99">
        <v>37</v>
      </c>
      <c r="D25" s="99">
        <v>8</v>
      </c>
      <c r="E25" s="99">
        <v>8</v>
      </c>
      <c r="F25" s="99">
        <v>18</v>
      </c>
      <c r="G25" s="99">
        <v>20</v>
      </c>
      <c r="H25" s="99">
        <v>21</v>
      </c>
      <c r="I25" s="99">
        <v>12</v>
      </c>
      <c r="J25" s="99">
        <v>15</v>
      </c>
      <c r="K25" s="99">
        <v>16</v>
      </c>
      <c r="L25" s="99">
        <v>21</v>
      </c>
      <c r="M25" s="99">
        <v>14</v>
      </c>
      <c r="N25" s="99">
        <v>22</v>
      </c>
      <c r="O25" s="99">
        <v>40</v>
      </c>
      <c r="P25" s="99">
        <v>40</v>
      </c>
      <c r="Q25" s="99">
        <v>40</v>
      </c>
      <c r="R25" s="99">
        <v>56</v>
      </c>
      <c r="S25" s="99">
        <v>38</v>
      </c>
      <c r="T25" s="99">
        <v>33</v>
      </c>
      <c r="U25" s="99">
        <v>6</v>
      </c>
      <c r="V25" s="99">
        <v>465</v>
      </c>
      <c r="W25" s="125"/>
      <c r="X25" s="114">
        <v>1918</v>
      </c>
      <c r="Y25" s="99">
        <v>39</v>
      </c>
      <c r="Z25" s="99">
        <v>10</v>
      </c>
      <c r="AA25" s="99">
        <v>4</v>
      </c>
      <c r="AB25" s="99">
        <v>5</v>
      </c>
      <c r="AC25" s="99">
        <v>9</v>
      </c>
      <c r="AD25" s="99">
        <v>7</v>
      </c>
      <c r="AE25" s="99">
        <v>8</v>
      </c>
      <c r="AF25" s="99">
        <v>10</v>
      </c>
      <c r="AG25" s="99">
        <v>8</v>
      </c>
      <c r="AH25" s="99">
        <v>10</v>
      </c>
      <c r="AI25" s="99">
        <v>8</v>
      </c>
      <c r="AJ25" s="99">
        <v>19</v>
      </c>
      <c r="AK25" s="99">
        <v>24</v>
      </c>
      <c r="AL25" s="99">
        <v>40</v>
      </c>
      <c r="AM25" s="99">
        <v>44</v>
      </c>
      <c r="AN25" s="99">
        <v>57</v>
      </c>
      <c r="AO25" s="99">
        <v>46</v>
      </c>
      <c r="AP25" s="99">
        <v>35</v>
      </c>
      <c r="AQ25" s="99">
        <v>0</v>
      </c>
      <c r="AR25" s="99">
        <v>383</v>
      </c>
      <c r="AS25" s="125"/>
      <c r="AT25" s="114">
        <v>1918</v>
      </c>
      <c r="AU25" s="99">
        <v>76</v>
      </c>
      <c r="AV25" s="99">
        <v>18</v>
      </c>
      <c r="AW25" s="99">
        <v>12</v>
      </c>
      <c r="AX25" s="99">
        <v>23</v>
      </c>
      <c r="AY25" s="99">
        <v>29</v>
      </c>
      <c r="AZ25" s="99">
        <v>28</v>
      </c>
      <c r="BA25" s="99">
        <v>20</v>
      </c>
      <c r="BB25" s="99">
        <v>25</v>
      </c>
      <c r="BC25" s="99">
        <v>24</v>
      </c>
      <c r="BD25" s="99">
        <v>31</v>
      </c>
      <c r="BE25" s="99">
        <v>22</v>
      </c>
      <c r="BF25" s="99">
        <v>41</v>
      </c>
      <c r="BG25" s="99">
        <v>64</v>
      </c>
      <c r="BH25" s="99">
        <v>80</v>
      </c>
      <c r="BI25" s="99">
        <v>84</v>
      </c>
      <c r="BJ25" s="99">
        <v>113</v>
      </c>
      <c r="BK25" s="99">
        <v>84</v>
      </c>
      <c r="BL25" s="99">
        <v>68</v>
      </c>
      <c r="BM25" s="99">
        <v>6</v>
      </c>
      <c r="BN25" s="99">
        <v>848</v>
      </c>
      <c r="BP25" s="114">
        <v>1918</v>
      </c>
    </row>
    <row r="26" spans="2:68" s="91" customFormat="1">
      <c r="B26" s="114">
        <v>1919</v>
      </c>
      <c r="C26" s="99">
        <v>256</v>
      </c>
      <c r="D26" s="99">
        <v>62</v>
      </c>
      <c r="E26" s="99">
        <v>100</v>
      </c>
      <c r="F26" s="99">
        <v>229</v>
      </c>
      <c r="G26" s="99">
        <v>462</v>
      </c>
      <c r="H26" s="99">
        <v>1011</v>
      </c>
      <c r="I26" s="99">
        <v>1151</v>
      </c>
      <c r="J26" s="99">
        <v>944</v>
      </c>
      <c r="K26" s="99">
        <v>697</v>
      </c>
      <c r="L26" s="99">
        <v>621</v>
      </c>
      <c r="M26" s="99">
        <v>444</v>
      </c>
      <c r="N26" s="99">
        <v>277</v>
      </c>
      <c r="O26" s="99">
        <v>211</v>
      </c>
      <c r="P26" s="99">
        <v>140</v>
      </c>
      <c r="Q26" s="99">
        <v>96</v>
      </c>
      <c r="R26" s="99">
        <v>73</v>
      </c>
      <c r="S26" s="99">
        <v>25</v>
      </c>
      <c r="T26" s="99">
        <v>14</v>
      </c>
      <c r="U26" s="99">
        <v>23</v>
      </c>
      <c r="V26" s="99">
        <v>6836</v>
      </c>
      <c r="W26" s="125"/>
      <c r="X26" s="114">
        <v>1919</v>
      </c>
      <c r="Y26" s="99">
        <v>236</v>
      </c>
      <c r="Z26" s="99">
        <v>90</v>
      </c>
      <c r="AA26" s="99">
        <v>87</v>
      </c>
      <c r="AB26" s="99">
        <v>199</v>
      </c>
      <c r="AC26" s="99">
        <v>419</v>
      </c>
      <c r="AD26" s="99">
        <v>726</v>
      </c>
      <c r="AE26" s="99">
        <v>687</v>
      </c>
      <c r="AF26" s="99">
        <v>546</v>
      </c>
      <c r="AG26" s="99">
        <v>353</v>
      </c>
      <c r="AH26" s="99">
        <v>311</v>
      </c>
      <c r="AI26" s="99">
        <v>267</v>
      </c>
      <c r="AJ26" s="99">
        <v>269</v>
      </c>
      <c r="AK26" s="99">
        <v>180</v>
      </c>
      <c r="AL26" s="99">
        <v>130</v>
      </c>
      <c r="AM26" s="99">
        <v>103</v>
      </c>
      <c r="AN26" s="99">
        <v>73</v>
      </c>
      <c r="AO26" s="99">
        <v>27</v>
      </c>
      <c r="AP26" s="99">
        <v>12</v>
      </c>
      <c r="AQ26" s="99">
        <v>1</v>
      </c>
      <c r="AR26" s="99">
        <v>4716</v>
      </c>
      <c r="AS26" s="125"/>
      <c r="AT26" s="114">
        <v>1919</v>
      </c>
      <c r="AU26" s="99">
        <v>492</v>
      </c>
      <c r="AV26" s="99">
        <v>152</v>
      </c>
      <c r="AW26" s="99">
        <v>187</v>
      </c>
      <c r="AX26" s="99">
        <v>428</v>
      </c>
      <c r="AY26" s="99">
        <v>881</v>
      </c>
      <c r="AZ26" s="99">
        <v>1737</v>
      </c>
      <c r="BA26" s="99">
        <v>1838</v>
      </c>
      <c r="BB26" s="99">
        <v>1490</v>
      </c>
      <c r="BC26" s="99">
        <v>1050</v>
      </c>
      <c r="BD26" s="99">
        <v>932</v>
      </c>
      <c r="BE26" s="99">
        <v>711</v>
      </c>
      <c r="BF26" s="99">
        <v>546</v>
      </c>
      <c r="BG26" s="99">
        <v>391</v>
      </c>
      <c r="BH26" s="99">
        <v>270</v>
      </c>
      <c r="BI26" s="99">
        <v>199</v>
      </c>
      <c r="BJ26" s="99">
        <v>146</v>
      </c>
      <c r="BK26" s="99">
        <v>52</v>
      </c>
      <c r="BL26" s="99">
        <v>26</v>
      </c>
      <c r="BM26" s="99">
        <v>24</v>
      </c>
      <c r="BN26" s="99">
        <v>11552</v>
      </c>
      <c r="BP26" s="114">
        <v>1919</v>
      </c>
    </row>
    <row r="27" spans="2:68" s="91" customFormat="1">
      <c r="B27" s="114">
        <v>1920</v>
      </c>
      <c r="C27" s="99">
        <v>18</v>
      </c>
      <c r="D27" s="99">
        <v>5</v>
      </c>
      <c r="E27" s="99">
        <v>3</v>
      </c>
      <c r="F27" s="99">
        <v>11</v>
      </c>
      <c r="G27" s="99">
        <v>12</v>
      </c>
      <c r="H27" s="99">
        <v>19</v>
      </c>
      <c r="I27" s="99">
        <v>15</v>
      </c>
      <c r="J27" s="99">
        <v>17</v>
      </c>
      <c r="K27" s="99">
        <v>12</v>
      </c>
      <c r="L27" s="99">
        <v>22</v>
      </c>
      <c r="M27" s="99">
        <v>19</v>
      </c>
      <c r="N27" s="99">
        <v>17</v>
      </c>
      <c r="O27" s="99">
        <v>19</v>
      </c>
      <c r="P27" s="99">
        <v>12</v>
      </c>
      <c r="Q27" s="99">
        <v>12</v>
      </c>
      <c r="R27" s="99">
        <v>17</v>
      </c>
      <c r="S27" s="99">
        <v>13</v>
      </c>
      <c r="T27" s="99">
        <v>4</v>
      </c>
      <c r="U27" s="99">
        <v>1</v>
      </c>
      <c r="V27" s="99">
        <v>248</v>
      </c>
      <c r="W27" s="125"/>
      <c r="X27" s="114">
        <v>1920</v>
      </c>
      <c r="Y27" s="99">
        <v>21</v>
      </c>
      <c r="Z27" s="99">
        <v>3</v>
      </c>
      <c r="AA27" s="99">
        <v>1</v>
      </c>
      <c r="AB27" s="99">
        <v>9</v>
      </c>
      <c r="AC27" s="99">
        <v>4</v>
      </c>
      <c r="AD27" s="99">
        <v>14</v>
      </c>
      <c r="AE27" s="99">
        <v>18</v>
      </c>
      <c r="AF27" s="99">
        <v>9</v>
      </c>
      <c r="AG27" s="99">
        <v>3</v>
      </c>
      <c r="AH27" s="99">
        <v>11</v>
      </c>
      <c r="AI27" s="99">
        <v>16</v>
      </c>
      <c r="AJ27" s="99">
        <v>16</v>
      </c>
      <c r="AK27" s="99">
        <v>12</v>
      </c>
      <c r="AL27" s="99">
        <v>13</v>
      </c>
      <c r="AM27" s="99">
        <v>12</v>
      </c>
      <c r="AN27" s="99">
        <v>17</v>
      </c>
      <c r="AO27" s="99">
        <v>13</v>
      </c>
      <c r="AP27" s="99">
        <v>8</v>
      </c>
      <c r="AQ27" s="99">
        <v>0</v>
      </c>
      <c r="AR27" s="99">
        <v>200</v>
      </c>
      <c r="AS27" s="125"/>
      <c r="AT27" s="114">
        <v>1920</v>
      </c>
      <c r="AU27" s="99">
        <v>39</v>
      </c>
      <c r="AV27" s="99">
        <v>8</v>
      </c>
      <c r="AW27" s="99">
        <v>4</v>
      </c>
      <c r="AX27" s="99">
        <v>20</v>
      </c>
      <c r="AY27" s="99">
        <v>16</v>
      </c>
      <c r="AZ27" s="99">
        <v>33</v>
      </c>
      <c r="BA27" s="99">
        <v>33</v>
      </c>
      <c r="BB27" s="99">
        <v>26</v>
      </c>
      <c r="BC27" s="99">
        <v>15</v>
      </c>
      <c r="BD27" s="99">
        <v>33</v>
      </c>
      <c r="BE27" s="99">
        <v>35</v>
      </c>
      <c r="BF27" s="99">
        <v>33</v>
      </c>
      <c r="BG27" s="99">
        <v>31</v>
      </c>
      <c r="BH27" s="99">
        <v>25</v>
      </c>
      <c r="BI27" s="99">
        <v>24</v>
      </c>
      <c r="BJ27" s="99">
        <v>34</v>
      </c>
      <c r="BK27" s="99">
        <v>26</v>
      </c>
      <c r="BL27" s="99">
        <v>12</v>
      </c>
      <c r="BM27" s="99">
        <v>1</v>
      </c>
      <c r="BN27" s="99">
        <v>448</v>
      </c>
      <c r="BP27" s="114">
        <v>1920</v>
      </c>
    </row>
    <row r="28" spans="2:68">
      <c r="B28" s="115">
        <v>1921</v>
      </c>
      <c r="C28" s="99">
        <v>24</v>
      </c>
      <c r="D28" s="99">
        <v>4</v>
      </c>
      <c r="E28" s="99">
        <v>2</v>
      </c>
      <c r="F28" s="99">
        <v>7</v>
      </c>
      <c r="G28" s="99">
        <v>2</v>
      </c>
      <c r="H28" s="99">
        <v>2</v>
      </c>
      <c r="I28" s="99">
        <v>7</v>
      </c>
      <c r="J28" s="99">
        <v>8</v>
      </c>
      <c r="K28" s="99">
        <v>9</v>
      </c>
      <c r="L28" s="99">
        <v>14</v>
      </c>
      <c r="M28" s="99">
        <v>12</v>
      </c>
      <c r="N28" s="99">
        <v>8</v>
      </c>
      <c r="O28" s="99">
        <v>7</v>
      </c>
      <c r="P28" s="99">
        <v>10</v>
      </c>
      <c r="Q28" s="99">
        <v>18</v>
      </c>
      <c r="R28" s="99">
        <v>13</v>
      </c>
      <c r="S28" s="99">
        <v>14</v>
      </c>
      <c r="T28" s="99">
        <v>12</v>
      </c>
      <c r="U28" s="99">
        <v>0</v>
      </c>
      <c r="V28" s="99">
        <v>173</v>
      </c>
      <c r="W28" s="127"/>
      <c r="X28" s="115">
        <v>1921</v>
      </c>
      <c r="Y28" s="99">
        <v>10</v>
      </c>
      <c r="Z28" s="99">
        <v>6</v>
      </c>
      <c r="AA28" s="99">
        <v>5</v>
      </c>
      <c r="AB28" s="99">
        <v>1</v>
      </c>
      <c r="AC28" s="99">
        <v>9</v>
      </c>
      <c r="AD28" s="99">
        <v>5</v>
      </c>
      <c r="AE28" s="99">
        <v>4</v>
      </c>
      <c r="AF28" s="99">
        <v>5</v>
      </c>
      <c r="AG28" s="99">
        <v>7</v>
      </c>
      <c r="AH28" s="99">
        <v>6</v>
      </c>
      <c r="AI28" s="99">
        <v>4</v>
      </c>
      <c r="AJ28" s="99">
        <v>7</v>
      </c>
      <c r="AK28" s="99">
        <v>8</v>
      </c>
      <c r="AL28" s="99">
        <v>10</v>
      </c>
      <c r="AM28" s="99">
        <v>9</v>
      </c>
      <c r="AN28" s="99">
        <v>21</v>
      </c>
      <c r="AO28" s="99">
        <v>10</v>
      </c>
      <c r="AP28" s="99">
        <v>8</v>
      </c>
      <c r="AQ28" s="99">
        <v>0</v>
      </c>
      <c r="AR28" s="99">
        <v>135</v>
      </c>
      <c r="AS28" s="127"/>
      <c r="AT28" s="115">
        <v>1921</v>
      </c>
      <c r="AU28" s="99">
        <v>34</v>
      </c>
      <c r="AV28" s="99">
        <v>10</v>
      </c>
      <c r="AW28" s="99">
        <v>7</v>
      </c>
      <c r="AX28" s="99">
        <v>8</v>
      </c>
      <c r="AY28" s="99">
        <v>11</v>
      </c>
      <c r="AZ28" s="99">
        <v>7</v>
      </c>
      <c r="BA28" s="99">
        <v>11</v>
      </c>
      <c r="BB28" s="99">
        <v>13</v>
      </c>
      <c r="BC28" s="99">
        <v>16</v>
      </c>
      <c r="BD28" s="99">
        <v>20</v>
      </c>
      <c r="BE28" s="99">
        <v>16</v>
      </c>
      <c r="BF28" s="99">
        <v>15</v>
      </c>
      <c r="BG28" s="99">
        <v>15</v>
      </c>
      <c r="BH28" s="99">
        <v>20</v>
      </c>
      <c r="BI28" s="99">
        <v>27</v>
      </c>
      <c r="BJ28" s="99">
        <v>34</v>
      </c>
      <c r="BK28" s="99">
        <v>24</v>
      </c>
      <c r="BL28" s="99">
        <v>20</v>
      </c>
      <c r="BM28" s="99">
        <v>0</v>
      </c>
      <c r="BN28" s="99">
        <v>308</v>
      </c>
      <c r="BP28" s="115">
        <v>1921</v>
      </c>
    </row>
    <row r="29" spans="2:68">
      <c r="B29" s="116">
        <v>1922</v>
      </c>
      <c r="C29" s="99">
        <v>25</v>
      </c>
      <c r="D29" s="99">
        <v>4</v>
      </c>
      <c r="E29" s="99">
        <v>4</v>
      </c>
      <c r="F29" s="99">
        <v>8</v>
      </c>
      <c r="G29" s="99">
        <v>7</v>
      </c>
      <c r="H29" s="99">
        <v>7</v>
      </c>
      <c r="I29" s="99">
        <v>13</v>
      </c>
      <c r="J29" s="99">
        <v>13</v>
      </c>
      <c r="K29" s="99">
        <v>8</v>
      </c>
      <c r="L29" s="99">
        <v>11</v>
      </c>
      <c r="M29" s="99">
        <v>11</v>
      </c>
      <c r="N29" s="99">
        <v>20</v>
      </c>
      <c r="O29" s="99">
        <v>12</v>
      </c>
      <c r="P29" s="99">
        <v>14</v>
      </c>
      <c r="Q29" s="99">
        <v>12</v>
      </c>
      <c r="R29" s="99">
        <v>12</v>
      </c>
      <c r="S29" s="99">
        <v>7</v>
      </c>
      <c r="T29" s="99">
        <v>5</v>
      </c>
      <c r="U29" s="99">
        <v>1</v>
      </c>
      <c r="V29" s="99">
        <v>194</v>
      </c>
      <c r="W29" s="127"/>
      <c r="X29" s="116">
        <v>1922</v>
      </c>
      <c r="Y29" s="99">
        <v>25</v>
      </c>
      <c r="Z29" s="99">
        <v>2</v>
      </c>
      <c r="AA29" s="99">
        <v>5</v>
      </c>
      <c r="AB29" s="99">
        <v>9</v>
      </c>
      <c r="AC29" s="99">
        <v>7</v>
      </c>
      <c r="AD29" s="99">
        <v>5</v>
      </c>
      <c r="AE29" s="99">
        <v>6</v>
      </c>
      <c r="AF29" s="99">
        <v>7</v>
      </c>
      <c r="AG29" s="99">
        <v>10</v>
      </c>
      <c r="AH29" s="99">
        <v>6</v>
      </c>
      <c r="AI29" s="99">
        <v>8</v>
      </c>
      <c r="AJ29" s="99">
        <v>6</v>
      </c>
      <c r="AK29" s="99">
        <v>13</v>
      </c>
      <c r="AL29" s="99">
        <v>18</v>
      </c>
      <c r="AM29" s="99">
        <v>6</v>
      </c>
      <c r="AN29" s="99">
        <v>15</v>
      </c>
      <c r="AO29" s="99">
        <v>7</v>
      </c>
      <c r="AP29" s="99">
        <v>6</v>
      </c>
      <c r="AQ29" s="99">
        <v>0</v>
      </c>
      <c r="AR29" s="99">
        <v>161</v>
      </c>
      <c r="AS29" s="127"/>
      <c r="AT29" s="116">
        <v>1922</v>
      </c>
      <c r="AU29" s="99">
        <v>50</v>
      </c>
      <c r="AV29" s="99">
        <v>6</v>
      </c>
      <c r="AW29" s="99">
        <v>9</v>
      </c>
      <c r="AX29" s="99">
        <v>17</v>
      </c>
      <c r="AY29" s="99">
        <v>14</v>
      </c>
      <c r="AZ29" s="99">
        <v>12</v>
      </c>
      <c r="BA29" s="99">
        <v>19</v>
      </c>
      <c r="BB29" s="99">
        <v>20</v>
      </c>
      <c r="BC29" s="99">
        <v>18</v>
      </c>
      <c r="BD29" s="99">
        <v>17</v>
      </c>
      <c r="BE29" s="99">
        <v>19</v>
      </c>
      <c r="BF29" s="99">
        <v>26</v>
      </c>
      <c r="BG29" s="99">
        <v>25</v>
      </c>
      <c r="BH29" s="99">
        <v>32</v>
      </c>
      <c r="BI29" s="99">
        <v>18</v>
      </c>
      <c r="BJ29" s="99">
        <v>27</v>
      </c>
      <c r="BK29" s="99">
        <v>14</v>
      </c>
      <c r="BL29" s="99">
        <v>11</v>
      </c>
      <c r="BM29" s="99">
        <v>1</v>
      </c>
      <c r="BN29" s="99">
        <v>355</v>
      </c>
      <c r="BP29" s="116">
        <v>1922</v>
      </c>
    </row>
    <row r="30" spans="2:68">
      <c r="B30" s="116">
        <v>1923</v>
      </c>
      <c r="C30" s="99">
        <v>43</v>
      </c>
      <c r="D30" s="99">
        <v>15</v>
      </c>
      <c r="E30" s="99">
        <v>10</v>
      </c>
      <c r="F30" s="99">
        <v>26</v>
      </c>
      <c r="G30" s="99">
        <v>18</v>
      </c>
      <c r="H30" s="99">
        <v>11</v>
      </c>
      <c r="I30" s="99">
        <v>18</v>
      </c>
      <c r="J30" s="99">
        <v>30</v>
      </c>
      <c r="K30" s="99">
        <v>25</v>
      </c>
      <c r="L30" s="99">
        <v>45</v>
      </c>
      <c r="M30" s="99">
        <v>45</v>
      </c>
      <c r="N30" s="99">
        <v>60</v>
      </c>
      <c r="O30" s="99">
        <v>58</v>
      </c>
      <c r="P30" s="99">
        <v>66</v>
      </c>
      <c r="Q30" s="99">
        <v>48</v>
      </c>
      <c r="R30" s="99">
        <v>48</v>
      </c>
      <c r="S30" s="99">
        <v>38</v>
      </c>
      <c r="T30" s="99">
        <v>22</v>
      </c>
      <c r="U30" s="99">
        <v>0</v>
      </c>
      <c r="V30" s="99">
        <v>626</v>
      </c>
      <c r="W30" s="127"/>
      <c r="X30" s="116">
        <v>1923</v>
      </c>
      <c r="Y30" s="99">
        <v>30</v>
      </c>
      <c r="Z30" s="99">
        <v>7</v>
      </c>
      <c r="AA30" s="99">
        <v>10</v>
      </c>
      <c r="AB30" s="99">
        <v>20</v>
      </c>
      <c r="AC30" s="99">
        <v>14</v>
      </c>
      <c r="AD30" s="99">
        <v>25</v>
      </c>
      <c r="AE30" s="99">
        <v>38</v>
      </c>
      <c r="AF30" s="99">
        <v>45</v>
      </c>
      <c r="AG30" s="99">
        <v>40</v>
      </c>
      <c r="AH30" s="99">
        <v>28</v>
      </c>
      <c r="AI30" s="99">
        <v>27</v>
      </c>
      <c r="AJ30" s="99">
        <v>34</v>
      </c>
      <c r="AK30" s="99">
        <v>37</v>
      </c>
      <c r="AL30" s="99">
        <v>37</v>
      </c>
      <c r="AM30" s="99">
        <v>53</v>
      </c>
      <c r="AN30" s="99">
        <v>58</v>
      </c>
      <c r="AO30" s="99">
        <v>47</v>
      </c>
      <c r="AP30" s="99">
        <v>34</v>
      </c>
      <c r="AQ30" s="99">
        <v>0</v>
      </c>
      <c r="AR30" s="99">
        <v>584</v>
      </c>
      <c r="AS30" s="127"/>
      <c r="AT30" s="116">
        <v>1923</v>
      </c>
      <c r="AU30" s="99">
        <v>73</v>
      </c>
      <c r="AV30" s="99">
        <v>22</v>
      </c>
      <c r="AW30" s="99">
        <v>20</v>
      </c>
      <c r="AX30" s="99">
        <v>46</v>
      </c>
      <c r="AY30" s="99">
        <v>32</v>
      </c>
      <c r="AZ30" s="99">
        <v>36</v>
      </c>
      <c r="BA30" s="99">
        <v>56</v>
      </c>
      <c r="BB30" s="99">
        <v>75</v>
      </c>
      <c r="BC30" s="99">
        <v>65</v>
      </c>
      <c r="BD30" s="99">
        <v>73</v>
      </c>
      <c r="BE30" s="99">
        <v>72</v>
      </c>
      <c r="BF30" s="99">
        <v>94</v>
      </c>
      <c r="BG30" s="99">
        <v>95</v>
      </c>
      <c r="BH30" s="99">
        <v>103</v>
      </c>
      <c r="BI30" s="99">
        <v>101</v>
      </c>
      <c r="BJ30" s="99">
        <v>106</v>
      </c>
      <c r="BK30" s="99">
        <v>85</v>
      </c>
      <c r="BL30" s="99">
        <v>56</v>
      </c>
      <c r="BM30" s="99">
        <v>0</v>
      </c>
      <c r="BN30" s="99">
        <v>1210</v>
      </c>
      <c r="BP30" s="116">
        <v>1923</v>
      </c>
    </row>
    <row r="31" spans="2:68">
      <c r="B31" s="116">
        <v>1924</v>
      </c>
      <c r="C31" s="99">
        <v>25</v>
      </c>
      <c r="D31" s="99">
        <v>4</v>
      </c>
      <c r="E31" s="99">
        <v>3</v>
      </c>
      <c r="F31" s="99">
        <v>5</v>
      </c>
      <c r="G31" s="99">
        <v>7</v>
      </c>
      <c r="H31" s="99">
        <v>7</v>
      </c>
      <c r="I31" s="99">
        <v>4</v>
      </c>
      <c r="J31" s="99">
        <v>15</v>
      </c>
      <c r="K31" s="99">
        <v>19</v>
      </c>
      <c r="L31" s="99">
        <v>18</v>
      </c>
      <c r="M31" s="99">
        <v>25</v>
      </c>
      <c r="N31" s="99">
        <v>21</v>
      </c>
      <c r="O31" s="99">
        <v>27</v>
      </c>
      <c r="P31" s="99">
        <v>25</v>
      </c>
      <c r="Q31" s="99">
        <v>27</v>
      </c>
      <c r="R31" s="99">
        <v>22</v>
      </c>
      <c r="S31" s="99">
        <v>24</v>
      </c>
      <c r="T31" s="99">
        <v>19</v>
      </c>
      <c r="U31" s="99">
        <v>0</v>
      </c>
      <c r="V31" s="99">
        <v>297</v>
      </c>
      <c r="W31" s="127"/>
      <c r="X31" s="116">
        <v>1924</v>
      </c>
      <c r="Y31" s="99">
        <v>31</v>
      </c>
      <c r="Z31" s="99">
        <v>2</v>
      </c>
      <c r="AA31" s="99">
        <v>3</v>
      </c>
      <c r="AB31" s="99">
        <v>3</v>
      </c>
      <c r="AC31" s="99">
        <v>8</v>
      </c>
      <c r="AD31" s="99">
        <v>15</v>
      </c>
      <c r="AE31" s="99">
        <v>10</v>
      </c>
      <c r="AF31" s="99">
        <v>12</v>
      </c>
      <c r="AG31" s="99">
        <v>11</v>
      </c>
      <c r="AH31" s="99">
        <v>10</v>
      </c>
      <c r="AI31" s="99">
        <v>9</v>
      </c>
      <c r="AJ31" s="99">
        <v>16</v>
      </c>
      <c r="AK31" s="99">
        <v>18</v>
      </c>
      <c r="AL31" s="99">
        <v>23</v>
      </c>
      <c r="AM31" s="99">
        <v>28</v>
      </c>
      <c r="AN31" s="99">
        <v>36</v>
      </c>
      <c r="AO31" s="99">
        <v>29</v>
      </c>
      <c r="AP31" s="99">
        <v>20</v>
      </c>
      <c r="AQ31" s="99">
        <v>1</v>
      </c>
      <c r="AR31" s="99">
        <v>285</v>
      </c>
      <c r="AS31" s="127"/>
      <c r="AT31" s="116">
        <v>1924</v>
      </c>
      <c r="AU31" s="99">
        <v>56</v>
      </c>
      <c r="AV31" s="99">
        <v>6</v>
      </c>
      <c r="AW31" s="99">
        <v>6</v>
      </c>
      <c r="AX31" s="99">
        <v>8</v>
      </c>
      <c r="AY31" s="99">
        <v>15</v>
      </c>
      <c r="AZ31" s="99">
        <v>22</v>
      </c>
      <c r="BA31" s="99">
        <v>14</v>
      </c>
      <c r="BB31" s="99">
        <v>27</v>
      </c>
      <c r="BC31" s="99">
        <v>30</v>
      </c>
      <c r="BD31" s="99">
        <v>28</v>
      </c>
      <c r="BE31" s="99">
        <v>34</v>
      </c>
      <c r="BF31" s="99">
        <v>37</v>
      </c>
      <c r="BG31" s="99">
        <v>45</v>
      </c>
      <c r="BH31" s="99">
        <v>48</v>
      </c>
      <c r="BI31" s="99">
        <v>55</v>
      </c>
      <c r="BJ31" s="99">
        <v>58</v>
      </c>
      <c r="BK31" s="99">
        <v>53</v>
      </c>
      <c r="BL31" s="99">
        <v>39</v>
      </c>
      <c r="BM31" s="99">
        <v>1</v>
      </c>
      <c r="BN31" s="99">
        <v>582</v>
      </c>
      <c r="BP31" s="116">
        <v>1924</v>
      </c>
    </row>
    <row r="32" spans="2:68">
      <c r="B32" s="116">
        <v>1925</v>
      </c>
      <c r="C32" s="99">
        <v>28</v>
      </c>
      <c r="D32" s="99">
        <v>6</v>
      </c>
      <c r="E32" s="99">
        <v>6</v>
      </c>
      <c r="F32" s="99">
        <v>5</v>
      </c>
      <c r="G32" s="99">
        <v>7</v>
      </c>
      <c r="H32" s="99">
        <v>5</v>
      </c>
      <c r="I32" s="99">
        <v>9</v>
      </c>
      <c r="J32" s="99">
        <v>12</v>
      </c>
      <c r="K32" s="99">
        <v>11</v>
      </c>
      <c r="L32" s="99">
        <v>8</v>
      </c>
      <c r="M32" s="99">
        <v>17</v>
      </c>
      <c r="N32" s="99">
        <v>12</v>
      </c>
      <c r="O32" s="99">
        <v>18</v>
      </c>
      <c r="P32" s="99">
        <v>15</v>
      </c>
      <c r="Q32" s="99">
        <v>10</v>
      </c>
      <c r="R32" s="99">
        <v>8</v>
      </c>
      <c r="S32" s="99">
        <v>5</v>
      </c>
      <c r="T32" s="99">
        <v>2</v>
      </c>
      <c r="U32" s="99">
        <v>0</v>
      </c>
      <c r="V32" s="99">
        <v>184</v>
      </c>
      <c r="W32" s="127"/>
      <c r="X32" s="116">
        <v>1925</v>
      </c>
      <c r="Y32" s="99">
        <v>37</v>
      </c>
      <c r="Z32" s="99">
        <v>6</v>
      </c>
      <c r="AA32" s="99">
        <v>2</v>
      </c>
      <c r="AB32" s="99">
        <v>2</v>
      </c>
      <c r="AC32" s="99">
        <v>5</v>
      </c>
      <c r="AD32" s="99">
        <v>3</v>
      </c>
      <c r="AE32" s="99">
        <v>3</v>
      </c>
      <c r="AF32" s="99">
        <v>11</v>
      </c>
      <c r="AG32" s="99">
        <v>7</v>
      </c>
      <c r="AH32" s="99">
        <v>9</v>
      </c>
      <c r="AI32" s="99">
        <v>6</v>
      </c>
      <c r="AJ32" s="99">
        <v>9</v>
      </c>
      <c r="AK32" s="99">
        <v>12</v>
      </c>
      <c r="AL32" s="99">
        <v>8</v>
      </c>
      <c r="AM32" s="99">
        <v>10</v>
      </c>
      <c r="AN32" s="99">
        <v>7</v>
      </c>
      <c r="AO32" s="99">
        <v>16</v>
      </c>
      <c r="AP32" s="99">
        <v>14</v>
      </c>
      <c r="AQ32" s="99">
        <v>0</v>
      </c>
      <c r="AR32" s="99">
        <v>167</v>
      </c>
      <c r="AS32" s="127"/>
      <c r="AT32" s="116">
        <v>1925</v>
      </c>
      <c r="AU32" s="99">
        <v>65</v>
      </c>
      <c r="AV32" s="99">
        <v>12</v>
      </c>
      <c r="AW32" s="99">
        <v>8</v>
      </c>
      <c r="AX32" s="99">
        <v>7</v>
      </c>
      <c r="AY32" s="99">
        <v>12</v>
      </c>
      <c r="AZ32" s="99">
        <v>8</v>
      </c>
      <c r="BA32" s="99">
        <v>12</v>
      </c>
      <c r="BB32" s="99">
        <v>23</v>
      </c>
      <c r="BC32" s="99">
        <v>18</v>
      </c>
      <c r="BD32" s="99">
        <v>17</v>
      </c>
      <c r="BE32" s="99">
        <v>23</v>
      </c>
      <c r="BF32" s="99">
        <v>21</v>
      </c>
      <c r="BG32" s="99">
        <v>30</v>
      </c>
      <c r="BH32" s="99">
        <v>23</v>
      </c>
      <c r="BI32" s="99">
        <v>20</v>
      </c>
      <c r="BJ32" s="99">
        <v>15</v>
      </c>
      <c r="BK32" s="99">
        <v>21</v>
      </c>
      <c r="BL32" s="99">
        <v>16</v>
      </c>
      <c r="BM32" s="99">
        <v>0</v>
      </c>
      <c r="BN32" s="99">
        <v>351</v>
      </c>
      <c r="BP32" s="116">
        <v>1925</v>
      </c>
    </row>
    <row r="33" spans="2:68">
      <c r="B33" s="116">
        <v>1926</v>
      </c>
      <c r="C33" s="99">
        <v>29</v>
      </c>
      <c r="D33" s="99">
        <v>3</v>
      </c>
      <c r="E33" s="99">
        <v>5</v>
      </c>
      <c r="F33" s="99">
        <v>6</v>
      </c>
      <c r="G33" s="99">
        <v>14</v>
      </c>
      <c r="H33" s="99">
        <v>17</v>
      </c>
      <c r="I33" s="99">
        <v>5</v>
      </c>
      <c r="J33" s="99">
        <v>17</v>
      </c>
      <c r="K33" s="99">
        <v>24</v>
      </c>
      <c r="L33" s="99">
        <v>24</v>
      </c>
      <c r="M33" s="99">
        <v>21</v>
      </c>
      <c r="N33" s="99">
        <v>39</v>
      </c>
      <c r="O33" s="99">
        <v>33</v>
      </c>
      <c r="P33" s="99">
        <v>45</v>
      </c>
      <c r="Q33" s="99">
        <v>39</v>
      </c>
      <c r="R33" s="99">
        <v>46</v>
      </c>
      <c r="S33" s="99">
        <v>32</v>
      </c>
      <c r="T33" s="99">
        <v>30</v>
      </c>
      <c r="U33" s="99">
        <v>0</v>
      </c>
      <c r="V33" s="99">
        <v>429</v>
      </c>
      <c r="W33" s="127"/>
      <c r="X33" s="116">
        <v>1926</v>
      </c>
      <c r="Y33" s="99">
        <v>19</v>
      </c>
      <c r="Z33" s="99">
        <v>3</v>
      </c>
      <c r="AA33" s="99">
        <v>3</v>
      </c>
      <c r="AB33" s="99">
        <v>9</v>
      </c>
      <c r="AC33" s="99">
        <v>7</v>
      </c>
      <c r="AD33" s="99">
        <v>8</v>
      </c>
      <c r="AE33" s="99">
        <v>23</v>
      </c>
      <c r="AF33" s="99">
        <v>16</v>
      </c>
      <c r="AG33" s="99">
        <v>11</v>
      </c>
      <c r="AH33" s="99">
        <v>23</v>
      </c>
      <c r="AI33" s="99">
        <v>18</v>
      </c>
      <c r="AJ33" s="99">
        <v>20</v>
      </c>
      <c r="AK33" s="99">
        <v>20</v>
      </c>
      <c r="AL33" s="99">
        <v>32</v>
      </c>
      <c r="AM33" s="99">
        <v>21</v>
      </c>
      <c r="AN33" s="99">
        <v>33</v>
      </c>
      <c r="AO33" s="99">
        <v>38</v>
      </c>
      <c r="AP33" s="99">
        <v>22</v>
      </c>
      <c r="AQ33" s="99">
        <v>0</v>
      </c>
      <c r="AR33" s="99">
        <v>326</v>
      </c>
      <c r="AS33" s="127"/>
      <c r="AT33" s="116">
        <v>1926</v>
      </c>
      <c r="AU33" s="99">
        <v>48</v>
      </c>
      <c r="AV33" s="99">
        <v>6</v>
      </c>
      <c r="AW33" s="99">
        <v>8</v>
      </c>
      <c r="AX33" s="99">
        <v>15</v>
      </c>
      <c r="AY33" s="99">
        <v>21</v>
      </c>
      <c r="AZ33" s="99">
        <v>25</v>
      </c>
      <c r="BA33" s="99">
        <v>28</v>
      </c>
      <c r="BB33" s="99">
        <v>33</v>
      </c>
      <c r="BC33" s="99">
        <v>35</v>
      </c>
      <c r="BD33" s="99">
        <v>47</v>
      </c>
      <c r="BE33" s="99">
        <v>39</v>
      </c>
      <c r="BF33" s="99">
        <v>59</v>
      </c>
      <c r="BG33" s="99">
        <v>53</v>
      </c>
      <c r="BH33" s="99">
        <v>77</v>
      </c>
      <c r="BI33" s="99">
        <v>60</v>
      </c>
      <c r="BJ33" s="99">
        <v>79</v>
      </c>
      <c r="BK33" s="99">
        <v>70</v>
      </c>
      <c r="BL33" s="99">
        <v>52</v>
      </c>
      <c r="BM33" s="99">
        <v>0</v>
      </c>
      <c r="BN33" s="99">
        <v>755</v>
      </c>
      <c r="BP33" s="116">
        <v>1926</v>
      </c>
    </row>
    <row r="34" spans="2:68">
      <c r="B34" s="116">
        <v>1927</v>
      </c>
      <c r="C34" s="99">
        <v>29</v>
      </c>
      <c r="D34" s="99">
        <v>3</v>
      </c>
      <c r="E34" s="99">
        <v>3</v>
      </c>
      <c r="F34" s="99">
        <v>4</v>
      </c>
      <c r="G34" s="99">
        <v>6</v>
      </c>
      <c r="H34" s="99">
        <v>8</v>
      </c>
      <c r="I34" s="99">
        <v>10</v>
      </c>
      <c r="J34" s="99">
        <v>5</v>
      </c>
      <c r="K34" s="99">
        <v>10</v>
      </c>
      <c r="L34" s="99">
        <v>16</v>
      </c>
      <c r="M34" s="99">
        <v>16</v>
      </c>
      <c r="N34" s="99">
        <v>17</v>
      </c>
      <c r="O34" s="99">
        <v>23</v>
      </c>
      <c r="P34" s="99">
        <v>20</v>
      </c>
      <c r="Q34" s="99">
        <v>15</v>
      </c>
      <c r="R34" s="99">
        <v>18</v>
      </c>
      <c r="S34" s="99">
        <v>15</v>
      </c>
      <c r="T34" s="99">
        <v>11</v>
      </c>
      <c r="U34" s="99">
        <v>1</v>
      </c>
      <c r="V34" s="99">
        <v>230</v>
      </c>
      <c r="W34" s="127"/>
      <c r="X34" s="116">
        <v>1927</v>
      </c>
      <c r="Y34" s="99">
        <v>19</v>
      </c>
      <c r="Z34" s="99">
        <v>5</v>
      </c>
      <c r="AA34" s="99">
        <v>4</v>
      </c>
      <c r="AB34" s="99">
        <v>3</v>
      </c>
      <c r="AC34" s="99">
        <v>6</v>
      </c>
      <c r="AD34" s="99">
        <v>14</v>
      </c>
      <c r="AE34" s="99">
        <v>9</v>
      </c>
      <c r="AF34" s="99">
        <v>12</v>
      </c>
      <c r="AG34" s="99">
        <v>4</v>
      </c>
      <c r="AH34" s="99">
        <v>6</v>
      </c>
      <c r="AI34" s="99">
        <v>11</v>
      </c>
      <c r="AJ34" s="99">
        <v>16</v>
      </c>
      <c r="AK34" s="99">
        <v>9</v>
      </c>
      <c r="AL34" s="99">
        <v>13</v>
      </c>
      <c r="AM34" s="99">
        <v>20</v>
      </c>
      <c r="AN34" s="99">
        <v>13</v>
      </c>
      <c r="AO34" s="99">
        <v>16</v>
      </c>
      <c r="AP34" s="99">
        <v>17</v>
      </c>
      <c r="AQ34" s="99">
        <v>0</v>
      </c>
      <c r="AR34" s="99">
        <v>197</v>
      </c>
      <c r="AS34" s="127"/>
      <c r="AT34" s="116">
        <v>1927</v>
      </c>
      <c r="AU34" s="99">
        <v>48</v>
      </c>
      <c r="AV34" s="99">
        <v>8</v>
      </c>
      <c r="AW34" s="99">
        <v>7</v>
      </c>
      <c r="AX34" s="99">
        <v>7</v>
      </c>
      <c r="AY34" s="99">
        <v>12</v>
      </c>
      <c r="AZ34" s="99">
        <v>22</v>
      </c>
      <c r="BA34" s="99">
        <v>19</v>
      </c>
      <c r="BB34" s="99">
        <v>17</v>
      </c>
      <c r="BC34" s="99">
        <v>14</v>
      </c>
      <c r="BD34" s="99">
        <v>22</v>
      </c>
      <c r="BE34" s="99">
        <v>27</v>
      </c>
      <c r="BF34" s="99">
        <v>33</v>
      </c>
      <c r="BG34" s="99">
        <v>32</v>
      </c>
      <c r="BH34" s="99">
        <v>33</v>
      </c>
      <c r="BI34" s="99">
        <v>35</v>
      </c>
      <c r="BJ34" s="99">
        <v>31</v>
      </c>
      <c r="BK34" s="99">
        <v>31</v>
      </c>
      <c r="BL34" s="99">
        <v>28</v>
      </c>
      <c r="BM34" s="99">
        <v>1</v>
      </c>
      <c r="BN34" s="99">
        <v>427</v>
      </c>
      <c r="BP34" s="116">
        <v>1927</v>
      </c>
    </row>
    <row r="35" spans="2:68">
      <c r="B35" s="116">
        <v>1928</v>
      </c>
      <c r="C35" s="99">
        <v>29</v>
      </c>
      <c r="D35" s="99">
        <v>6</v>
      </c>
      <c r="E35" s="99">
        <v>6</v>
      </c>
      <c r="F35" s="99">
        <v>7</v>
      </c>
      <c r="G35" s="99">
        <v>16</v>
      </c>
      <c r="H35" s="99">
        <v>10</v>
      </c>
      <c r="I35" s="99">
        <v>19</v>
      </c>
      <c r="J35" s="99">
        <v>17</v>
      </c>
      <c r="K35" s="99">
        <v>23</v>
      </c>
      <c r="L35" s="99">
        <v>21</v>
      </c>
      <c r="M35" s="99">
        <v>25</v>
      </c>
      <c r="N35" s="99">
        <v>37</v>
      </c>
      <c r="O35" s="99">
        <v>43</v>
      </c>
      <c r="P35" s="99">
        <v>32</v>
      </c>
      <c r="Q35" s="99">
        <v>40</v>
      </c>
      <c r="R35" s="99">
        <v>26</v>
      </c>
      <c r="S35" s="99">
        <v>23</v>
      </c>
      <c r="T35" s="99">
        <v>21</v>
      </c>
      <c r="U35" s="99">
        <v>0</v>
      </c>
      <c r="V35" s="99">
        <v>401</v>
      </c>
      <c r="W35" s="127"/>
      <c r="X35" s="116">
        <v>1928</v>
      </c>
      <c r="Y35" s="99">
        <v>29</v>
      </c>
      <c r="Z35" s="99">
        <v>8</v>
      </c>
      <c r="AA35" s="99">
        <v>8</v>
      </c>
      <c r="AB35" s="99">
        <v>7</v>
      </c>
      <c r="AC35" s="99">
        <v>8</v>
      </c>
      <c r="AD35" s="99">
        <v>9</v>
      </c>
      <c r="AE35" s="99">
        <v>20</v>
      </c>
      <c r="AF35" s="99">
        <v>22</v>
      </c>
      <c r="AG35" s="99">
        <v>29</v>
      </c>
      <c r="AH35" s="99">
        <v>19</v>
      </c>
      <c r="AI35" s="99">
        <v>34</v>
      </c>
      <c r="AJ35" s="99">
        <v>24</v>
      </c>
      <c r="AK35" s="99">
        <v>28</v>
      </c>
      <c r="AL35" s="99">
        <v>26</v>
      </c>
      <c r="AM35" s="99">
        <v>33</v>
      </c>
      <c r="AN35" s="99">
        <v>37</v>
      </c>
      <c r="AO35" s="99">
        <v>34</v>
      </c>
      <c r="AP35" s="99">
        <v>23</v>
      </c>
      <c r="AQ35" s="99">
        <v>0</v>
      </c>
      <c r="AR35" s="99">
        <v>398</v>
      </c>
      <c r="AS35" s="127"/>
      <c r="AT35" s="116">
        <v>1928</v>
      </c>
      <c r="AU35" s="99">
        <v>58</v>
      </c>
      <c r="AV35" s="99">
        <v>14</v>
      </c>
      <c r="AW35" s="99">
        <v>14</v>
      </c>
      <c r="AX35" s="99">
        <v>14</v>
      </c>
      <c r="AY35" s="99">
        <v>24</v>
      </c>
      <c r="AZ35" s="99">
        <v>19</v>
      </c>
      <c r="BA35" s="99">
        <v>39</v>
      </c>
      <c r="BB35" s="99">
        <v>39</v>
      </c>
      <c r="BC35" s="99">
        <v>52</v>
      </c>
      <c r="BD35" s="99">
        <v>40</v>
      </c>
      <c r="BE35" s="99">
        <v>59</v>
      </c>
      <c r="BF35" s="99">
        <v>61</v>
      </c>
      <c r="BG35" s="99">
        <v>71</v>
      </c>
      <c r="BH35" s="99">
        <v>58</v>
      </c>
      <c r="BI35" s="99">
        <v>73</v>
      </c>
      <c r="BJ35" s="99">
        <v>63</v>
      </c>
      <c r="BK35" s="99">
        <v>57</v>
      </c>
      <c r="BL35" s="99">
        <v>44</v>
      </c>
      <c r="BM35" s="99">
        <v>0</v>
      </c>
      <c r="BN35" s="99">
        <v>799</v>
      </c>
      <c r="BP35" s="116">
        <v>1928</v>
      </c>
    </row>
    <row r="36" spans="2:68">
      <c r="B36" s="116">
        <v>1929</v>
      </c>
      <c r="C36" s="99">
        <v>50</v>
      </c>
      <c r="D36" s="99">
        <v>11</v>
      </c>
      <c r="E36" s="99">
        <v>7</v>
      </c>
      <c r="F36" s="99">
        <v>15</v>
      </c>
      <c r="G36" s="99">
        <v>19</v>
      </c>
      <c r="H36" s="99">
        <v>11</v>
      </c>
      <c r="I36" s="99">
        <v>11</v>
      </c>
      <c r="J36" s="99">
        <v>19</v>
      </c>
      <c r="K36" s="99">
        <v>31</v>
      </c>
      <c r="L36" s="99">
        <v>35</v>
      </c>
      <c r="M36" s="99">
        <v>32</v>
      </c>
      <c r="N36" s="99">
        <v>53</v>
      </c>
      <c r="O36" s="99">
        <v>54</v>
      </c>
      <c r="P36" s="99">
        <v>52</v>
      </c>
      <c r="Q36" s="99">
        <v>42</v>
      </c>
      <c r="R36" s="99">
        <v>30</v>
      </c>
      <c r="S36" s="99">
        <v>46</v>
      </c>
      <c r="T36" s="99">
        <v>30</v>
      </c>
      <c r="U36" s="99">
        <v>0</v>
      </c>
      <c r="V36" s="99">
        <v>548</v>
      </c>
      <c r="W36" s="127"/>
      <c r="X36" s="116">
        <v>1929</v>
      </c>
      <c r="Y36" s="99">
        <v>43</v>
      </c>
      <c r="Z36" s="99">
        <v>6</v>
      </c>
      <c r="AA36" s="99">
        <v>8</v>
      </c>
      <c r="AB36" s="99">
        <v>9</v>
      </c>
      <c r="AC36" s="99">
        <v>9</v>
      </c>
      <c r="AD36" s="99">
        <v>8</v>
      </c>
      <c r="AE36" s="99">
        <v>31</v>
      </c>
      <c r="AF36" s="99">
        <v>33</v>
      </c>
      <c r="AG36" s="99">
        <v>24</v>
      </c>
      <c r="AH36" s="99">
        <v>26</v>
      </c>
      <c r="AI36" s="99">
        <v>18</v>
      </c>
      <c r="AJ36" s="99">
        <v>30</v>
      </c>
      <c r="AK36" s="99">
        <v>24</v>
      </c>
      <c r="AL36" s="99">
        <v>34</v>
      </c>
      <c r="AM36" s="99">
        <v>40</v>
      </c>
      <c r="AN36" s="99">
        <v>46</v>
      </c>
      <c r="AO36" s="99">
        <v>36</v>
      </c>
      <c r="AP36" s="99">
        <v>46</v>
      </c>
      <c r="AQ36" s="99">
        <v>0</v>
      </c>
      <c r="AR36" s="99">
        <v>471</v>
      </c>
      <c r="AS36" s="127"/>
      <c r="AT36" s="116">
        <v>1929</v>
      </c>
      <c r="AU36" s="99">
        <v>93</v>
      </c>
      <c r="AV36" s="99">
        <v>17</v>
      </c>
      <c r="AW36" s="99">
        <v>15</v>
      </c>
      <c r="AX36" s="99">
        <v>24</v>
      </c>
      <c r="AY36" s="99">
        <v>28</v>
      </c>
      <c r="AZ36" s="99">
        <v>19</v>
      </c>
      <c r="BA36" s="99">
        <v>42</v>
      </c>
      <c r="BB36" s="99">
        <v>52</v>
      </c>
      <c r="BC36" s="99">
        <v>55</v>
      </c>
      <c r="BD36" s="99">
        <v>61</v>
      </c>
      <c r="BE36" s="99">
        <v>50</v>
      </c>
      <c r="BF36" s="99">
        <v>83</v>
      </c>
      <c r="BG36" s="99">
        <v>78</v>
      </c>
      <c r="BH36" s="99">
        <v>86</v>
      </c>
      <c r="BI36" s="99">
        <v>82</v>
      </c>
      <c r="BJ36" s="99">
        <v>76</v>
      </c>
      <c r="BK36" s="99">
        <v>82</v>
      </c>
      <c r="BL36" s="99">
        <v>76</v>
      </c>
      <c r="BM36" s="99">
        <v>0</v>
      </c>
      <c r="BN36" s="99">
        <v>1019</v>
      </c>
      <c r="BP36" s="116">
        <v>1929</v>
      </c>
    </row>
    <row r="37" spans="2:68">
      <c r="B37" s="116">
        <v>1930</v>
      </c>
      <c r="C37" s="99">
        <v>23</v>
      </c>
      <c r="D37" s="99">
        <v>3</v>
      </c>
      <c r="E37" s="99">
        <v>1</v>
      </c>
      <c r="F37" s="99">
        <v>3</v>
      </c>
      <c r="G37" s="99">
        <v>3</v>
      </c>
      <c r="H37" s="99">
        <v>3</v>
      </c>
      <c r="I37" s="99">
        <v>3</v>
      </c>
      <c r="J37" s="99">
        <v>10</v>
      </c>
      <c r="K37" s="99">
        <v>8</v>
      </c>
      <c r="L37" s="99">
        <v>9</v>
      </c>
      <c r="M37" s="99">
        <v>9</v>
      </c>
      <c r="N37" s="99">
        <v>10</v>
      </c>
      <c r="O37" s="99">
        <v>15</v>
      </c>
      <c r="P37" s="99">
        <v>13</v>
      </c>
      <c r="Q37" s="99">
        <v>11</v>
      </c>
      <c r="R37" s="99">
        <v>12</v>
      </c>
      <c r="S37" s="99">
        <v>7</v>
      </c>
      <c r="T37" s="99">
        <v>8</v>
      </c>
      <c r="U37" s="99">
        <v>0</v>
      </c>
      <c r="V37" s="99">
        <v>151</v>
      </c>
      <c r="W37" s="127"/>
      <c r="X37" s="116">
        <v>1930</v>
      </c>
      <c r="Y37" s="99">
        <v>26</v>
      </c>
      <c r="Z37" s="99">
        <v>3</v>
      </c>
      <c r="AA37" s="99">
        <v>1</v>
      </c>
      <c r="AB37" s="99">
        <v>2</v>
      </c>
      <c r="AC37" s="99">
        <v>5</v>
      </c>
      <c r="AD37" s="99">
        <v>6</v>
      </c>
      <c r="AE37" s="99">
        <v>4</v>
      </c>
      <c r="AF37" s="99">
        <v>5</v>
      </c>
      <c r="AG37" s="99">
        <v>5</v>
      </c>
      <c r="AH37" s="99">
        <v>3</v>
      </c>
      <c r="AI37" s="99">
        <v>6</v>
      </c>
      <c r="AJ37" s="99">
        <v>5</v>
      </c>
      <c r="AK37" s="99">
        <v>14</v>
      </c>
      <c r="AL37" s="99">
        <v>7</v>
      </c>
      <c r="AM37" s="99">
        <v>14</v>
      </c>
      <c r="AN37" s="99">
        <v>11</v>
      </c>
      <c r="AO37" s="99">
        <v>7</v>
      </c>
      <c r="AP37" s="99">
        <v>3</v>
      </c>
      <c r="AQ37" s="99">
        <v>0</v>
      </c>
      <c r="AR37" s="99">
        <v>127</v>
      </c>
      <c r="AS37" s="127"/>
      <c r="AT37" s="116">
        <v>1930</v>
      </c>
      <c r="AU37" s="99">
        <v>49</v>
      </c>
      <c r="AV37" s="99">
        <v>6</v>
      </c>
      <c r="AW37" s="99">
        <v>2</v>
      </c>
      <c r="AX37" s="99">
        <v>5</v>
      </c>
      <c r="AY37" s="99">
        <v>8</v>
      </c>
      <c r="AZ37" s="99">
        <v>9</v>
      </c>
      <c r="BA37" s="99">
        <v>7</v>
      </c>
      <c r="BB37" s="99">
        <v>15</v>
      </c>
      <c r="BC37" s="99">
        <v>13</v>
      </c>
      <c r="BD37" s="99">
        <v>12</v>
      </c>
      <c r="BE37" s="99">
        <v>15</v>
      </c>
      <c r="BF37" s="99">
        <v>15</v>
      </c>
      <c r="BG37" s="99">
        <v>29</v>
      </c>
      <c r="BH37" s="99">
        <v>20</v>
      </c>
      <c r="BI37" s="99">
        <v>25</v>
      </c>
      <c r="BJ37" s="99">
        <v>23</v>
      </c>
      <c r="BK37" s="99">
        <v>14</v>
      </c>
      <c r="BL37" s="99">
        <v>11</v>
      </c>
      <c r="BM37" s="99">
        <v>0</v>
      </c>
      <c r="BN37" s="99">
        <v>278</v>
      </c>
      <c r="BP37" s="116">
        <v>1930</v>
      </c>
    </row>
    <row r="38" spans="2:68">
      <c r="B38" s="117">
        <v>1931</v>
      </c>
      <c r="C38" s="99">
        <v>46</v>
      </c>
      <c r="D38" s="99">
        <v>8</v>
      </c>
      <c r="E38" s="99">
        <v>9</v>
      </c>
      <c r="F38" s="99">
        <v>10</v>
      </c>
      <c r="G38" s="99">
        <v>12</v>
      </c>
      <c r="H38" s="99">
        <v>12</v>
      </c>
      <c r="I38" s="99">
        <v>12</v>
      </c>
      <c r="J38" s="99">
        <v>20</v>
      </c>
      <c r="K38" s="99">
        <v>24</v>
      </c>
      <c r="L38" s="99">
        <v>31</v>
      </c>
      <c r="M38" s="99">
        <v>18</v>
      </c>
      <c r="N38" s="99">
        <v>33</v>
      </c>
      <c r="O38" s="99">
        <v>39</v>
      </c>
      <c r="P38" s="99">
        <v>35</v>
      </c>
      <c r="Q38" s="99">
        <v>47</v>
      </c>
      <c r="R38" s="99">
        <v>37</v>
      </c>
      <c r="S38" s="99">
        <v>22</v>
      </c>
      <c r="T38" s="99">
        <v>28</v>
      </c>
      <c r="U38" s="99">
        <v>0</v>
      </c>
      <c r="V38" s="99">
        <v>443</v>
      </c>
      <c r="W38" s="127"/>
      <c r="X38" s="117">
        <v>1931</v>
      </c>
      <c r="Y38" s="99">
        <v>40</v>
      </c>
      <c r="Z38" s="99">
        <v>4</v>
      </c>
      <c r="AA38" s="99">
        <v>7</v>
      </c>
      <c r="AB38" s="99">
        <v>7</v>
      </c>
      <c r="AC38" s="99">
        <v>9</v>
      </c>
      <c r="AD38" s="99">
        <v>14</v>
      </c>
      <c r="AE38" s="99">
        <v>10</v>
      </c>
      <c r="AF38" s="99">
        <v>16</v>
      </c>
      <c r="AG38" s="99">
        <v>23</v>
      </c>
      <c r="AH38" s="99">
        <v>14</v>
      </c>
      <c r="AI38" s="99">
        <v>19</v>
      </c>
      <c r="AJ38" s="99">
        <v>19</v>
      </c>
      <c r="AK38" s="99">
        <v>35</v>
      </c>
      <c r="AL38" s="99">
        <v>37</v>
      </c>
      <c r="AM38" s="99">
        <v>44</v>
      </c>
      <c r="AN38" s="99">
        <v>43</v>
      </c>
      <c r="AO38" s="99">
        <v>33</v>
      </c>
      <c r="AP38" s="99">
        <v>29</v>
      </c>
      <c r="AQ38" s="99">
        <v>0</v>
      </c>
      <c r="AR38" s="99">
        <v>403</v>
      </c>
      <c r="AS38" s="127"/>
      <c r="AT38" s="117">
        <v>1931</v>
      </c>
      <c r="AU38" s="99">
        <v>86</v>
      </c>
      <c r="AV38" s="99">
        <v>12</v>
      </c>
      <c r="AW38" s="99">
        <v>16</v>
      </c>
      <c r="AX38" s="99">
        <v>17</v>
      </c>
      <c r="AY38" s="99">
        <v>21</v>
      </c>
      <c r="AZ38" s="99">
        <v>26</v>
      </c>
      <c r="BA38" s="99">
        <v>22</v>
      </c>
      <c r="BB38" s="99">
        <v>36</v>
      </c>
      <c r="BC38" s="99">
        <v>47</v>
      </c>
      <c r="BD38" s="99">
        <v>45</v>
      </c>
      <c r="BE38" s="99">
        <v>37</v>
      </c>
      <c r="BF38" s="99">
        <v>52</v>
      </c>
      <c r="BG38" s="99">
        <v>74</v>
      </c>
      <c r="BH38" s="99">
        <v>72</v>
      </c>
      <c r="BI38" s="99">
        <v>91</v>
      </c>
      <c r="BJ38" s="99">
        <v>80</v>
      </c>
      <c r="BK38" s="99">
        <v>55</v>
      </c>
      <c r="BL38" s="99">
        <v>57</v>
      </c>
      <c r="BM38" s="99">
        <v>0</v>
      </c>
      <c r="BN38" s="99">
        <v>846</v>
      </c>
      <c r="BP38" s="117">
        <v>1931</v>
      </c>
    </row>
    <row r="39" spans="2:68">
      <c r="B39" s="117">
        <v>1932</v>
      </c>
      <c r="C39" s="99">
        <v>35</v>
      </c>
      <c r="D39" s="99">
        <v>5</v>
      </c>
      <c r="E39" s="99">
        <v>3</v>
      </c>
      <c r="F39" s="99">
        <v>5</v>
      </c>
      <c r="G39" s="99">
        <v>5</v>
      </c>
      <c r="H39" s="99">
        <v>4</v>
      </c>
      <c r="I39" s="99">
        <v>3</v>
      </c>
      <c r="J39" s="99">
        <v>7</v>
      </c>
      <c r="K39" s="99">
        <v>7</v>
      </c>
      <c r="L39" s="99">
        <v>8</v>
      </c>
      <c r="M39" s="99">
        <v>10</v>
      </c>
      <c r="N39" s="99">
        <v>14</v>
      </c>
      <c r="O39" s="99">
        <v>17</v>
      </c>
      <c r="P39" s="99">
        <v>17</v>
      </c>
      <c r="Q39" s="99">
        <v>16</v>
      </c>
      <c r="R39" s="99">
        <v>11</v>
      </c>
      <c r="S39" s="99">
        <v>7</v>
      </c>
      <c r="T39" s="99">
        <v>5</v>
      </c>
      <c r="U39" s="99">
        <v>0</v>
      </c>
      <c r="V39" s="99">
        <v>179</v>
      </c>
      <c r="W39" s="127"/>
      <c r="X39" s="117">
        <v>1932</v>
      </c>
      <c r="Y39" s="99">
        <v>31</v>
      </c>
      <c r="Z39" s="99">
        <v>1</v>
      </c>
      <c r="AA39" s="99">
        <v>2</v>
      </c>
      <c r="AB39" s="99">
        <v>2</v>
      </c>
      <c r="AC39" s="99">
        <v>1</v>
      </c>
      <c r="AD39" s="99">
        <v>6</v>
      </c>
      <c r="AE39" s="99">
        <v>7</v>
      </c>
      <c r="AF39" s="99">
        <v>4</v>
      </c>
      <c r="AG39" s="99">
        <v>8</v>
      </c>
      <c r="AH39" s="99">
        <v>11</v>
      </c>
      <c r="AI39" s="99">
        <v>6</v>
      </c>
      <c r="AJ39" s="99">
        <v>12</v>
      </c>
      <c r="AK39" s="99">
        <v>8</v>
      </c>
      <c r="AL39" s="99">
        <v>19</v>
      </c>
      <c r="AM39" s="99">
        <v>22</v>
      </c>
      <c r="AN39" s="99">
        <v>9</v>
      </c>
      <c r="AO39" s="99">
        <v>9</v>
      </c>
      <c r="AP39" s="99">
        <v>12</v>
      </c>
      <c r="AQ39" s="99">
        <v>0</v>
      </c>
      <c r="AR39" s="99">
        <v>170</v>
      </c>
      <c r="AS39" s="127"/>
      <c r="AT39" s="117">
        <v>1932</v>
      </c>
      <c r="AU39" s="99">
        <v>66</v>
      </c>
      <c r="AV39" s="99">
        <v>6</v>
      </c>
      <c r="AW39" s="99">
        <v>5</v>
      </c>
      <c r="AX39" s="99">
        <v>7</v>
      </c>
      <c r="AY39" s="99">
        <v>6</v>
      </c>
      <c r="AZ39" s="99">
        <v>10</v>
      </c>
      <c r="BA39" s="99">
        <v>10</v>
      </c>
      <c r="BB39" s="99">
        <v>11</v>
      </c>
      <c r="BC39" s="99">
        <v>15</v>
      </c>
      <c r="BD39" s="99">
        <v>19</v>
      </c>
      <c r="BE39" s="99">
        <v>16</v>
      </c>
      <c r="BF39" s="99">
        <v>26</v>
      </c>
      <c r="BG39" s="99">
        <v>25</v>
      </c>
      <c r="BH39" s="99">
        <v>36</v>
      </c>
      <c r="BI39" s="99">
        <v>38</v>
      </c>
      <c r="BJ39" s="99">
        <v>20</v>
      </c>
      <c r="BK39" s="99">
        <v>16</v>
      </c>
      <c r="BL39" s="99">
        <v>17</v>
      </c>
      <c r="BM39" s="99">
        <v>0</v>
      </c>
      <c r="BN39" s="99">
        <v>349</v>
      </c>
      <c r="BP39" s="117">
        <v>1932</v>
      </c>
    </row>
    <row r="40" spans="2:68">
      <c r="B40" s="117">
        <v>1933</v>
      </c>
      <c r="C40" s="99">
        <v>51</v>
      </c>
      <c r="D40" s="99">
        <v>8</v>
      </c>
      <c r="E40" s="99">
        <v>10</v>
      </c>
      <c r="F40" s="99">
        <v>10</v>
      </c>
      <c r="G40" s="99">
        <v>8</v>
      </c>
      <c r="H40" s="99">
        <v>5</v>
      </c>
      <c r="I40" s="99">
        <v>15</v>
      </c>
      <c r="J40" s="99">
        <v>18</v>
      </c>
      <c r="K40" s="99">
        <v>25</v>
      </c>
      <c r="L40" s="99">
        <v>26</v>
      </c>
      <c r="M40" s="99">
        <v>32</v>
      </c>
      <c r="N40" s="99">
        <v>37</v>
      </c>
      <c r="O40" s="99">
        <v>41</v>
      </c>
      <c r="P40" s="99">
        <v>33</v>
      </c>
      <c r="Q40" s="99">
        <v>44</v>
      </c>
      <c r="R40" s="99">
        <v>49</v>
      </c>
      <c r="S40" s="99">
        <v>40</v>
      </c>
      <c r="T40" s="99">
        <v>27</v>
      </c>
      <c r="U40" s="99">
        <v>1</v>
      </c>
      <c r="V40" s="99">
        <v>480</v>
      </c>
      <c r="W40" s="127"/>
      <c r="X40" s="117">
        <v>1933</v>
      </c>
      <c r="Y40" s="99">
        <v>46</v>
      </c>
      <c r="Z40" s="99">
        <v>5</v>
      </c>
      <c r="AA40" s="99">
        <v>4</v>
      </c>
      <c r="AB40" s="99">
        <v>10</v>
      </c>
      <c r="AC40" s="99">
        <v>13</v>
      </c>
      <c r="AD40" s="99">
        <v>8</v>
      </c>
      <c r="AE40" s="99">
        <v>18</v>
      </c>
      <c r="AF40" s="99">
        <v>20</v>
      </c>
      <c r="AG40" s="99">
        <v>20</v>
      </c>
      <c r="AH40" s="99">
        <v>15</v>
      </c>
      <c r="AI40" s="99">
        <v>17</v>
      </c>
      <c r="AJ40" s="99">
        <v>15</v>
      </c>
      <c r="AK40" s="99">
        <v>13</v>
      </c>
      <c r="AL40" s="99">
        <v>31</v>
      </c>
      <c r="AM40" s="99">
        <v>40</v>
      </c>
      <c r="AN40" s="99">
        <v>53</v>
      </c>
      <c r="AO40" s="99">
        <v>36</v>
      </c>
      <c r="AP40" s="99">
        <v>35</v>
      </c>
      <c r="AQ40" s="99">
        <v>0</v>
      </c>
      <c r="AR40" s="99">
        <v>399</v>
      </c>
      <c r="AS40" s="127"/>
      <c r="AT40" s="117">
        <v>1933</v>
      </c>
      <c r="AU40" s="99">
        <v>97</v>
      </c>
      <c r="AV40" s="99">
        <v>13</v>
      </c>
      <c r="AW40" s="99">
        <v>14</v>
      </c>
      <c r="AX40" s="99">
        <v>20</v>
      </c>
      <c r="AY40" s="99">
        <v>21</v>
      </c>
      <c r="AZ40" s="99">
        <v>13</v>
      </c>
      <c r="BA40" s="99">
        <v>33</v>
      </c>
      <c r="BB40" s="99">
        <v>38</v>
      </c>
      <c r="BC40" s="99">
        <v>45</v>
      </c>
      <c r="BD40" s="99">
        <v>41</v>
      </c>
      <c r="BE40" s="99">
        <v>49</v>
      </c>
      <c r="BF40" s="99">
        <v>52</v>
      </c>
      <c r="BG40" s="99">
        <v>54</v>
      </c>
      <c r="BH40" s="99">
        <v>64</v>
      </c>
      <c r="BI40" s="99">
        <v>84</v>
      </c>
      <c r="BJ40" s="99">
        <v>102</v>
      </c>
      <c r="BK40" s="99">
        <v>76</v>
      </c>
      <c r="BL40" s="99">
        <v>62</v>
      </c>
      <c r="BM40" s="99">
        <v>1</v>
      </c>
      <c r="BN40" s="99">
        <v>879</v>
      </c>
      <c r="BP40" s="117">
        <v>1933</v>
      </c>
    </row>
    <row r="41" spans="2:68">
      <c r="B41" s="117">
        <v>1934</v>
      </c>
      <c r="C41" s="99">
        <v>45</v>
      </c>
      <c r="D41" s="99">
        <v>15</v>
      </c>
      <c r="E41" s="99">
        <v>12</v>
      </c>
      <c r="F41" s="99">
        <v>12</v>
      </c>
      <c r="G41" s="99">
        <v>25</v>
      </c>
      <c r="H41" s="99">
        <v>11</v>
      </c>
      <c r="I41" s="99">
        <v>27</v>
      </c>
      <c r="J41" s="99">
        <v>25</v>
      </c>
      <c r="K41" s="99">
        <v>22</v>
      </c>
      <c r="L41" s="99">
        <v>27</v>
      </c>
      <c r="M41" s="99">
        <v>31</v>
      </c>
      <c r="N41" s="99">
        <v>34</v>
      </c>
      <c r="O41" s="99">
        <v>23</v>
      </c>
      <c r="P41" s="99">
        <v>45</v>
      </c>
      <c r="Q41" s="99">
        <v>48</v>
      </c>
      <c r="R41" s="99">
        <v>47</v>
      </c>
      <c r="S41" s="99">
        <v>35</v>
      </c>
      <c r="T41" s="99">
        <v>26</v>
      </c>
      <c r="U41" s="99">
        <v>0</v>
      </c>
      <c r="V41" s="99">
        <v>510</v>
      </c>
      <c r="W41" s="127"/>
      <c r="X41" s="117">
        <v>1934</v>
      </c>
      <c r="Y41" s="99">
        <v>36</v>
      </c>
      <c r="Z41" s="99">
        <v>7</v>
      </c>
      <c r="AA41" s="99">
        <v>13</v>
      </c>
      <c r="AB41" s="99">
        <v>15</v>
      </c>
      <c r="AC41" s="99">
        <v>19</v>
      </c>
      <c r="AD41" s="99">
        <v>18</v>
      </c>
      <c r="AE41" s="99">
        <v>16</v>
      </c>
      <c r="AF41" s="99">
        <v>14</v>
      </c>
      <c r="AG41" s="99">
        <v>38</v>
      </c>
      <c r="AH41" s="99">
        <v>25</v>
      </c>
      <c r="AI41" s="99">
        <v>29</v>
      </c>
      <c r="AJ41" s="99">
        <v>21</v>
      </c>
      <c r="AK41" s="99">
        <v>24</v>
      </c>
      <c r="AL41" s="99">
        <v>25</v>
      </c>
      <c r="AM41" s="99">
        <v>43</v>
      </c>
      <c r="AN41" s="99">
        <v>39</v>
      </c>
      <c r="AO41" s="99">
        <v>34</v>
      </c>
      <c r="AP41" s="99">
        <v>17</v>
      </c>
      <c r="AQ41" s="99">
        <v>0</v>
      </c>
      <c r="AR41" s="99">
        <v>433</v>
      </c>
      <c r="AS41" s="127"/>
      <c r="AT41" s="117">
        <v>1934</v>
      </c>
      <c r="AU41" s="99">
        <v>81</v>
      </c>
      <c r="AV41" s="99">
        <v>22</v>
      </c>
      <c r="AW41" s="99">
        <v>25</v>
      </c>
      <c r="AX41" s="99">
        <v>27</v>
      </c>
      <c r="AY41" s="99">
        <v>44</v>
      </c>
      <c r="AZ41" s="99">
        <v>29</v>
      </c>
      <c r="BA41" s="99">
        <v>43</v>
      </c>
      <c r="BB41" s="99">
        <v>39</v>
      </c>
      <c r="BC41" s="99">
        <v>60</v>
      </c>
      <c r="BD41" s="99">
        <v>52</v>
      </c>
      <c r="BE41" s="99">
        <v>60</v>
      </c>
      <c r="BF41" s="99">
        <v>55</v>
      </c>
      <c r="BG41" s="99">
        <v>47</v>
      </c>
      <c r="BH41" s="99">
        <v>70</v>
      </c>
      <c r="BI41" s="99">
        <v>91</v>
      </c>
      <c r="BJ41" s="99">
        <v>86</v>
      </c>
      <c r="BK41" s="99">
        <v>69</v>
      </c>
      <c r="BL41" s="99">
        <v>43</v>
      </c>
      <c r="BM41" s="99">
        <v>0</v>
      </c>
      <c r="BN41" s="99">
        <v>943</v>
      </c>
      <c r="BP41" s="117">
        <v>1934</v>
      </c>
    </row>
    <row r="42" spans="2:68">
      <c r="B42" s="117">
        <v>1935</v>
      </c>
      <c r="C42" s="99">
        <v>32</v>
      </c>
      <c r="D42" s="99">
        <v>10</v>
      </c>
      <c r="E42" s="99">
        <v>8</v>
      </c>
      <c r="F42" s="99">
        <v>18</v>
      </c>
      <c r="G42" s="99">
        <v>14</v>
      </c>
      <c r="H42" s="99">
        <v>14</v>
      </c>
      <c r="I42" s="99">
        <v>13</v>
      </c>
      <c r="J42" s="99">
        <v>19</v>
      </c>
      <c r="K42" s="99">
        <v>25</v>
      </c>
      <c r="L42" s="99">
        <v>47</v>
      </c>
      <c r="M42" s="99">
        <v>42</v>
      </c>
      <c r="N42" s="99">
        <v>43</v>
      </c>
      <c r="O42" s="99">
        <v>55</v>
      </c>
      <c r="P42" s="99">
        <v>53</v>
      </c>
      <c r="Q42" s="99">
        <v>70</v>
      </c>
      <c r="R42" s="99">
        <v>63</v>
      </c>
      <c r="S42" s="99">
        <v>58</v>
      </c>
      <c r="T42" s="99">
        <v>31</v>
      </c>
      <c r="U42" s="99">
        <v>0</v>
      </c>
      <c r="V42" s="99">
        <v>615</v>
      </c>
      <c r="W42" s="127"/>
      <c r="X42" s="117">
        <v>1935</v>
      </c>
      <c r="Y42" s="99">
        <v>33</v>
      </c>
      <c r="Z42" s="99">
        <v>12</v>
      </c>
      <c r="AA42" s="99">
        <v>6</v>
      </c>
      <c r="AB42" s="99">
        <v>8</v>
      </c>
      <c r="AC42" s="99">
        <v>10</v>
      </c>
      <c r="AD42" s="99">
        <v>18</v>
      </c>
      <c r="AE42" s="99">
        <v>29</v>
      </c>
      <c r="AF42" s="99">
        <v>22</v>
      </c>
      <c r="AG42" s="99">
        <v>28</v>
      </c>
      <c r="AH42" s="99">
        <v>31</v>
      </c>
      <c r="AI42" s="99">
        <v>29</v>
      </c>
      <c r="AJ42" s="99">
        <v>32</v>
      </c>
      <c r="AK42" s="99">
        <v>39</v>
      </c>
      <c r="AL42" s="99">
        <v>39</v>
      </c>
      <c r="AM42" s="99">
        <v>59</v>
      </c>
      <c r="AN42" s="99">
        <v>61</v>
      </c>
      <c r="AO42" s="99">
        <v>57</v>
      </c>
      <c r="AP42" s="99">
        <v>40</v>
      </c>
      <c r="AQ42" s="99">
        <v>0</v>
      </c>
      <c r="AR42" s="99">
        <v>553</v>
      </c>
      <c r="AS42" s="127"/>
      <c r="AT42" s="117">
        <v>1935</v>
      </c>
      <c r="AU42" s="99">
        <v>65</v>
      </c>
      <c r="AV42" s="99">
        <v>22</v>
      </c>
      <c r="AW42" s="99">
        <v>14</v>
      </c>
      <c r="AX42" s="99">
        <v>26</v>
      </c>
      <c r="AY42" s="99">
        <v>24</v>
      </c>
      <c r="AZ42" s="99">
        <v>32</v>
      </c>
      <c r="BA42" s="99">
        <v>42</v>
      </c>
      <c r="BB42" s="99">
        <v>41</v>
      </c>
      <c r="BC42" s="99">
        <v>53</v>
      </c>
      <c r="BD42" s="99">
        <v>78</v>
      </c>
      <c r="BE42" s="99">
        <v>71</v>
      </c>
      <c r="BF42" s="99">
        <v>75</v>
      </c>
      <c r="BG42" s="99">
        <v>94</v>
      </c>
      <c r="BH42" s="99">
        <v>92</v>
      </c>
      <c r="BI42" s="99">
        <v>129</v>
      </c>
      <c r="BJ42" s="99">
        <v>124</v>
      </c>
      <c r="BK42" s="99">
        <v>115</v>
      </c>
      <c r="BL42" s="99">
        <v>71</v>
      </c>
      <c r="BM42" s="99">
        <v>0</v>
      </c>
      <c r="BN42" s="99">
        <v>1168</v>
      </c>
      <c r="BP42" s="117">
        <v>1935</v>
      </c>
    </row>
    <row r="43" spans="2:68">
      <c r="B43" s="117">
        <v>1936</v>
      </c>
      <c r="C43" s="99">
        <v>34</v>
      </c>
      <c r="D43" s="99">
        <v>9</v>
      </c>
      <c r="E43" s="99">
        <v>4</v>
      </c>
      <c r="F43" s="99">
        <v>3</v>
      </c>
      <c r="G43" s="99">
        <v>6</v>
      </c>
      <c r="H43" s="99">
        <v>8</v>
      </c>
      <c r="I43" s="99">
        <v>8</v>
      </c>
      <c r="J43" s="99">
        <v>21</v>
      </c>
      <c r="K43" s="99">
        <v>12</v>
      </c>
      <c r="L43" s="99">
        <v>20</v>
      </c>
      <c r="M43" s="99">
        <v>21</v>
      </c>
      <c r="N43" s="99">
        <v>23</v>
      </c>
      <c r="O43" s="99">
        <v>16</v>
      </c>
      <c r="P43" s="99">
        <v>16</v>
      </c>
      <c r="Q43" s="99">
        <v>31</v>
      </c>
      <c r="R43" s="99">
        <v>20</v>
      </c>
      <c r="S43" s="99">
        <v>10</v>
      </c>
      <c r="T43" s="99">
        <v>11</v>
      </c>
      <c r="U43" s="99">
        <v>0</v>
      </c>
      <c r="V43" s="99">
        <v>273</v>
      </c>
      <c r="W43" s="127"/>
      <c r="X43" s="117">
        <v>1936</v>
      </c>
      <c r="Y43" s="99">
        <v>29</v>
      </c>
      <c r="Z43" s="99">
        <v>6</v>
      </c>
      <c r="AA43" s="99">
        <v>3</v>
      </c>
      <c r="AB43" s="99">
        <v>7</v>
      </c>
      <c r="AC43" s="99">
        <v>2</v>
      </c>
      <c r="AD43" s="99">
        <v>5</v>
      </c>
      <c r="AE43" s="99">
        <v>3</v>
      </c>
      <c r="AF43" s="99">
        <v>8</v>
      </c>
      <c r="AG43" s="99">
        <v>5</v>
      </c>
      <c r="AH43" s="99">
        <v>9</v>
      </c>
      <c r="AI43" s="99">
        <v>11</v>
      </c>
      <c r="AJ43" s="99">
        <v>12</v>
      </c>
      <c r="AK43" s="99">
        <v>13</v>
      </c>
      <c r="AL43" s="99">
        <v>12</v>
      </c>
      <c r="AM43" s="99">
        <v>23</v>
      </c>
      <c r="AN43" s="99">
        <v>28</v>
      </c>
      <c r="AO43" s="99">
        <v>17</v>
      </c>
      <c r="AP43" s="99">
        <v>8</v>
      </c>
      <c r="AQ43" s="99">
        <v>0</v>
      </c>
      <c r="AR43" s="99">
        <v>201</v>
      </c>
      <c r="AS43" s="127"/>
      <c r="AT43" s="117">
        <v>1936</v>
      </c>
      <c r="AU43" s="99">
        <v>63</v>
      </c>
      <c r="AV43" s="99">
        <v>15</v>
      </c>
      <c r="AW43" s="99">
        <v>7</v>
      </c>
      <c r="AX43" s="99">
        <v>10</v>
      </c>
      <c r="AY43" s="99">
        <v>8</v>
      </c>
      <c r="AZ43" s="99">
        <v>13</v>
      </c>
      <c r="BA43" s="99">
        <v>11</v>
      </c>
      <c r="BB43" s="99">
        <v>29</v>
      </c>
      <c r="BC43" s="99">
        <v>17</v>
      </c>
      <c r="BD43" s="99">
        <v>29</v>
      </c>
      <c r="BE43" s="99">
        <v>32</v>
      </c>
      <c r="BF43" s="99">
        <v>35</v>
      </c>
      <c r="BG43" s="99">
        <v>29</v>
      </c>
      <c r="BH43" s="99">
        <v>28</v>
      </c>
      <c r="BI43" s="99">
        <v>54</v>
      </c>
      <c r="BJ43" s="99">
        <v>48</v>
      </c>
      <c r="BK43" s="99">
        <v>27</v>
      </c>
      <c r="BL43" s="99">
        <v>19</v>
      </c>
      <c r="BM43" s="99">
        <v>0</v>
      </c>
      <c r="BN43" s="99">
        <v>474</v>
      </c>
      <c r="BP43" s="117">
        <v>1936</v>
      </c>
    </row>
    <row r="44" spans="2:68">
      <c r="B44" s="117">
        <v>1937</v>
      </c>
      <c r="C44" s="99">
        <v>32</v>
      </c>
      <c r="D44" s="99">
        <v>4</v>
      </c>
      <c r="E44" s="99">
        <v>3</v>
      </c>
      <c r="F44" s="99">
        <v>6</v>
      </c>
      <c r="G44" s="99">
        <v>6</v>
      </c>
      <c r="H44" s="99">
        <v>5</v>
      </c>
      <c r="I44" s="99">
        <v>6</v>
      </c>
      <c r="J44" s="99">
        <v>9</v>
      </c>
      <c r="K44" s="99">
        <v>8</v>
      </c>
      <c r="L44" s="99">
        <v>14</v>
      </c>
      <c r="M44" s="99">
        <v>20</v>
      </c>
      <c r="N44" s="99">
        <v>14</v>
      </c>
      <c r="O44" s="99">
        <v>13</v>
      </c>
      <c r="P44" s="99">
        <v>12</v>
      </c>
      <c r="Q44" s="99">
        <v>27</v>
      </c>
      <c r="R44" s="99">
        <v>20</v>
      </c>
      <c r="S44" s="99">
        <v>13</v>
      </c>
      <c r="T44" s="99">
        <v>8</v>
      </c>
      <c r="U44" s="99">
        <v>0</v>
      </c>
      <c r="V44" s="99">
        <v>220</v>
      </c>
      <c r="W44" s="127"/>
      <c r="X44" s="117">
        <v>1937</v>
      </c>
      <c r="Y44" s="99">
        <v>38</v>
      </c>
      <c r="Z44" s="99">
        <v>4</v>
      </c>
      <c r="AA44" s="99">
        <v>6</v>
      </c>
      <c r="AB44" s="99">
        <v>1</v>
      </c>
      <c r="AC44" s="99">
        <v>2</v>
      </c>
      <c r="AD44" s="99">
        <v>7</v>
      </c>
      <c r="AE44" s="99">
        <v>4</v>
      </c>
      <c r="AF44" s="99">
        <v>3</v>
      </c>
      <c r="AG44" s="99">
        <v>5</v>
      </c>
      <c r="AH44" s="99">
        <v>7</v>
      </c>
      <c r="AI44" s="99">
        <v>7</v>
      </c>
      <c r="AJ44" s="99">
        <v>6</v>
      </c>
      <c r="AK44" s="99">
        <v>11</v>
      </c>
      <c r="AL44" s="99">
        <v>12</v>
      </c>
      <c r="AM44" s="99">
        <v>18</v>
      </c>
      <c r="AN44" s="99">
        <v>20</v>
      </c>
      <c r="AO44" s="99">
        <v>19</v>
      </c>
      <c r="AP44" s="99">
        <v>4</v>
      </c>
      <c r="AQ44" s="99">
        <v>0</v>
      </c>
      <c r="AR44" s="99">
        <v>174</v>
      </c>
      <c r="AS44" s="127"/>
      <c r="AT44" s="117">
        <v>1937</v>
      </c>
      <c r="AU44" s="99">
        <v>70</v>
      </c>
      <c r="AV44" s="99">
        <v>8</v>
      </c>
      <c r="AW44" s="99">
        <v>9</v>
      </c>
      <c r="AX44" s="99">
        <v>7</v>
      </c>
      <c r="AY44" s="99">
        <v>8</v>
      </c>
      <c r="AZ44" s="99">
        <v>12</v>
      </c>
      <c r="BA44" s="99">
        <v>10</v>
      </c>
      <c r="BB44" s="99">
        <v>12</v>
      </c>
      <c r="BC44" s="99">
        <v>13</v>
      </c>
      <c r="BD44" s="99">
        <v>21</v>
      </c>
      <c r="BE44" s="99">
        <v>27</v>
      </c>
      <c r="BF44" s="99">
        <v>20</v>
      </c>
      <c r="BG44" s="99">
        <v>24</v>
      </c>
      <c r="BH44" s="99">
        <v>24</v>
      </c>
      <c r="BI44" s="99">
        <v>45</v>
      </c>
      <c r="BJ44" s="99">
        <v>40</v>
      </c>
      <c r="BK44" s="99">
        <v>32</v>
      </c>
      <c r="BL44" s="99">
        <v>12</v>
      </c>
      <c r="BM44" s="99">
        <v>0</v>
      </c>
      <c r="BN44" s="99">
        <v>394</v>
      </c>
      <c r="BP44" s="117">
        <v>1937</v>
      </c>
    </row>
    <row r="45" spans="2:68">
      <c r="B45" s="117">
        <v>1938</v>
      </c>
      <c r="C45" s="99">
        <v>48</v>
      </c>
      <c r="D45" s="99">
        <v>5</v>
      </c>
      <c r="E45" s="99">
        <v>1</v>
      </c>
      <c r="F45" s="99">
        <v>5</v>
      </c>
      <c r="G45" s="99">
        <v>11</v>
      </c>
      <c r="H45" s="99">
        <v>11</v>
      </c>
      <c r="I45" s="99">
        <v>12</v>
      </c>
      <c r="J45" s="99">
        <v>9</v>
      </c>
      <c r="K45" s="99">
        <v>21</v>
      </c>
      <c r="L45" s="99">
        <v>17</v>
      </c>
      <c r="M45" s="99">
        <v>29</v>
      </c>
      <c r="N45" s="99">
        <v>23</v>
      </c>
      <c r="O45" s="99">
        <v>27</v>
      </c>
      <c r="P45" s="99">
        <v>16</v>
      </c>
      <c r="Q45" s="99">
        <v>36</v>
      </c>
      <c r="R45" s="99">
        <v>20</v>
      </c>
      <c r="S45" s="99">
        <v>24</v>
      </c>
      <c r="T45" s="99">
        <v>18</v>
      </c>
      <c r="U45" s="99">
        <v>0</v>
      </c>
      <c r="V45" s="99">
        <v>333</v>
      </c>
      <c r="W45" s="127"/>
      <c r="X45" s="117">
        <v>1938</v>
      </c>
      <c r="Y45" s="99">
        <v>38</v>
      </c>
      <c r="Z45" s="99">
        <v>4</v>
      </c>
      <c r="AA45" s="99">
        <v>2</v>
      </c>
      <c r="AB45" s="99">
        <v>8</v>
      </c>
      <c r="AC45" s="99">
        <v>9</v>
      </c>
      <c r="AD45" s="99">
        <v>7</v>
      </c>
      <c r="AE45" s="99">
        <v>5</v>
      </c>
      <c r="AF45" s="99">
        <v>19</v>
      </c>
      <c r="AG45" s="99">
        <v>16</v>
      </c>
      <c r="AH45" s="99">
        <v>19</v>
      </c>
      <c r="AI45" s="99">
        <v>21</v>
      </c>
      <c r="AJ45" s="99">
        <v>11</v>
      </c>
      <c r="AK45" s="99">
        <v>17</v>
      </c>
      <c r="AL45" s="99">
        <v>14</v>
      </c>
      <c r="AM45" s="99">
        <v>25</v>
      </c>
      <c r="AN45" s="99">
        <v>30</v>
      </c>
      <c r="AO45" s="99">
        <v>26</v>
      </c>
      <c r="AP45" s="99">
        <v>19</v>
      </c>
      <c r="AQ45" s="99">
        <v>0</v>
      </c>
      <c r="AR45" s="99">
        <v>290</v>
      </c>
      <c r="AS45" s="127"/>
      <c r="AT45" s="117">
        <v>1938</v>
      </c>
      <c r="AU45" s="99">
        <v>86</v>
      </c>
      <c r="AV45" s="99">
        <v>9</v>
      </c>
      <c r="AW45" s="99">
        <v>3</v>
      </c>
      <c r="AX45" s="99">
        <v>13</v>
      </c>
      <c r="AY45" s="99">
        <v>20</v>
      </c>
      <c r="AZ45" s="99">
        <v>18</v>
      </c>
      <c r="BA45" s="99">
        <v>17</v>
      </c>
      <c r="BB45" s="99">
        <v>28</v>
      </c>
      <c r="BC45" s="99">
        <v>37</v>
      </c>
      <c r="BD45" s="99">
        <v>36</v>
      </c>
      <c r="BE45" s="99">
        <v>50</v>
      </c>
      <c r="BF45" s="99">
        <v>34</v>
      </c>
      <c r="BG45" s="99">
        <v>44</v>
      </c>
      <c r="BH45" s="99">
        <v>30</v>
      </c>
      <c r="BI45" s="99">
        <v>61</v>
      </c>
      <c r="BJ45" s="99">
        <v>50</v>
      </c>
      <c r="BK45" s="99">
        <v>50</v>
      </c>
      <c r="BL45" s="99">
        <v>37</v>
      </c>
      <c r="BM45" s="99">
        <v>0</v>
      </c>
      <c r="BN45" s="99">
        <v>623</v>
      </c>
      <c r="BP45" s="117">
        <v>1938</v>
      </c>
    </row>
    <row r="46" spans="2:68">
      <c r="B46" s="117">
        <v>1939</v>
      </c>
      <c r="C46" s="99">
        <v>38</v>
      </c>
      <c r="D46" s="99">
        <v>6</v>
      </c>
      <c r="E46" s="99">
        <v>3</v>
      </c>
      <c r="F46" s="99">
        <v>13</v>
      </c>
      <c r="G46" s="99">
        <v>12</v>
      </c>
      <c r="H46" s="99">
        <v>8</v>
      </c>
      <c r="I46" s="99">
        <v>11</v>
      </c>
      <c r="J46" s="99">
        <v>13</v>
      </c>
      <c r="K46" s="99">
        <v>13</v>
      </c>
      <c r="L46" s="99">
        <v>24</v>
      </c>
      <c r="M46" s="99">
        <v>35</v>
      </c>
      <c r="N46" s="99">
        <v>40</v>
      </c>
      <c r="O46" s="99">
        <v>35</v>
      </c>
      <c r="P46" s="99">
        <v>42</v>
      </c>
      <c r="Q46" s="99">
        <v>41</v>
      </c>
      <c r="R46" s="99">
        <v>56</v>
      </c>
      <c r="S46" s="99">
        <v>38</v>
      </c>
      <c r="T46" s="99">
        <v>38</v>
      </c>
      <c r="U46" s="99">
        <v>1</v>
      </c>
      <c r="V46" s="99">
        <v>467</v>
      </c>
      <c r="W46" s="127"/>
      <c r="X46" s="117">
        <v>1939</v>
      </c>
      <c r="Y46" s="99">
        <v>39</v>
      </c>
      <c r="Z46" s="99">
        <v>7</v>
      </c>
      <c r="AA46" s="99">
        <v>7</v>
      </c>
      <c r="AB46" s="99">
        <v>8</v>
      </c>
      <c r="AC46" s="99">
        <v>7</v>
      </c>
      <c r="AD46" s="99">
        <v>8</v>
      </c>
      <c r="AE46" s="99">
        <v>14</v>
      </c>
      <c r="AF46" s="99">
        <v>12</v>
      </c>
      <c r="AG46" s="99">
        <v>20</v>
      </c>
      <c r="AH46" s="99">
        <v>17</v>
      </c>
      <c r="AI46" s="99">
        <v>18</v>
      </c>
      <c r="AJ46" s="99">
        <v>18</v>
      </c>
      <c r="AK46" s="99">
        <v>28</v>
      </c>
      <c r="AL46" s="99">
        <v>34</v>
      </c>
      <c r="AM46" s="99">
        <v>41</v>
      </c>
      <c r="AN46" s="99">
        <v>48</v>
      </c>
      <c r="AO46" s="99">
        <v>52</v>
      </c>
      <c r="AP46" s="99">
        <v>42</v>
      </c>
      <c r="AQ46" s="99">
        <v>0</v>
      </c>
      <c r="AR46" s="99">
        <v>420</v>
      </c>
      <c r="AS46" s="127"/>
      <c r="AT46" s="117">
        <v>1939</v>
      </c>
      <c r="AU46" s="99">
        <v>77</v>
      </c>
      <c r="AV46" s="99">
        <v>13</v>
      </c>
      <c r="AW46" s="99">
        <v>10</v>
      </c>
      <c r="AX46" s="99">
        <v>21</v>
      </c>
      <c r="AY46" s="99">
        <v>19</v>
      </c>
      <c r="AZ46" s="99">
        <v>16</v>
      </c>
      <c r="BA46" s="99">
        <v>25</v>
      </c>
      <c r="BB46" s="99">
        <v>25</v>
      </c>
      <c r="BC46" s="99">
        <v>33</v>
      </c>
      <c r="BD46" s="99">
        <v>41</v>
      </c>
      <c r="BE46" s="99">
        <v>53</v>
      </c>
      <c r="BF46" s="99">
        <v>58</v>
      </c>
      <c r="BG46" s="99">
        <v>63</v>
      </c>
      <c r="BH46" s="99">
        <v>76</v>
      </c>
      <c r="BI46" s="99">
        <v>82</v>
      </c>
      <c r="BJ46" s="99">
        <v>104</v>
      </c>
      <c r="BK46" s="99">
        <v>90</v>
      </c>
      <c r="BL46" s="99">
        <v>80</v>
      </c>
      <c r="BM46" s="99">
        <v>1</v>
      </c>
      <c r="BN46" s="99">
        <v>887</v>
      </c>
      <c r="BP46" s="117">
        <v>1939</v>
      </c>
    </row>
    <row r="47" spans="2:68">
      <c r="B47" s="118">
        <v>1940</v>
      </c>
      <c r="C47" s="99">
        <v>38</v>
      </c>
      <c r="D47" s="99">
        <v>2</v>
      </c>
      <c r="E47" s="99">
        <v>4</v>
      </c>
      <c r="F47" s="99">
        <v>7</v>
      </c>
      <c r="G47" s="99">
        <v>5</v>
      </c>
      <c r="H47" s="99">
        <v>2</v>
      </c>
      <c r="I47" s="99">
        <v>11</v>
      </c>
      <c r="J47" s="99">
        <v>9</v>
      </c>
      <c r="K47" s="99">
        <v>3</v>
      </c>
      <c r="L47" s="99">
        <v>12</v>
      </c>
      <c r="M47" s="99">
        <v>9</v>
      </c>
      <c r="N47" s="99">
        <v>11</v>
      </c>
      <c r="O47" s="99">
        <v>21</v>
      </c>
      <c r="P47" s="99">
        <v>20</v>
      </c>
      <c r="Q47" s="99">
        <v>17</v>
      </c>
      <c r="R47" s="99">
        <v>20</v>
      </c>
      <c r="S47" s="99">
        <v>10</v>
      </c>
      <c r="T47" s="99">
        <v>8</v>
      </c>
      <c r="U47" s="99">
        <v>0</v>
      </c>
      <c r="V47" s="99">
        <v>209</v>
      </c>
      <c r="W47" s="127"/>
      <c r="X47" s="118">
        <v>1940</v>
      </c>
      <c r="Y47" s="99">
        <v>24</v>
      </c>
      <c r="Z47" s="99">
        <v>4</v>
      </c>
      <c r="AA47" s="99">
        <v>1</v>
      </c>
      <c r="AB47" s="99">
        <v>2</v>
      </c>
      <c r="AC47" s="99">
        <v>2</v>
      </c>
      <c r="AD47" s="99">
        <v>4</v>
      </c>
      <c r="AE47" s="99">
        <v>2</v>
      </c>
      <c r="AF47" s="99">
        <v>8</v>
      </c>
      <c r="AG47" s="99">
        <v>7</v>
      </c>
      <c r="AH47" s="99">
        <v>3</v>
      </c>
      <c r="AI47" s="99">
        <v>4</v>
      </c>
      <c r="AJ47" s="99">
        <v>8</v>
      </c>
      <c r="AK47" s="99">
        <v>7</v>
      </c>
      <c r="AL47" s="99">
        <v>16</v>
      </c>
      <c r="AM47" s="99">
        <v>18</v>
      </c>
      <c r="AN47" s="99">
        <v>10</v>
      </c>
      <c r="AO47" s="99">
        <v>13</v>
      </c>
      <c r="AP47" s="99">
        <v>12</v>
      </c>
      <c r="AQ47" s="99">
        <v>0</v>
      </c>
      <c r="AR47" s="99">
        <v>145</v>
      </c>
      <c r="AS47" s="127"/>
      <c r="AT47" s="118">
        <v>1940</v>
      </c>
      <c r="AU47" s="99">
        <v>62</v>
      </c>
      <c r="AV47" s="99">
        <v>6</v>
      </c>
      <c r="AW47" s="99">
        <v>5</v>
      </c>
      <c r="AX47" s="99">
        <v>9</v>
      </c>
      <c r="AY47" s="99">
        <v>7</v>
      </c>
      <c r="AZ47" s="99">
        <v>6</v>
      </c>
      <c r="BA47" s="99">
        <v>13</v>
      </c>
      <c r="BB47" s="99">
        <v>17</v>
      </c>
      <c r="BC47" s="99">
        <v>10</v>
      </c>
      <c r="BD47" s="99">
        <v>15</v>
      </c>
      <c r="BE47" s="99">
        <v>13</v>
      </c>
      <c r="BF47" s="99">
        <v>19</v>
      </c>
      <c r="BG47" s="99">
        <v>28</v>
      </c>
      <c r="BH47" s="99">
        <v>36</v>
      </c>
      <c r="BI47" s="99">
        <v>35</v>
      </c>
      <c r="BJ47" s="99">
        <v>30</v>
      </c>
      <c r="BK47" s="99">
        <v>23</v>
      </c>
      <c r="BL47" s="99">
        <v>20</v>
      </c>
      <c r="BM47" s="99">
        <v>0</v>
      </c>
      <c r="BN47" s="99">
        <v>354</v>
      </c>
      <c r="BP47" s="118">
        <v>1940</v>
      </c>
    </row>
    <row r="48" spans="2:68">
      <c r="B48" s="118">
        <v>1941</v>
      </c>
      <c r="C48" s="99">
        <v>39</v>
      </c>
      <c r="D48" s="99">
        <v>3</v>
      </c>
      <c r="E48" s="99">
        <v>2</v>
      </c>
      <c r="F48" s="99">
        <v>4</v>
      </c>
      <c r="G48" s="99">
        <v>4</v>
      </c>
      <c r="H48" s="99">
        <v>3</v>
      </c>
      <c r="I48" s="99">
        <v>1</v>
      </c>
      <c r="J48" s="99">
        <v>3</v>
      </c>
      <c r="K48" s="99">
        <v>7</v>
      </c>
      <c r="L48" s="99">
        <v>6</v>
      </c>
      <c r="M48" s="99">
        <v>13</v>
      </c>
      <c r="N48" s="99">
        <v>10</v>
      </c>
      <c r="O48" s="99">
        <v>10</v>
      </c>
      <c r="P48" s="99">
        <v>16</v>
      </c>
      <c r="Q48" s="99">
        <v>7</v>
      </c>
      <c r="R48" s="99">
        <v>12</v>
      </c>
      <c r="S48" s="99">
        <v>13</v>
      </c>
      <c r="T48" s="99">
        <v>10</v>
      </c>
      <c r="U48" s="99">
        <v>0</v>
      </c>
      <c r="V48" s="99">
        <v>163</v>
      </c>
      <c r="W48" s="127"/>
      <c r="X48" s="118">
        <v>1941</v>
      </c>
      <c r="Y48" s="99">
        <v>45</v>
      </c>
      <c r="Z48" s="99">
        <v>5</v>
      </c>
      <c r="AA48" s="99">
        <v>2</v>
      </c>
      <c r="AB48" s="99">
        <v>0</v>
      </c>
      <c r="AC48" s="99">
        <v>0</v>
      </c>
      <c r="AD48" s="99">
        <v>3</v>
      </c>
      <c r="AE48" s="99">
        <v>1</v>
      </c>
      <c r="AF48" s="99">
        <v>6</v>
      </c>
      <c r="AG48" s="99">
        <v>5</v>
      </c>
      <c r="AH48" s="99">
        <v>6</v>
      </c>
      <c r="AI48" s="99">
        <v>4</v>
      </c>
      <c r="AJ48" s="99">
        <v>0</v>
      </c>
      <c r="AK48" s="99">
        <v>12</v>
      </c>
      <c r="AL48" s="99">
        <v>12</v>
      </c>
      <c r="AM48" s="99">
        <v>19</v>
      </c>
      <c r="AN48" s="99">
        <v>21</v>
      </c>
      <c r="AO48" s="99">
        <v>24</v>
      </c>
      <c r="AP48" s="99">
        <v>17</v>
      </c>
      <c r="AQ48" s="99">
        <v>0</v>
      </c>
      <c r="AR48" s="99">
        <v>182</v>
      </c>
      <c r="AS48" s="127"/>
      <c r="AT48" s="118">
        <v>1941</v>
      </c>
      <c r="AU48" s="99">
        <v>84</v>
      </c>
      <c r="AV48" s="99">
        <v>8</v>
      </c>
      <c r="AW48" s="99">
        <v>4</v>
      </c>
      <c r="AX48" s="99">
        <v>4</v>
      </c>
      <c r="AY48" s="99">
        <v>4</v>
      </c>
      <c r="AZ48" s="99">
        <v>6</v>
      </c>
      <c r="BA48" s="99">
        <v>2</v>
      </c>
      <c r="BB48" s="99">
        <v>9</v>
      </c>
      <c r="BC48" s="99">
        <v>12</v>
      </c>
      <c r="BD48" s="99">
        <v>12</v>
      </c>
      <c r="BE48" s="99">
        <v>17</v>
      </c>
      <c r="BF48" s="99">
        <v>10</v>
      </c>
      <c r="BG48" s="99">
        <v>22</v>
      </c>
      <c r="BH48" s="99">
        <v>28</v>
      </c>
      <c r="BI48" s="99">
        <v>26</v>
      </c>
      <c r="BJ48" s="99">
        <v>33</v>
      </c>
      <c r="BK48" s="99">
        <v>37</v>
      </c>
      <c r="BL48" s="99">
        <v>27</v>
      </c>
      <c r="BM48" s="99">
        <v>0</v>
      </c>
      <c r="BN48" s="99">
        <v>345</v>
      </c>
      <c r="BP48" s="118">
        <v>1941</v>
      </c>
    </row>
    <row r="49" spans="2:68">
      <c r="B49" s="118">
        <v>1942</v>
      </c>
      <c r="C49" s="99">
        <v>43</v>
      </c>
      <c r="D49" s="99">
        <v>8</v>
      </c>
      <c r="E49" s="99">
        <v>2</v>
      </c>
      <c r="F49" s="99">
        <v>7</v>
      </c>
      <c r="G49" s="99">
        <v>2</v>
      </c>
      <c r="H49" s="99">
        <v>6</v>
      </c>
      <c r="I49" s="99">
        <v>4</v>
      </c>
      <c r="J49" s="99">
        <v>7</v>
      </c>
      <c r="K49" s="99">
        <v>14</v>
      </c>
      <c r="L49" s="99">
        <v>13</v>
      </c>
      <c r="M49" s="99">
        <v>12</v>
      </c>
      <c r="N49" s="99">
        <v>26</v>
      </c>
      <c r="O49" s="99">
        <v>18</v>
      </c>
      <c r="P49" s="99">
        <v>23</v>
      </c>
      <c r="Q49" s="99">
        <v>24</v>
      </c>
      <c r="R49" s="99">
        <v>31</v>
      </c>
      <c r="S49" s="99">
        <v>35</v>
      </c>
      <c r="T49" s="99">
        <v>26</v>
      </c>
      <c r="U49" s="99">
        <v>0</v>
      </c>
      <c r="V49" s="99">
        <v>301</v>
      </c>
      <c r="W49" s="127"/>
      <c r="X49" s="118">
        <v>1942</v>
      </c>
      <c r="Y49" s="99">
        <v>32</v>
      </c>
      <c r="Z49" s="99">
        <v>2</v>
      </c>
      <c r="AA49" s="99">
        <v>5</v>
      </c>
      <c r="AB49" s="99">
        <v>1</v>
      </c>
      <c r="AC49" s="99">
        <v>3</v>
      </c>
      <c r="AD49" s="99">
        <v>4</v>
      </c>
      <c r="AE49" s="99">
        <v>4</v>
      </c>
      <c r="AF49" s="99">
        <v>4</v>
      </c>
      <c r="AG49" s="99">
        <v>10</v>
      </c>
      <c r="AH49" s="99">
        <v>11</v>
      </c>
      <c r="AI49" s="99">
        <v>10</v>
      </c>
      <c r="AJ49" s="99">
        <v>15</v>
      </c>
      <c r="AK49" s="99">
        <v>14</v>
      </c>
      <c r="AL49" s="99">
        <v>23</v>
      </c>
      <c r="AM49" s="99">
        <v>29</v>
      </c>
      <c r="AN49" s="99">
        <v>30</v>
      </c>
      <c r="AO49" s="99">
        <v>29</v>
      </c>
      <c r="AP49" s="99">
        <v>29</v>
      </c>
      <c r="AQ49" s="99">
        <v>0</v>
      </c>
      <c r="AR49" s="99">
        <v>255</v>
      </c>
      <c r="AS49" s="127"/>
      <c r="AT49" s="118">
        <v>1942</v>
      </c>
      <c r="AU49" s="99">
        <v>75</v>
      </c>
      <c r="AV49" s="99">
        <v>10</v>
      </c>
      <c r="AW49" s="99">
        <v>7</v>
      </c>
      <c r="AX49" s="99">
        <v>8</v>
      </c>
      <c r="AY49" s="99">
        <v>5</v>
      </c>
      <c r="AZ49" s="99">
        <v>10</v>
      </c>
      <c r="BA49" s="99">
        <v>8</v>
      </c>
      <c r="BB49" s="99">
        <v>11</v>
      </c>
      <c r="BC49" s="99">
        <v>24</v>
      </c>
      <c r="BD49" s="99">
        <v>24</v>
      </c>
      <c r="BE49" s="99">
        <v>22</v>
      </c>
      <c r="BF49" s="99">
        <v>41</v>
      </c>
      <c r="BG49" s="99">
        <v>32</v>
      </c>
      <c r="BH49" s="99">
        <v>46</v>
      </c>
      <c r="BI49" s="99">
        <v>53</v>
      </c>
      <c r="BJ49" s="99">
        <v>61</v>
      </c>
      <c r="BK49" s="99">
        <v>64</v>
      </c>
      <c r="BL49" s="99">
        <v>55</v>
      </c>
      <c r="BM49" s="99">
        <v>0</v>
      </c>
      <c r="BN49" s="99">
        <v>556</v>
      </c>
      <c r="BP49" s="118">
        <v>1942</v>
      </c>
    </row>
    <row r="50" spans="2:68">
      <c r="B50" s="118">
        <v>1943</v>
      </c>
      <c r="C50" s="99">
        <v>55</v>
      </c>
      <c r="D50" s="99">
        <v>3</v>
      </c>
      <c r="E50" s="99">
        <v>1</v>
      </c>
      <c r="F50" s="99">
        <v>3</v>
      </c>
      <c r="G50" s="99">
        <v>1</v>
      </c>
      <c r="H50" s="99">
        <v>1</v>
      </c>
      <c r="I50" s="99">
        <v>1</v>
      </c>
      <c r="J50" s="99">
        <v>7</v>
      </c>
      <c r="K50" s="99">
        <v>6</v>
      </c>
      <c r="L50" s="99">
        <v>6</v>
      </c>
      <c r="M50" s="99">
        <v>20</v>
      </c>
      <c r="N50" s="99">
        <v>13</v>
      </c>
      <c r="O50" s="99">
        <v>19</v>
      </c>
      <c r="P50" s="99">
        <v>24</v>
      </c>
      <c r="Q50" s="99">
        <v>27</v>
      </c>
      <c r="R50" s="99">
        <v>15</v>
      </c>
      <c r="S50" s="99">
        <v>24</v>
      </c>
      <c r="T50" s="99">
        <v>15</v>
      </c>
      <c r="U50" s="99">
        <v>0</v>
      </c>
      <c r="V50" s="99">
        <v>241</v>
      </c>
      <c r="W50" s="127"/>
      <c r="X50" s="118">
        <v>1943</v>
      </c>
      <c r="Y50" s="99">
        <v>51</v>
      </c>
      <c r="Z50" s="99">
        <v>3</v>
      </c>
      <c r="AA50" s="99">
        <v>0</v>
      </c>
      <c r="AB50" s="99">
        <v>2</v>
      </c>
      <c r="AC50" s="99">
        <v>1</v>
      </c>
      <c r="AD50" s="99">
        <v>4</v>
      </c>
      <c r="AE50" s="99">
        <v>5</v>
      </c>
      <c r="AF50" s="99">
        <v>5</v>
      </c>
      <c r="AG50" s="99">
        <v>7</v>
      </c>
      <c r="AH50" s="99">
        <v>7</v>
      </c>
      <c r="AI50" s="99">
        <v>6</v>
      </c>
      <c r="AJ50" s="99">
        <v>10</v>
      </c>
      <c r="AK50" s="99">
        <v>9</v>
      </c>
      <c r="AL50" s="99">
        <v>10</v>
      </c>
      <c r="AM50" s="99">
        <v>18</v>
      </c>
      <c r="AN50" s="99">
        <v>25</v>
      </c>
      <c r="AO50" s="99">
        <v>18</v>
      </c>
      <c r="AP50" s="99">
        <v>19</v>
      </c>
      <c r="AQ50" s="99">
        <v>0</v>
      </c>
      <c r="AR50" s="99">
        <v>200</v>
      </c>
      <c r="AS50" s="127"/>
      <c r="AT50" s="118">
        <v>1943</v>
      </c>
      <c r="AU50" s="99">
        <v>106</v>
      </c>
      <c r="AV50" s="99">
        <v>6</v>
      </c>
      <c r="AW50" s="99">
        <v>1</v>
      </c>
      <c r="AX50" s="99">
        <v>5</v>
      </c>
      <c r="AY50" s="99">
        <v>2</v>
      </c>
      <c r="AZ50" s="99">
        <v>5</v>
      </c>
      <c r="BA50" s="99">
        <v>6</v>
      </c>
      <c r="BB50" s="99">
        <v>12</v>
      </c>
      <c r="BC50" s="99">
        <v>13</v>
      </c>
      <c r="BD50" s="99">
        <v>13</v>
      </c>
      <c r="BE50" s="99">
        <v>26</v>
      </c>
      <c r="BF50" s="99">
        <v>23</v>
      </c>
      <c r="BG50" s="99">
        <v>28</v>
      </c>
      <c r="BH50" s="99">
        <v>34</v>
      </c>
      <c r="BI50" s="99">
        <v>45</v>
      </c>
      <c r="BJ50" s="99">
        <v>40</v>
      </c>
      <c r="BK50" s="99">
        <v>42</v>
      </c>
      <c r="BL50" s="99">
        <v>34</v>
      </c>
      <c r="BM50" s="99">
        <v>0</v>
      </c>
      <c r="BN50" s="99">
        <v>441</v>
      </c>
      <c r="BP50" s="118">
        <v>1943</v>
      </c>
    </row>
    <row r="51" spans="2:68">
      <c r="B51" s="118">
        <v>1944</v>
      </c>
      <c r="C51" s="99">
        <v>28</v>
      </c>
      <c r="D51" s="99">
        <v>3</v>
      </c>
      <c r="E51" s="99">
        <v>0</v>
      </c>
      <c r="F51" s="99">
        <v>1</v>
      </c>
      <c r="G51" s="99">
        <v>0</v>
      </c>
      <c r="H51" s="99">
        <v>1</v>
      </c>
      <c r="I51" s="99">
        <v>0</v>
      </c>
      <c r="J51" s="99">
        <v>1</v>
      </c>
      <c r="K51" s="99">
        <v>0</v>
      </c>
      <c r="L51" s="99">
        <v>3</v>
      </c>
      <c r="M51" s="99">
        <v>4</v>
      </c>
      <c r="N51" s="99">
        <v>7</v>
      </c>
      <c r="O51" s="99">
        <v>9</v>
      </c>
      <c r="P51" s="99">
        <v>4</v>
      </c>
      <c r="Q51" s="99">
        <v>9</v>
      </c>
      <c r="R51" s="99">
        <v>10</v>
      </c>
      <c r="S51" s="99">
        <v>7</v>
      </c>
      <c r="T51" s="99">
        <v>4</v>
      </c>
      <c r="U51" s="99">
        <v>0</v>
      </c>
      <c r="V51" s="99">
        <v>91</v>
      </c>
      <c r="W51" s="127"/>
      <c r="X51" s="118">
        <v>1944</v>
      </c>
      <c r="Y51" s="99">
        <v>40</v>
      </c>
      <c r="Z51" s="99">
        <v>3</v>
      </c>
      <c r="AA51" s="99">
        <v>0</v>
      </c>
      <c r="AB51" s="99">
        <v>2</v>
      </c>
      <c r="AC51" s="99">
        <v>0</v>
      </c>
      <c r="AD51" s="99">
        <v>2</v>
      </c>
      <c r="AE51" s="99">
        <v>0</v>
      </c>
      <c r="AF51" s="99">
        <v>1</v>
      </c>
      <c r="AG51" s="99">
        <v>0</v>
      </c>
      <c r="AH51" s="99">
        <v>0</v>
      </c>
      <c r="AI51" s="99">
        <v>1</v>
      </c>
      <c r="AJ51" s="99">
        <v>1</v>
      </c>
      <c r="AK51" s="99">
        <v>4</v>
      </c>
      <c r="AL51" s="99">
        <v>6</v>
      </c>
      <c r="AM51" s="99">
        <v>5</v>
      </c>
      <c r="AN51" s="99">
        <v>10</v>
      </c>
      <c r="AO51" s="99">
        <v>5</v>
      </c>
      <c r="AP51" s="99">
        <v>9</v>
      </c>
      <c r="AQ51" s="99">
        <v>0</v>
      </c>
      <c r="AR51" s="99">
        <v>89</v>
      </c>
      <c r="AS51" s="127"/>
      <c r="AT51" s="118">
        <v>1944</v>
      </c>
      <c r="AU51" s="99">
        <v>68</v>
      </c>
      <c r="AV51" s="99">
        <v>6</v>
      </c>
      <c r="AW51" s="99">
        <v>0</v>
      </c>
      <c r="AX51" s="99">
        <v>3</v>
      </c>
      <c r="AY51" s="99">
        <v>0</v>
      </c>
      <c r="AZ51" s="99">
        <v>3</v>
      </c>
      <c r="BA51" s="99">
        <v>0</v>
      </c>
      <c r="BB51" s="99">
        <v>2</v>
      </c>
      <c r="BC51" s="99">
        <v>0</v>
      </c>
      <c r="BD51" s="99">
        <v>3</v>
      </c>
      <c r="BE51" s="99">
        <v>5</v>
      </c>
      <c r="BF51" s="99">
        <v>8</v>
      </c>
      <c r="BG51" s="99">
        <v>13</v>
      </c>
      <c r="BH51" s="99">
        <v>10</v>
      </c>
      <c r="BI51" s="99">
        <v>14</v>
      </c>
      <c r="BJ51" s="99">
        <v>20</v>
      </c>
      <c r="BK51" s="99">
        <v>12</v>
      </c>
      <c r="BL51" s="99">
        <v>13</v>
      </c>
      <c r="BM51" s="99">
        <v>0</v>
      </c>
      <c r="BN51" s="99">
        <v>180</v>
      </c>
      <c r="BP51" s="118">
        <v>1944</v>
      </c>
    </row>
    <row r="52" spans="2:68">
      <c r="B52" s="118">
        <v>1945</v>
      </c>
      <c r="C52" s="99">
        <v>33</v>
      </c>
      <c r="D52" s="99">
        <v>3</v>
      </c>
      <c r="E52" s="99">
        <v>1</v>
      </c>
      <c r="F52" s="99">
        <v>1</v>
      </c>
      <c r="G52" s="99">
        <v>1</v>
      </c>
      <c r="H52" s="99">
        <v>0</v>
      </c>
      <c r="I52" s="99">
        <v>3</v>
      </c>
      <c r="J52" s="99">
        <v>3</v>
      </c>
      <c r="K52" s="99">
        <v>1</v>
      </c>
      <c r="L52" s="99">
        <v>4</v>
      </c>
      <c r="M52" s="99">
        <v>2</v>
      </c>
      <c r="N52" s="99">
        <v>4</v>
      </c>
      <c r="O52" s="99">
        <v>5</v>
      </c>
      <c r="P52" s="99">
        <v>6</v>
      </c>
      <c r="Q52" s="99">
        <v>10</v>
      </c>
      <c r="R52" s="99">
        <v>8</v>
      </c>
      <c r="S52" s="99">
        <v>5</v>
      </c>
      <c r="T52" s="99">
        <v>1</v>
      </c>
      <c r="U52" s="99">
        <v>0</v>
      </c>
      <c r="V52" s="99">
        <v>91</v>
      </c>
      <c r="W52" s="127"/>
      <c r="X52" s="118">
        <v>1945</v>
      </c>
      <c r="Y52" s="99">
        <v>18</v>
      </c>
      <c r="Z52" s="99">
        <v>2</v>
      </c>
      <c r="AA52" s="99">
        <v>3</v>
      </c>
      <c r="AB52" s="99">
        <v>0</v>
      </c>
      <c r="AC52" s="99">
        <v>0</v>
      </c>
      <c r="AD52" s="99">
        <v>3</v>
      </c>
      <c r="AE52" s="99">
        <v>0</v>
      </c>
      <c r="AF52" s="99">
        <v>2</v>
      </c>
      <c r="AG52" s="99">
        <v>4</v>
      </c>
      <c r="AH52" s="99">
        <v>2</v>
      </c>
      <c r="AI52" s="99">
        <v>2</v>
      </c>
      <c r="AJ52" s="99">
        <v>2</v>
      </c>
      <c r="AK52" s="99">
        <v>6</v>
      </c>
      <c r="AL52" s="99">
        <v>4</v>
      </c>
      <c r="AM52" s="99">
        <v>2</v>
      </c>
      <c r="AN52" s="99">
        <v>4</v>
      </c>
      <c r="AO52" s="99">
        <v>1</v>
      </c>
      <c r="AP52" s="99">
        <v>4</v>
      </c>
      <c r="AQ52" s="99">
        <v>0</v>
      </c>
      <c r="AR52" s="99">
        <v>59</v>
      </c>
      <c r="AS52" s="127"/>
      <c r="AT52" s="118">
        <v>1945</v>
      </c>
      <c r="AU52" s="99">
        <v>51</v>
      </c>
      <c r="AV52" s="99">
        <v>5</v>
      </c>
      <c r="AW52" s="99">
        <v>4</v>
      </c>
      <c r="AX52" s="99">
        <v>1</v>
      </c>
      <c r="AY52" s="99">
        <v>1</v>
      </c>
      <c r="AZ52" s="99">
        <v>3</v>
      </c>
      <c r="BA52" s="99">
        <v>3</v>
      </c>
      <c r="BB52" s="99">
        <v>5</v>
      </c>
      <c r="BC52" s="99">
        <v>5</v>
      </c>
      <c r="BD52" s="99">
        <v>6</v>
      </c>
      <c r="BE52" s="99">
        <v>4</v>
      </c>
      <c r="BF52" s="99">
        <v>6</v>
      </c>
      <c r="BG52" s="99">
        <v>11</v>
      </c>
      <c r="BH52" s="99">
        <v>10</v>
      </c>
      <c r="BI52" s="99">
        <v>12</v>
      </c>
      <c r="BJ52" s="99">
        <v>12</v>
      </c>
      <c r="BK52" s="99">
        <v>6</v>
      </c>
      <c r="BL52" s="99">
        <v>5</v>
      </c>
      <c r="BM52" s="99">
        <v>0</v>
      </c>
      <c r="BN52" s="99">
        <v>150</v>
      </c>
      <c r="BP52" s="118">
        <v>1945</v>
      </c>
    </row>
    <row r="53" spans="2:68">
      <c r="B53" s="118">
        <v>1946</v>
      </c>
      <c r="C53" s="99">
        <v>40</v>
      </c>
      <c r="D53" s="99">
        <v>1</v>
      </c>
      <c r="E53" s="99">
        <v>1</v>
      </c>
      <c r="F53" s="99">
        <v>1</v>
      </c>
      <c r="G53" s="99">
        <v>2</v>
      </c>
      <c r="H53" s="99">
        <v>1</v>
      </c>
      <c r="I53" s="99">
        <v>0</v>
      </c>
      <c r="J53" s="99">
        <v>3</v>
      </c>
      <c r="K53" s="99">
        <v>2</v>
      </c>
      <c r="L53" s="99">
        <v>4</v>
      </c>
      <c r="M53" s="99">
        <v>7</v>
      </c>
      <c r="N53" s="99">
        <v>3</v>
      </c>
      <c r="O53" s="99">
        <v>6</v>
      </c>
      <c r="P53" s="99">
        <v>12</v>
      </c>
      <c r="Q53" s="99">
        <v>12</v>
      </c>
      <c r="R53" s="99">
        <v>7</v>
      </c>
      <c r="S53" s="99">
        <v>10</v>
      </c>
      <c r="T53" s="99">
        <v>10</v>
      </c>
      <c r="U53" s="99">
        <v>0</v>
      </c>
      <c r="V53" s="99">
        <v>122</v>
      </c>
      <c r="W53" s="127"/>
      <c r="X53" s="118">
        <v>1946</v>
      </c>
      <c r="Y53" s="99">
        <v>24</v>
      </c>
      <c r="Z53" s="99">
        <v>0</v>
      </c>
      <c r="AA53" s="99">
        <v>1</v>
      </c>
      <c r="AB53" s="99">
        <v>1</v>
      </c>
      <c r="AC53" s="99">
        <v>2</v>
      </c>
      <c r="AD53" s="99">
        <v>4</v>
      </c>
      <c r="AE53" s="99">
        <v>2</v>
      </c>
      <c r="AF53" s="99">
        <v>2</v>
      </c>
      <c r="AG53" s="99">
        <v>1</v>
      </c>
      <c r="AH53" s="99">
        <v>2</v>
      </c>
      <c r="AI53" s="99">
        <v>1</v>
      </c>
      <c r="AJ53" s="99">
        <v>1</v>
      </c>
      <c r="AK53" s="99">
        <v>4</v>
      </c>
      <c r="AL53" s="99">
        <v>7</v>
      </c>
      <c r="AM53" s="99">
        <v>10</v>
      </c>
      <c r="AN53" s="99">
        <v>8</v>
      </c>
      <c r="AO53" s="99">
        <v>9</v>
      </c>
      <c r="AP53" s="99">
        <v>10</v>
      </c>
      <c r="AQ53" s="99">
        <v>0</v>
      </c>
      <c r="AR53" s="99">
        <v>89</v>
      </c>
      <c r="AS53" s="127"/>
      <c r="AT53" s="118">
        <v>1946</v>
      </c>
      <c r="AU53" s="99">
        <v>64</v>
      </c>
      <c r="AV53" s="99">
        <v>1</v>
      </c>
      <c r="AW53" s="99">
        <v>2</v>
      </c>
      <c r="AX53" s="99">
        <v>2</v>
      </c>
      <c r="AY53" s="99">
        <v>4</v>
      </c>
      <c r="AZ53" s="99">
        <v>5</v>
      </c>
      <c r="BA53" s="99">
        <v>2</v>
      </c>
      <c r="BB53" s="99">
        <v>5</v>
      </c>
      <c r="BC53" s="99">
        <v>3</v>
      </c>
      <c r="BD53" s="99">
        <v>6</v>
      </c>
      <c r="BE53" s="99">
        <v>8</v>
      </c>
      <c r="BF53" s="99">
        <v>4</v>
      </c>
      <c r="BG53" s="99">
        <v>10</v>
      </c>
      <c r="BH53" s="99">
        <v>19</v>
      </c>
      <c r="BI53" s="99">
        <v>22</v>
      </c>
      <c r="BJ53" s="99">
        <v>15</v>
      </c>
      <c r="BK53" s="99">
        <v>19</v>
      </c>
      <c r="BL53" s="99">
        <v>20</v>
      </c>
      <c r="BM53" s="99">
        <v>0</v>
      </c>
      <c r="BN53" s="99">
        <v>211</v>
      </c>
      <c r="BP53" s="118">
        <v>1946</v>
      </c>
    </row>
    <row r="54" spans="2:68">
      <c r="B54" s="118">
        <v>1947</v>
      </c>
      <c r="C54" s="99">
        <v>26</v>
      </c>
      <c r="D54" s="99">
        <v>1</v>
      </c>
      <c r="E54" s="99">
        <v>1</v>
      </c>
      <c r="F54" s="99">
        <v>1</v>
      </c>
      <c r="G54" s="99">
        <v>1</v>
      </c>
      <c r="H54" s="99">
        <v>0</v>
      </c>
      <c r="I54" s="99">
        <v>2</v>
      </c>
      <c r="J54" s="99">
        <v>5</v>
      </c>
      <c r="K54" s="99">
        <v>3</v>
      </c>
      <c r="L54" s="99">
        <v>1</v>
      </c>
      <c r="M54" s="99">
        <v>0</v>
      </c>
      <c r="N54" s="99">
        <v>3</v>
      </c>
      <c r="O54" s="99">
        <v>4</v>
      </c>
      <c r="P54" s="99">
        <v>3</v>
      </c>
      <c r="Q54" s="99">
        <v>8</v>
      </c>
      <c r="R54" s="99">
        <v>4</v>
      </c>
      <c r="S54" s="99">
        <v>10</v>
      </c>
      <c r="T54" s="99">
        <v>7</v>
      </c>
      <c r="U54" s="99">
        <v>0</v>
      </c>
      <c r="V54" s="99">
        <v>80</v>
      </c>
      <c r="W54" s="127"/>
      <c r="X54" s="118">
        <v>1947</v>
      </c>
      <c r="Y54" s="99">
        <v>29</v>
      </c>
      <c r="Z54" s="99">
        <v>1</v>
      </c>
      <c r="AA54" s="99">
        <v>0</v>
      </c>
      <c r="AB54" s="99">
        <v>0</v>
      </c>
      <c r="AC54" s="99">
        <v>3</v>
      </c>
      <c r="AD54" s="99">
        <v>2</v>
      </c>
      <c r="AE54" s="99">
        <v>0</v>
      </c>
      <c r="AF54" s="99">
        <v>1</v>
      </c>
      <c r="AG54" s="99">
        <v>1</v>
      </c>
      <c r="AH54" s="99">
        <v>2</v>
      </c>
      <c r="AI54" s="99">
        <v>0</v>
      </c>
      <c r="AJ54" s="99">
        <v>1</v>
      </c>
      <c r="AK54" s="99">
        <v>7</v>
      </c>
      <c r="AL54" s="99">
        <v>4</v>
      </c>
      <c r="AM54" s="99">
        <v>5</v>
      </c>
      <c r="AN54" s="99">
        <v>7</v>
      </c>
      <c r="AO54" s="99">
        <v>2</v>
      </c>
      <c r="AP54" s="99">
        <v>6</v>
      </c>
      <c r="AQ54" s="99">
        <v>0</v>
      </c>
      <c r="AR54" s="99">
        <v>71</v>
      </c>
      <c r="AS54" s="127"/>
      <c r="AT54" s="118">
        <v>1947</v>
      </c>
      <c r="AU54" s="99">
        <v>55</v>
      </c>
      <c r="AV54" s="99">
        <v>2</v>
      </c>
      <c r="AW54" s="99">
        <v>1</v>
      </c>
      <c r="AX54" s="99">
        <v>1</v>
      </c>
      <c r="AY54" s="99">
        <v>4</v>
      </c>
      <c r="AZ54" s="99">
        <v>2</v>
      </c>
      <c r="BA54" s="99">
        <v>2</v>
      </c>
      <c r="BB54" s="99">
        <v>6</v>
      </c>
      <c r="BC54" s="99">
        <v>4</v>
      </c>
      <c r="BD54" s="99">
        <v>3</v>
      </c>
      <c r="BE54" s="99">
        <v>0</v>
      </c>
      <c r="BF54" s="99">
        <v>4</v>
      </c>
      <c r="BG54" s="99">
        <v>11</v>
      </c>
      <c r="BH54" s="99">
        <v>7</v>
      </c>
      <c r="BI54" s="99">
        <v>13</v>
      </c>
      <c r="BJ54" s="99">
        <v>11</v>
      </c>
      <c r="BK54" s="99">
        <v>12</v>
      </c>
      <c r="BL54" s="99">
        <v>13</v>
      </c>
      <c r="BM54" s="99">
        <v>0</v>
      </c>
      <c r="BN54" s="99">
        <v>151</v>
      </c>
      <c r="BP54" s="118">
        <v>1947</v>
      </c>
    </row>
    <row r="55" spans="2:68">
      <c r="B55" s="118">
        <v>1948</v>
      </c>
      <c r="C55" s="99">
        <v>37</v>
      </c>
      <c r="D55" s="99">
        <v>2</v>
      </c>
      <c r="E55" s="99">
        <v>2</v>
      </c>
      <c r="F55" s="99">
        <v>2</v>
      </c>
      <c r="G55" s="99">
        <v>3</v>
      </c>
      <c r="H55" s="99">
        <v>3</v>
      </c>
      <c r="I55" s="99">
        <v>2</v>
      </c>
      <c r="J55" s="99">
        <v>4</v>
      </c>
      <c r="K55" s="99">
        <v>7</v>
      </c>
      <c r="L55" s="99">
        <v>5</v>
      </c>
      <c r="M55" s="99">
        <v>12</v>
      </c>
      <c r="N55" s="99">
        <v>16</v>
      </c>
      <c r="O55" s="99">
        <v>9</v>
      </c>
      <c r="P55" s="99">
        <v>14</v>
      </c>
      <c r="Q55" s="99">
        <v>13</v>
      </c>
      <c r="R55" s="99">
        <v>14</v>
      </c>
      <c r="S55" s="99">
        <v>21</v>
      </c>
      <c r="T55" s="99">
        <v>18</v>
      </c>
      <c r="U55" s="99">
        <v>0</v>
      </c>
      <c r="V55" s="99">
        <v>184</v>
      </c>
      <c r="W55" s="127"/>
      <c r="X55" s="118">
        <v>1948</v>
      </c>
      <c r="Y55" s="99">
        <v>31</v>
      </c>
      <c r="Z55" s="99">
        <v>2</v>
      </c>
      <c r="AA55" s="99">
        <v>1</v>
      </c>
      <c r="AB55" s="99">
        <v>3</v>
      </c>
      <c r="AC55" s="99">
        <v>2</v>
      </c>
      <c r="AD55" s="99">
        <v>3</v>
      </c>
      <c r="AE55" s="99">
        <v>4</v>
      </c>
      <c r="AF55" s="99">
        <v>9</v>
      </c>
      <c r="AG55" s="99">
        <v>2</v>
      </c>
      <c r="AH55" s="99">
        <v>6</v>
      </c>
      <c r="AI55" s="99">
        <v>2</v>
      </c>
      <c r="AJ55" s="99">
        <v>8</v>
      </c>
      <c r="AK55" s="99">
        <v>7</v>
      </c>
      <c r="AL55" s="99">
        <v>21</v>
      </c>
      <c r="AM55" s="99">
        <v>10</v>
      </c>
      <c r="AN55" s="99">
        <v>21</v>
      </c>
      <c r="AO55" s="99">
        <v>37</v>
      </c>
      <c r="AP55" s="99">
        <v>26</v>
      </c>
      <c r="AQ55" s="99">
        <v>0</v>
      </c>
      <c r="AR55" s="99">
        <v>195</v>
      </c>
      <c r="AS55" s="127"/>
      <c r="AT55" s="118">
        <v>1948</v>
      </c>
      <c r="AU55" s="99">
        <v>68</v>
      </c>
      <c r="AV55" s="99">
        <v>4</v>
      </c>
      <c r="AW55" s="99">
        <v>3</v>
      </c>
      <c r="AX55" s="99">
        <v>5</v>
      </c>
      <c r="AY55" s="99">
        <v>5</v>
      </c>
      <c r="AZ55" s="99">
        <v>6</v>
      </c>
      <c r="BA55" s="99">
        <v>6</v>
      </c>
      <c r="BB55" s="99">
        <v>13</v>
      </c>
      <c r="BC55" s="99">
        <v>9</v>
      </c>
      <c r="BD55" s="99">
        <v>11</v>
      </c>
      <c r="BE55" s="99">
        <v>14</v>
      </c>
      <c r="BF55" s="99">
        <v>24</v>
      </c>
      <c r="BG55" s="99">
        <v>16</v>
      </c>
      <c r="BH55" s="99">
        <v>35</v>
      </c>
      <c r="BI55" s="99">
        <v>23</v>
      </c>
      <c r="BJ55" s="99">
        <v>35</v>
      </c>
      <c r="BK55" s="99">
        <v>58</v>
      </c>
      <c r="BL55" s="99">
        <v>44</v>
      </c>
      <c r="BM55" s="99">
        <v>0</v>
      </c>
      <c r="BN55" s="99">
        <v>379</v>
      </c>
      <c r="BP55" s="118">
        <v>1948</v>
      </c>
    </row>
    <row r="56" spans="2:68">
      <c r="B56" s="118">
        <v>1949</v>
      </c>
      <c r="C56" s="99">
        <v>14</v>
      </c>
      <c r="D56" s="99">
        <v>1</v>
      </c>
      <c r="E56" s="99">
        <v>1</v>
      </c>
      <c r="F56" s="99">
        <v>1</v>
      </c>
      <c r="G56" s="99">
        <v>1</v>
      </c>
      <c r="H56" s="99">
        <v>3</v>
      </c>
      <c r="I56" s="99">
        <v>0</v>
      </c>
      <c r="J56" s="99">
        <v>1</v>
      </c>
      <c r="K56" s="99">
        <v>1</v>
      </c>
      <c r="L56" s="99">
        <v>3</v>
      </c>
      <c r="M56" s="99">
        <v>4</v>
      </c>
      <c r="N56" s="99">
        <v>3</v>
      </c>
      <c r="O56" s="99">
        <v>3</v>
      </c>
      <c r="P56" s="99">
        <v>0</v>
      </c>
      <c r="Q56" s="99">
        <v>2</v>
      </c>
      <c r="R56" s="99">
        <v>3</v>
      </c>
      <c r="S56" s="99">
        <v>7</v>
      </c>
      <c r="T56" s="99">
        <v>7</v>
      </c>
      <c r="U56" s="99">
        <v>0</v>
      </c>
      <c r="V56" s="99">
        <v>55</v>
      </c>
      <c r="W56" s="127"/>
      <c r="X56" s="118">
        <v>1949</v>
      </c>
      <c r="Y56" s="99">
        <v>18</v>
      </c>
      <c r="Z56" s="99">
        <v>2</v>
      </c>
      <c r="AA56" s="99">
        <v>0</v>
      </c>
      <c r="AB56" s="99">
        <v>0</v>
      </c>
      <c r="AC56" s="99">
        <v>1</v>
      </c>
      <c r="AD56" s="99">
        <v>0</v>
      </c>
      <c r="AE56" s="99">
        <v>1</v>
      </c>
      <c r="AF56" s="99">
        <v>1</v>
      </c>
      <c r="AG56" s="99">
        <v>1</v>
      </c>
      <c r="AH56" s="99">
        <v>3</v>
      </c>
      <c r="AI56" s="99">
        <v>3</v>
      </c>
      <c r="AJ56" s="99">
        <v>2</v>
      </c>
      <c r="AK56" s="99">
        <v>1</v>
      </c>
      <c r="AL56" s="99">
        <v>2</v>
      </c>
      <c r="AM56" s="99">
        <v>4</v>
      </c>
      <c r="AN56" s="99">
        <v>9</v>
      </c>
      <c r="AO56" s="99">
        <v>7</v>
      </c>
      <c r="AP56" s="99">
        <v>9</v>
      </c>
      <c r="AQ56" s="99">
        <v>0</v>
      </c>
      <c r="AR56" s="99">
        <v>64</v>
      </c>
      <c r="AS56" s="127"/>
      <c r="AT56" s="118">
        <v>1949</v>
      </c>
      <c r="AU56" s="99">
        <v>32</v>
      </c>
      <c r="AV56" s="99">
        <v>3</v>
      </c>
      <c r="AW56" s="99">
        <v>1</v>
      </c>
      <c r="AX56" s="99">
        <v>1</v>
      </c>
      <c r="AY56" s="99">
        <v>2</v>
      </c>
      <c r="AZ56" s="99">
        <v>3</v>
      </c>
      <c r="BA56" s="99">
        <v>1</v>
      </c>
      <c r="BB56" s="99">
        <v>2</v>
      </c>
      <c r="BC56" s="99">
        <v>2</v>
      </c>
      <c r="BD56" s="99">
        <v>6</v>
      </c>
      <c r="BE56" s="99">
        <v>7</v>
      </c>
      <c r="BF56" s="99">
        <v>5</v>
      </c>
      <c r="BG56" s="99">
        <v>4</v>
      </c>
      <c r="BH56" s="99">
        <v>2</v>
      </c>
      <c r="BI56" s="99">
        <v>6</v>
      </c>
      <c r="BJ56" s="99">
        <v>12</v>
      </c>
      <c r="BK56" s="99">
        <v>14</v>
      </c>
      <c r="BL56" s="99">
        <v>16</v>
      </c>
      <c r="BM56" s="99">
        <v>0</v>
      </c>
      <c r="BN56" s="99">
        <v>119</v>
      </c>
      <c r="BP56" s="118">
        <v>1949</v>
      </c>
    </row>
    <row r="57" spans="2:68">
      <c r="B57" s="119">
        <v>1950</v>
      </c>
      <c r="C57" s="99">
        <v>10</v>
      </c>
      <c r="D57" s="99">
        <v>1</v>
      </c>
      <c r="E57" s="99">
        <v>0</v>
      </c>
      <c r="F57" s="99">
        <v>0</v>
      </c>
      <c r="G57" s="99">
        <v>2</v>
      </c>
      <c r="H57" s="99">
        <v>1</v>
      </c>
      <c r="I57" s="99">
        <v>1</v>
      </c>
      <c r="J57" s="99">
        <v>1</v>
      </c>
      <c r="K57" s="99">
        <v>3</v>
      </c>
      <c r="L57" s="99">
        <v>5</v>
      </c>
      <c r="M57" s="99">
        <v>8</v>
      </c>
      <c r="N57" s="99">
        <v>8</v>
      </c>
      <c r="O57" s="99">
        <v>13</v>
      </c>
      <c r="P57" s="99">
        <v>27</v>
      </c>
      <c r="Q57" s="99">
        <v>30</v>
      </c>
      <c r="R57" s="99">
        <v>20</v>
      </c>
      <c r="S57" s="99">
        <v>19</v>
      </c>
      <c r="T57" s="99">
        <v>27</v>
      </c>
      <c r="U57" s="99">
        <v>0</v>
      </c>
      <c r="V57" s="99">
        <v>176</v>
      </c>
      <c r="W57" s="127"/>
      <c r="X57" s="119">
        <v>1950</v>
      </c>
      <c r="Y57" s="99">
        <v>7</v>
      </c>
      <c r="Z57" s="99">
        <v>1</v>
      </c>
      <c r="AA57" s="99">
        <v>1</v>
      </c>
      <c r="AB57" s="99">
        <v>0</v>
      </c>
      <c r="AC57" s="99">
        <v>1</v>
      </c>
      <c r="AD57" s="99">
        <v>1</v>
      </c>
      <c r="AE57" s="99">
        <v>2</v>
      </c>
      <c r="AF57" s="99">
        <v>2</v>
      </c>
      <c r="AG57" s="99">
        <v>5</v>
      </c>
      <c r="AH57" s="99">
        <v>6</v>
      </c>
      <c r="AI57" s="99">
        <v>6</v>
      </c>
      <c r="AJ57" s="99">
        <v>6</v>
      </c>
      <c r="AK57" s="99">
        <v>13</v>
      </c>
      <c r="AL57" s="99">
        <v>10</v>
      </c>
      <c r="AM57" s="99">
        <v>17</v>
      </c>
      <c r="AN57" s="99">
        <v>36</v>
      </c>
      <c r="AO57" s="99">
        <v>27</v>
      </c>
      <c r="AP57" s="99">
        <v>31</v>
      </c>
      <c r="AQ57" s="99">
        <v>0</v>
      </c>
      <c r="AR57" s="99">
        <v>172</v>
      </c>
      <c r="AS57" s="127"/>
      <c r="AT57" s="119">
        <v>1950</v>
      </c>
      <c r="AU57" s="99">
        <v>17</v>
      </c>
      <c r="AV57" s="99">
        <v>2</v>
      </c>
      <c r="AW57" s="99">
        <v>1</v>
      </c>
      <c r="AX57" s="99">
        <v>0</v>
      </c>
      <c r="AY57" s="99">
        <v>3</v>
      </c>
      <c r="AZ57" s="99">
        <v>2</v>
      </c>
      <c r="BA57" s="99">
        <v>3</v>
      </c>
      <c r="BB57" s="99">
        <v>3</v>
      </c>
      <c r="BC57" s="99">
        <v>8</v>
      </c>
      <c r="BD57" s="99">
        <v>11</v>
      </c>
      <c r="BE57" s="99">
        <v>14</v>
      </c>
      <c r="BF57" s="99">
        <v>14</v>
      </c>
      <c r="BG57" s="99">
        <v>26</v>
      </c>
      <c r="BH57" s="99">
        <v>37</v>
      </c>
      <c r="BI57" s="99">
        <v>47</v>
      </c>
      <c r="BJ57" s="99">
        <v>56</v>
      </c>
      <c r="BK57" s="99">
        <v>46</v>
      </c>
      <c r="BL57" s="99">
        <v>58</v>
      </c>
      <c r="BM57" s="99">
        <v>0</v>
      </c>
      <c r="BN57" s="99">
        <v>348</v>
      </c>
      <c r="BP57" s="119">
        <v>1950</v>
      </c>
    </row>
    <row r="58" spans="2:68">
      <c r="B58" s="119">
        <v>1951</v>
      </c>
      <c r="C58" s="99">
        <v>6</v>
      </c>
      <c r="D58" s="99">
        <v>3</v>
      </c>
      <c r="E58" s="99">
        <v>2</v>
      </c>
      <c r="F58" s="99">
        <v>3</v>
      </c>
      <c r="G58" s="99">
        <v>2</v>
      </c>
      <c r="H58" s="99">
        <v>2</v>
      </c>
      <c r="I58" s="99">
        <v>2</v>
      </c>
      <c r="J58" s="99">
        <v>4</v>
      </c>
      <c r="K58" s="99">
        <v>3</v>
      </c>
      <c r="L58" s="99">
        <v>4</v>
      </c>
      <c r="M58" s="99">
        <v>12</v>
      </c>
      <c r="N58" s="99">
        <v>7</v>
      </c>
      <c r="O58" s="99">
        <v>11</v>
      </c>
      <c r="P58" s="99">
        <v>12</v>
      </c>
      <c r="Q58" s="99">
        <v>28</v>
      </c>
      <c r="R58" s="99">
        <v>31</v>
      </c>
      <c r="S58" s="99">
        <v>25</v>
      </c>
      <c r="T58" s="99">
        <v>17</v>
      </c>
      <c r="U58" s="99">
        <v>0</v>
      </c>
      <c r="V58" s="99">
        <v>174</v>
      </c>
      <c r="W58" s="127"/>
      <c r="X58" s="119">
        <v>1951</v>
      </c>
      <c r="Y58" s="99">
        <v>8</v>
      </c>
      <c r="Z58" s="99">
        <v>0</v>
      </c>
      <c r="AA58" s="99">
        <v>0</v>
      </c>
      <c r="AB58" s="99">
        <v>1</v>
      </c>
      <c r="AC58" s="99">
        <v>1</v>
      </c>
      <c r="AD58" s="99">
        <v>2</v>
      </c>
      <c r="AE58" s="99">
        <v>3</v>
      </c>
      <c r="AF58" s="99">
        <v>0</v>
      </c>
      <c r="AG58" s="99">
        <v>5</v>
      </c>
      <c r="AH58" s="99">
        <v>9</v>
      </c>
      <c r="AI58" s="99">
        <v>7</v>
      </c>
      <c r="AJ58" s="99">
        <v>6</v>
      </c>
      <c r="AK58" s="99">
        <v>7</v>
      </c>
      <c r="AL58" s="99">
        <v>11</v>
      </c>
      <c r="AM58" s="99">
        <v>16</v>
      </c>
      <c r="AN58" s="99">
        <v>26</v>
      </c>
      <c r="AO58" s="99">
        <v>30</v>
      </c>
      <c r="AP58" s="99">
        <v>24</v>
      </c>
      <c r="AQ58" s="99">
        <v>0</v>
      </c>
      <c r="AR58" s="99">
        <v>156</v>
      </c>
      <c r="AS58" s="127"/>
      <c r="AT58" s="119">
        <v>1951</v>
      </c>
      <c r="AU58" s="99">
        <v>14</v>
      </c>
      <c r="AV58" s="99">
        <v>3</v>
      </c>
      <c r="AW58" s="99">
        <v>2</v>
      </c>
      <c r="AX58" s="99">
        <v>4</v>
      </c>
      <c r="AY58" s="99">
        <v>3</v>
      </c>
      <c r="AZ58" s="99">
        <v>4</v>
      </c>
      <c r="BA58" s="99">
        <v>5</v>
      </c>
      <c r="BB58" s="99">
        <v>4</v>
      </c>
      <c r="BC58" s="99">
        <v>8</v>
      </c>
      <c r="BD58" s="99">
        <v>13</v>
      </c>
      <c r="BE58" s="99">
        <v>19</v>
      </c>
      <c r="BF58" s="99">
        <v>13</v>
      </c>
      <c r="BG58" s="99">
        <v>18</v>
      </c>
      <c r="BH58" s="99">
        <v>23</v>
      </c>
      <c r="BI58" s="99">
        <v>44</v>
      </c>
      <c r="BJ58" s="99">
        <v>57</v>
      </c>
      <c r="BK58" s="99">
        <v>55</v>
      </c>
      <c r="BL58" s="99">
        <v>41</v>
      </c>
      <c r="BM58" s="99">
        <v>0</v>
      </c>
      <c r="BN58" s="99">
        <v>330</v>
      </c>
      <c r="BP58" s="119">
        <v>1951</v>
      </c>
    </row>
    <row r="59" spans="2:68">
      <c r="B59" s="119">
        <v>1952</v>
      </c>
      <c r="C59" s="99">
        <v>11</v>
      </c>
      <c r="D59" s="99">
        <v>0</v>
      </c>
      <c r="E59" s="99">
        <v>0</v>
      </c>
      <c r="F59" s="99">
        <v>0</v>
      </c>
      <c r="G59" s="99">
        <v>2</v>
      </c>
      <c r="H59" s="99">
        <v>1</v>
      </c>
      <c r="I59" s="99">
        <v>1</v>
      </c>
      <c r="J59" s="99">
        <v>1</v>
      </c>
      <c r="K59" s="99">
        <v>3</v>
      </c>
      <c r="L59" s="99">
        <v>5</v>
      </c>
      <c r="M59" s="99">
        <v>5</v>
      </c>
      <c r="N59" s="99">
        <v>4</v>
      </c>
      <c r="O59" s="99">
        <v>8</v>
      </c>
      <c r="P59" s="99">
        <v>13</v>
      </c>
      <c r="Q59" s="99">
        <v>14</v>
      </c>
      <c r="R59" s="99">
        <v>14</v>
      </c>
      <c r="S59" s="99">
        <v>8</v>
      </c>
      <c r="T59" s="99">
        <v>15</v>
      </c>
      <c r="U59" s="99">
        <v>0</v>
      </c>
      <c r="V59" s="99">
        <v>105</v>
      </c>
      <c r="W59" s="127"/>
      <c r="X59" s="119">
        <v>1952</v>
      </c>
      <c r="Y59" s="99">
        <v>10</v>
      </c>
      <c r="Z59" s="99">
        <v>2</v>
      </c>
      <c r="AA59" s="99">
        <v>0</v>
      </c>
      <c r="AB59" s="99">
        <v>0</v>
      </c>
      <c r="AC59" s="99">
        <v>2</v>
      </c>
      <c r="AD59" s="99">
        <v>1</v>
      </c>
      <c r="AE59" s="99">
        <v>4</v>
      </c>
      <c r="AF59" s="99">
        <v>1</v>
      </c>
      <c r="AG59" s="99">
        <v>4</v>
      </c>
      <c r="AH59" s="99">
        <v>4</v>
      </c>
      <c r="AI59" s="99">
        <v>2</v>
      </c>
      <c r="AJ59" s="99">
        <v>6</v>
      </c>
      <c r="AK59" s="99">
        <v>10</v>
      </c>
      <c r="AL59" s="99">
        <v>8</v>
      </c>
      <c r="AM59" s="99">
        <v>16</v>
      </c>
      <c r="AN59" s="99">
        <v>17</v>
      </c>
      <c r="AO59" s="99">
        <v>14</v>
      </c>
      <c r="AP59" s="99">
        <v>13</v>
      </c>
      <c r="AQ59" s="99">
        <v>0</v>
      </c>
      <c r="AR59" s="99">
        <v>114</v>
      </c>
      <c r="AS59" s="127"/>
      <c r="AT59" s="119">
        <v>1952</v>
      </c>
      <c r="AU59" s="99">
        <v>21</v>
      </c>
      <c r="AV59" s="99">
        <v>2</v>
      </c>
      <c r="AW59" s="99">
        <v>0</v>
      </c>
      <c r="AX59" s="99">
        <v>0</v>
      </c>
      <c r="AY59" s="99">
        <v>4</v>
      </c>
      <c r="AZ59" s="99">
        <v>2</v>
      </c>
      <c r="BA59" s="99">
        <v>5</v>
      </c>
      <c r="BB59" s="99">
        <v>2</v>
      </c>
      <c r="BC59" s="99">
        <v>7</v>
      </c>
      <c r="BD59" s="99">
        <v>9</v>
      </c>
      <c r="BE59" s="99">
        <v>7</v>
      </c>
      <c r="BF59" s="99">
        <v>10</v>
      </c>
      <c r="BG59" s="99">
        <v>18</v>
      </c>
      <c r="BH59" s="99">
        <v>21</v>
      </c>
      <c r="BI59" s="99">
        <v>30</v>
      </c>
      <c r="BJ59" s="99">
        <v>31</v>
      </c>
      <c r="BK59" s="99">
        <v>22</v>
      </c>
      <c r="BL59" s="99">
        <v>28</v>
      </c>
      <c r="BM59" s="99">
        <v>0</v>
      </c>
      <c r="BN59" s="99">
        <v>219</v>
      </c>
      <c r="BP59" s="119">
        <v>1952</v>
      </c>
    </row>
    <row r="60" spans="2:68">
      <c r="B60" s="119">
        <v>1953</v>
      </c>
      <c r="C60" s="99">
        <v>11</v>
      </c>
      <c r="D60" s="99">
        <v>1</v>
      </c>
      <c r="E60" s="99">
        <v>0</v>
      </c>
      <c r="F60" s="99">
        <v>1</v>
      </c>
      <c r="G60" s="99">
        <v>2</v>
      </c>
      <c r="H60" s="99">
        <v>3</v>
      </c>
      <c r="I60" s="99">
        <v>2</v>
      </c>
      <c r="J60" s="99">
        <v>5</v>
      </c>
      <c r="K60" s="99">
        <v>5</v>
      </c>
      <c r="L60" s="99">
        <v>1</v>
      </c>
      <c r="M60" s="99">
        <v>3</v>
      </c>
      <c r="N60" s="99">
        <v>4</v>
      </c>
      <c r="O60" s="99">
        <v>9</v>
      </c>
      <c r="P60" s="99">
        <v>9</v>
      </c>
      <c r="Q60" s="99">
        <v>11</v>
      </c>
      <c r="R60" s="99">
        <v>8</v>
      </c>
      <c r="S60" s="99">
        <v>12</v>
      </c>
      <c r="T60" s="99">
        <v>11</v>
      </c>
      <c r="U60" s="99">
        <v>1</v>
      </c>
      <c r="V60" s="99">
        <v>99</v>
      </c>
      <c r="W60" s="127"/>
      <c r="X60" s="119">
        <v>1953</v>
      </c>
      <c r="Y60" s="99">
        <v>7</v>
      </c>
      <c r="Z60" s="99">
        <v>1</v>
      </c>
      <c r="AA60" s="99">
        <v>0</v>
      </c>
      <c r="AB60" s="99">
        <v>1</v>
      </c>
      <c r="AC60" s="99">
        <v>0</v>
      </c>
      <c r="AD60" s="99">
        <v>0</v>
      </c>
      <c r="AE60" s="99">
        <v>0</v>
      </c>
      <c r="AF60" s="99">
        <v>0</v>
      </c>
      <c r="AG60" s="99">
        <v>0</v>
      </c>
      <c r="AH60" s="99">
        <v>4</v>
      </c>
      <c r="AI60" s="99">
        <v>5</v>
      </c>
      <c r="AJ60" s="99">
        <v>2</v>
      </c>
      <c r="AK60" s="99">
        <v>6</v>
      </c>
      <c r="AL60" s="99">
        <v>8</v>
      </c>
      <c r="AM60" s="99">
        <v>11</v>
      </c>
      <c r="AN60" s="99">
        <v>12</v>
      </c>
      <c r="AO60" s="99">
        <v>15</v>
      </c>
      <c r="AP60" s="99">
        <v>12</v>
      </c>
      <c r="AQ60" s="99">
        <v>0</v>
      </c>
      <c r="AR60" s="99">
        <v>84</v>
      </c>
      <c r="AS60" s="127"/>
      <c r="AT60" s="119">
        <v>1953</v>
      </c>
      <c r="AU60" s="99">
        <v>18</v>
      </c>
      <c r="AV60" s="99">
        <v>2</v>
      </c>
      <c r="AW60" s="99">
        <v>0</v>
      </c>
      <c r="AX60" s="99">
        <v>2</v>
      </c>
      <c r="AY60" s="99">
        <v>2</v>
      </c>
      <c r="AZ60" s="99">
        <v>3</v>
      </c>
      <c r="BA60" s="99">
        <v>2</v>
      </c>
      <c r="BB60" s="99">
        <v>5</v>
      </c>
      <c r="BC60" s="99">
        <v>5</v>
      </c>
      <c r="BD60" s="99">
        <v>5</v>
      </c>
      <c r="BE60" s="99">
        <v>8</v>
      </c>
      <c r="BF60" s="99">
        <v>6</v>
      </c>
      <c r="BG60" s="99">
        <v>15</v>
      </c>
      <c r="BH60" s="99">
        <v>17</v>
      </c>
      <c r="BI60" s="99">
        <v>22</v>
      </c>
      <c r="BJ60" s="99">
        <v>20</v>
      </c>
      <c r="BK60" s="99">
        <v>27</v>
      </c>
      <c r="BL60" s="99">
        <v>23</v>
      </c>
      <c r="BM60" s="99">
        <v>1</v>
      </c>
      <c r="BN60" s="99">
        <v>183</v>
      </c>
      <c r="BP60" s="119">
        <v>1953</v>
      </c>
    </row>
    <row r="61" spans="2:68">
      <c r="B61" s="119">
        <v>1954</v>
      </c>
      <c r="C61" s="99">
        <v>8</v>
      </c>
      <c r="D61" s="99">
        <v>0</v>
      </c>
      <c r="E61" s="99">
        <v>2</v>
      </c>
      <c r="F61" s="99">
        <v>2</v>
      </c>
      <c r="G61" s="99">
        <v>3</v>
      </c>
      <c r="H61" s="99">
        <v>3</v>
      </c>
      <c r="I61" s="99">
        <v>3</v>
      </c>
      <c r="J61" s="99">
        <v>4</v>
      </c>
      <c r="K61" s="99">
        <v>2</v>
      </c>
      <c r="L61" s="99">
        <v>5</v>
      </c>
      <c r="M61" s="99">
        <v>7</v>
      </c>
      <c r="N61" s="99">
        <v>17</v>
      </c>
      <c r="O61" s="99">
        <v>18</v>
      </c>
      <c r="P61" s="99">
        <v>19</v>
      </c>
      <c r="Q61" s="99">
        <v>34</v>
      </c>
      <c r="R61" s="99">
        <v>37</v>
      </c>
      <c r="S61" s="99">
        <v>21</v>
      </c>
      <c r="T61" s="99">
        <v>32</v>
      </c>
      <c r="U61" s="99">
        <v>0</v>
      </c>
      <c r="V61" s="99">
        <v>217</v>
      </c>
      <c r="W61" s="127"/>
      <c r="X61" s="119">
        <v>1954</v>
      </c>
      <c r="Y61" s="99">
        <v>13</v>
      </c>
      <c r="Z61" s="99">
        <v>0</v>
      </c>
      <c r="AA61" s="99">
        <v>0</v>
      </c>
      <c r="AB61" s="99">
        <v>0</v>
      </c>
      <c r="AC61" s="99">
        <v>2</v>
      </c>
      <c r="AD61" s="99">
        <v>0</v>
      </c>
      <c r="AE61" s="99">
        <v>1</v>
      </c>
      <c r="AF61" s="99">
        <v>5</v>
      </c>
      <c r="AG61" s="99">
        <v>4</v>
      </c>
      <c r="AH61" s="99">
        <v>3</v>
      </c>
      <c r="AI61" s="99">
        <v>9</v>
      </c>
      <c r="AJ61" s="99">
        <v>9</v>
      </c>
      <c r="AK61" s="99">
        <v>12</v>
      </c>
      <c r="AL61" s="99">
        <v>10</v>
      </c>
      <c r="AM61" s="99">
        <v>11</v>
      </c>
      <c r="AN61" s="99">
        <v>24</v>
      </c>
      <c r="AO61" s="99">
        <v>34</v>
      </c>
      <c r="AP61" s="99">
        <v>42</v>
      </c>
      <c r="AQ61" s="99">
        <v>0</v>
      </c>
      <c r="AR61" s="99">
        <v>179</v>
      </c>
      <c r="AS61" s="127"/>
      <c r="AT61" s="119">
        <v>1954</v>
      </c>
      <c r="AU61" s="99">
        <v>21</v>
      </c>
      <c r="AV61" s="99">
        <v>0</v>
      </c>
      <c r="AW61" s="99">
        <v>2</v>
      </c>
      <c r="AX61" s="99">
        <v>2</v>
      </c>
      <c r="AY61" s="99">
        <v>5</v>
      </c>
      <c r="AZ61" s="99">
        <v>3</v>
      </c>
      <c r="BA61" s="99">
        <v>4</v>
      </c>
      <c r="BB61" s="99">
        <v>9</v>
      </c>
      <c r="BC61" s="99">
        <v>6</v>
      </c>
      <c r="BD61" s="99">
        <v>8</v>
      </c>
      <c r="BE61" s="99">
        <v>16</v>
      </c>
      <c r="BF61" s="99">
        <v>26</v>
      </c>
      <c r="BG61" s="99">
        <v>30</v>
      </c>
      <c r="BH61" s="99">
        <v>29</v>
      </c>
      <c r="BI61" s="99">
        <v>45</v>
      </c>
      <c r="BJ61" s="99">
        <v>61</v>
      </c>
      <c r="BK61" s="99">
        <v>55</v>
      </c>
      <c r="BL61" s="99">
        <v>74</v>
      </c>
      <c r="BM61" s="99">
        <v>0</v>
      </c>
      <c r="BN61" s="99">
        <v>396</v>
      </c>
      <c r="BP61" s="119">
        <v>1954</v>
      </c>
    </row>
    <row r="62" spans="2:68">
      <c r="B62" s="119">
        <v>1955</v>
      </c>
      <c r="C62" s="99">
        <v>8</v>
      </c>
      <c r="D62" s="99">
        <v>1</v>
      </c>
      <c r="E62" s="99">
        <v>0</v>
      </c>
      <c r="F62" s="99">
        <v>0</v>
      </c>
      <c r="G62" s="99">
        <v>0</v>
      </c>
      <c r="H62" s="99">
        <v>0</v>
      </c>
      <c r="I62" s="99">
        <v>0</v>
      </c>
      <c r="J62" s="99">
        <v>1</v>
      </c>
      <c r="K62" s="99">
        <v>4</v>
      </c>
      <c r="L62" s="99">
        <v>1</v>
      </c>
      <c r="M62" s="99">
        <v>1</v>
      </c>
      <c r="N62" s="99">
        <v>5</v>
      </c>
      <c r="O62" s="99">
        <v>7</v>
      </c>
      <c r="P62" s="99">
        <v>6</v>
      </c>
      <c r="Q62" s="99">
        <v>9</v>
      </c>
      <c r="R62" s="99">
        <v>7</v>
      </c>
      <c r="S62" s="99">
        <v>5</v>
      </c>
      <c r="T62" s="99">
        <v>4</v>
      </c>
      <c r="U62" s="99">
        <v>0</v>
      </c>
      <c r="V62" s="99">
        <v>59</v>
      </c>
      <c r="W62" s="127"/>
      <c r="X62" s="119">
        <v>1955</v>
      </c>
      <c r="Y62" s="99">
        <v>11</v>
      </c>
      <c r="Z62" s="99">
        <v>0</v>
      </c>
      <c r="AA62" s="99">
        <v>1</v>
      </c>
      <c r="AB62" s="99">
        <v>0</v>
      </c>
      <c r="AC62" s="99">
        <v>0</v>
      </c>
      <c r="AD62" s="99">
        <v>1</v>
      </c>
      <c r="AE62" s="99">
        <v>0</v>
      </c>
      <c r="AF62" s="99">
        <v>0</v>
      </c>
      <c r="AG62" s="99">
        <v>0</v>
      </c>
      <c r="AH62" s="99">
        <v>3</v>
      </c>
      <c r="AI62" s="99">
        <v>1</v>
      </c>
      <c r="AJ62" s="99">
        <v>4</v>
      </c>
      <c r="AK62" s="99">
        <v>3</v>
      </c>
      <c r="AL62" s="99">
        <v>4</v>
      </c>
      <c r="AM62" s="99">
        <v>6</v>
      </c>
      <c r="AN62" s="99">
        <v>9</v>
      </c>
      <c r="AO62" s="99">
        <v>12</v>
      </c>
      <c r="AP62" s="99">
        <v>15</v>
      </c>
      <c r="AQ62" s="99">
        <v>0</v>
      </c>
      <c r="AR62" s="99">
        <v>70</v>
      </c>
      <c r="AS62" s="127"/>
      <c r="AT62" s="119">
        <v>1955</v>
      </c>
      <c r="AU62" s="99">
        <v>19</v>
      </c>
      <c r="AV62" s="99">
        <v>1</v>
      </c>
      <c r="AW62" s="99">
        <v>1</v>
      </c>
      <c r="AX62" s="99">
        <v>0</v>
      </c>
      <c r="AY62" s="99">
        <v>0</v>
      </c>
      <c r="AZ62" s="99">
        <v>1</v>
      </c>
      <c r="BA62" s="99">
        <v>0</v>
      </c>
      <c r="BB62" s="99">
        <v>1</v>
      </c>
      <c r="BC62" s="99">
        <v>4</v>
      </c>
      <c r="BD62" s="99">
        <v>4</v>
      </c>
      <c r="BE62" s="99">
        <v>2</v>
      </c>
      <c r="BF62" s="99">
        <v>9</v>
      </c>
      <c r="BG62" s="99">
        <v>10</v>
      </c>
      <c r="BH62" s="99">
        <v>10</v>
      </c>
      <c r="BI62" s="99">
        <v>15</v>
      </c>
      <c r="BJ62" s="99">
        <v>16</v>
      </c>
      <c r="BK62" s="99">
        <v>17</v>
      </c>
      <c r="BL62" s="99">
        <v>19</v>
      </c>
      <c r="BM62" s="99">
        <v>0</v>
      </c>
      <c r="BN62" s="99">
        <v>129</v>
      </c>
      <c r="BP62" s="119">
        <v>1955</v>
      </c>
    </row>
    <row r="63" spans="2:68">
      <c r="B63" s="119">
        <v>1956</v>
      </c>
      <c r="C63" s="99">
        <v>9</v>
      </c>
      <c r="D63" s="99">
        <v>0</v>
      </c>
      <c r="E63" s="99">
        <v>0</v>
      </c>
      <c r="F63" s="99">
        <v>0</v>
      </c>
      <c r="G63" s="99">
        <v>0</v>
      </c>
      <c r="H63" s="99">
        <v>0</v>
      </c>
      <c r="I63" s="99">
        <v>0</v>
      </c>
      <c r="J63" s="99">
        <v>2</v>
      </c>
      <c r="K63" s="99">
        <v>3</v>
      </c>
      <c r="L63" s="99">
        <v>1</v>
      </c>
      <c r="M63" s="99">
        <v>3</v>
      </c>
      <c r="N63" s="99">
        <v>5</v>
      </c>
      <c r="O63" s="99">
        <v>5</v>
      </c>
      <c r="P63" s="99">
        <v>6</v>
      </c>
      <c r="Q63" s="99">
        <v>14</v>
      </c>
      <c r="R63" s="99">
        <v>13</v>
      </c>
      <c r="S63" s="99">
        <v>18</v>
      </c>
      <c r="T63" s="99">
        <v>16</v>
      </c>
      <c r="U63" s="99">
        <v>0</v>
      </c>
      <c r="V63" s="99">
        <v>95</v>
      </c>
      <c r="W63" s="127"/>
      <c r="X63" s="119">
        <v>1956</v>
      </c>
      <c r="Y63" s="99">
        <v>2</v>
      </c>
      <c r="Z63" s="99">
        <v>0</v>
      </c>
      <c r="AA63" s="99">
        <v>0</v>
      </c>
      <c r="AB63" s="99">
        <v>0</v>
      </c>
      <c r="AC63" s="99">
        <v>2</v>
      </c>
      <c r="AD63" s="99">
        <v>3</v>
      </c>
      <c r="AE63" s="99">
        <v>2</v>
      </c>
      <c r="AF63" s="99">
        <v>2</v>
      </c>
      <c r="AG63" s="99">
        <v>2</v>
      </c>
      <c r="AH63" s="99">
        <v>1</v>
      </c>
      <c r="AI63" s="99">
        <v>1</v>
      </c>
      <c r="AJ63" s="99">
        <v>3</v>
      </c>
      <c r="AK63" s="99">
        <v>8</v>
      </c>
      <c r="AL63" s="99">
        <v>7</v>
      </c>
      <c r="AM63" s="99">
        <v>10</v>
      </c>
      <c r="AN63" s="99">
        <v>9</v>
      </c>
      <c r="AO63" s="99">
        <v>14</v>
      </c>
      <c r="AP63" s="99">
        <v>21</v>
      </c>
      <c r="AQ63" s="99">
        <v>0</v>
      </c>
      <c r="AR63" s="99">
        <v>87</v>
      </c>
      <c r="AS63" s="127"/>
      <c r="AT63" s="119">
        <v>1956</v>
      </c>
      <c r="AU63" s="99">
        <v>11</v>
      </c>
      <c r="AV63" s="99">
        <v>0</v>
      </c>
      <c r="AW63" s="99">
        <v>0</v>
      </c>
      <c r="AX63" s="99">
        <v>0</v>
      </c>
      <c r="AY63" s="99">
        <v>2</v>
      </c>
      <c r="AZ63" s="99">
        <v>3</v>
      </c>
      <c r="BA63" s="99">
        <v>2</v>
      </c>
      <c r="BB63" s="99">
        <v>4</v>
      </c>
      <c r="BC63" s="99">
        <v>5</v>
      </c>
      <c r="BD63" s="99">
        <v>2</v>
      </c>
      <c r="BE63" s="99">
        <v>4</v>
      </c>
      <c r="BF63" s="99">
        <v>8</v>
      </c>
      <c r="BG63" s="99">
        <v>13</v>
      </c>
      <c r="BH63" s="99">
        <v>13</v>
      </c>
      <c r="BI63" s="99">
        <v>24</v>
      </c>
      <c r="BJ63" s="99">
        <v>22</v>
      </c>
      <c r="BK63" s="99">
        <v>32</v>
      </c>
      <c r="BL63" s="99">
        <v>37</v>
      </c>
      <c r="BM63" s="99">
        <v>0</v>
      </c>
      <c r="BN63" s="99">
        <v>182</v>
      </c>
      <c r="BP63" s="119">
        <v>1956</v>
      </c>
    </row>
    <row r="64" spans="2:68">
      <c r="B64" s="119">
        <v>1957</v>
      </c>
      <c r="C64" s="99">
        <v>16</v>
      </c>
      <c r="D64" s="99">
        <v>3</v>
      </c>
      <c r="E64" s="99">
        <v>3</v>
      </c>
      <c r="F64" s="99">
        <v>3</v>
      </c>
      <c r="G64" s="99">
        <v>4</v>
      </c>
      <c r="H64" s="99">
        <v>7</v>
      </c>
      <c r="I64" s="99">
        <v>9</v>
      </c>
      <c r="J64" s="99">
        <v>8</v>
      </c>
      <c r="K64" s="99">
        <v>6</v>
      </c>
      <c r="L64" s="99">
        <v>11</v>
      </c>
      <c r="M64" s="99">
        <v>18</v>
      </c>
      <c r="N64" s="99">
        <v>18</v>
      </c>
      <c r="O64" s="99">
        <v>23</v>
      </c>
      <c r="P64" s="99">
        <v>32</v>
      </c>
      <c r="Q64" s="99">
        <v>28</v>
      </c>
      <c r="R64" s="99">
        <v>32</v>
      </c>
      <c r="S64" s="99">
        <v>28</v>
      </c>
      <c r="T64" s="99">
        <v>26</v>
      </c>
      <c r="U64" s="99">
        <v>0</v>
      </c>
      <c r="V64" s="99">
        <v>275</v>
      </c>
      <c r="W64" s="127"/>
      <c r="X64" s="119">
        <v>1957</v>
      </c>
      <c r="Y64" s="99">
        <v>14</v>
      </c>
      <c r="Z64" s="99">
        <v>3</v>
      </c>
      <c r="AA64" s="99">
        <v>4</v>
      </c>
      <c r="AB64" s="99">
        <v>7</v>
      </c>
      <c r="AC64" s="99">
        <v>4</v>
      </c>
      <c r="AD64" s="99">
        <v>3</v>
      </c>
      <c r="AE64" s="99">
        <v>8</v>
      </c>
      <c r="AF64" s="99">
        <v>7</v>
      </c>
      <c r="AG64" s="99">
        <v>3</v>
      </c>
      <c r="AH64" s="99">
        <v>4</v>
      </c>
      <c r="AI64" s="99">
        <v>6</v>
      </c>
      <c r="AJ64" s="99">
        <v>11</v>
      </c>
      <c r="AK64" s="99">
        <v>12</v>
      </c>
      <c r="AL64" s="99">
        <v>16</v>
      </c>
      <c r="AM64" s="99">
        <v>24</v>
      </c>
      <c r="AN64" s="99">
        <v>17</v>
      </c>
      <c r="AO64" s="99">
        <v>18</v>
      </c>
      <c r="AP64" s="99">
        <v>9</v>
      </c>
      <c r="AQ64" s="99">
        <v>0</v>
      </c>
      <c r="AR64" s="99">
        <v>170</v>
      </c>
      <c r="AS64" s="127"/>
      <c r="AT64" s="119">
        <v>1957</v>
      </c>
      <c r="AU64" s="99">
        <v>30</v>
      </c>
      <c r="AV64" s="99">
        <v>6</v>
      </c>
      <c r="AW64" s="99">
        <v>7</v>
      </c>
      <c r="AX64" s="99">
        <v>10</v>
      </c>
      <c r="AY64" s="99">
        <v>8</v>
      </c>
      <c r="AZ64" s="99">
        <v>10</v>
      </c>
      <c r="BA64" s="99">
        <v>17</v>
      </c>
      <c r="BB64" s="99">
        <v>15</v>
      </c>
      <c r="BC64" s="99">
        <v>9</v>
      </c>
      <c r="BD64" s="99">
        <v>15</v>
      </c>
      <c r="BE64" s="99">
        <v>24</v>
      </c>
      <c r="BF64" s="99">
        <v>29</v>
      </c>
      <c r="BG64" s="99">
        <v>35</v>
      </c>
      <c r="BH64" s="99">
        <v>48</v>
      </c>
      <c r="BI64" s="99">
        <v>52</v>
      </c>
      <c r="BJ64" s="99">
        <v>49</v>
      </c>
      <c r="BK64" s="99">
        <v>46</v>
      </c>
      <c r="BL64" s="99">
        <v>35</v>
      </c>
      <c r="BM64" s="99">
        <v>0</v>
      </c>
      <c r="BN64" s="99">
        <v>445</v>
      </c>
      <c r="BP64" s="119">
        <v>1957</v>
      </c>
    </row>
    <row r="65" spans="2:68">
      <c r="B65" s="120">
        <v>1958</v>
      </c>
      <c r="C65" s="99">
        <v>6</v>
      </c>
      <c r="D65" s="99">
        <v>2</v>
      </c>
      <c r="E65" s="99">
        <v>1</v>
      </c>
      <c r="F65" s="99">
        <v>0</v>
      </c>
      <c r="G65" s="99">
        <v>2</v>
      </c>
      <c r="H65" s="99">
        <v>1</v>
      </c>
      <c r="I65" s="99">
        <v>2</v>
      </c>
      <c r="J65" s="99">
        <v>2</v>
      </c>
      <c r="K65" s="99">
        <v>3</v>
      </c>
      <c r="L65" s="99">
        <v>5</v>
      </c>
      <c r="M65" s="99">
        <v>4</v>
      </c>
      <c r="N65" s="99">
        <v>8</v>
      </c>
      <c r="O65" s="99">
        <v>4</v>
      </c>
      <c r="P65" s="99">
        <v>8</v>
      </c>
      <c r="Q65" s="99">
        <v>8</v>
      </c>
      <c r="R65" s="99">
        <v>0</v>
      </c>
      <c r="S65" s="99">
        <v>7</v>
      </c>
      <c r="T65" s="99">
        <v>5</v>
      </c>
      <c r="U65" s="99">
        <v>1</v>
      </c>
      <c r="V65" s="99">
        <v>69</v>
      </c>
      <c r="W65" s="127"/>
      <c r="X65" s="120">
        <v>1958</v>
      </c>
      <c r="Y65" s="99">
        <v>2</v>
      </c>
      <c r="Z65" s="99">
        <v>1</v>
      </c>
      <c r="AA65" s="99">
        <v>0</v>
      </c>
      <c r="AB65" s="99">
        <v>0</v>
      </c>
      <c r="AC65" s="99">
        <v>0</v>
      </c>
      <c r="AD65" s="99">
        <v>1</v>
      </c>
      <c r="AE65" s="99">
        <v>1</v>
      </c>
      <c r="AF65" s="99">
        <v>0</v>
      </c>
      <c r="AG65" s="99">
        <v>0</v>
      </c>
      <c r="AH65" s="99">
        <v>1</v>
      </c>
      <c r="AI65" s="99">
        <v>1</v>
      </c>
      <c r="AJ65" s="99">
        <v>3</v>
      </c>
      <c r="AK65" s="99">
        <v>2</v>
      </c>
      <c r="AL65" s="99">
        <v>2</v>
      </c>
      <c r="AM65" s="99">
        <v>1</v>
      </c>
      <c r="AN65" s="99">
        <v>8</v>
      </c>
      <c r="AO65" s="99">
        <v>5</v>
      </c>
      <c r="AP65" s="99">
        <v>6</v>
      </c>
      <c r="AQ65" s="99">
        <v>0</v>
      </c>
      <c r="AR65" s="99">
        <v>34</v>
      </c>
      <c r="AS65" s="127"/>
      <c r="AT65" s="120">
        <v>1958</v>
      </c>
      <c r="AU65" s="99">
        <v>8</v>
      </c>
      <c r="AV65" s="99">
        <v>3</v>
      </c>
      <c r="AW65" s="99">
        <v>1</v>
      </c>
      <c r="AX65" s="99">
        <v>0</v>
      </c>
      <c r="AY65" s="99">
        <v>2</v>
      </c>
      <c r="AZ65" s="99">
        <v>2</v>
      </c>
      <c r="BA65" s="99">
        <v>3</v>
      </c>
      <c r="BB65" s="99">
        <v>2</v>
      </c>
      <c r="BC65" s="99">
        <v>3</v>
      </c>
      <c r="BD65" s="99">
        <v>6</v>
      </c>
      <c r="BE65" s="99">
        <v>5</v>
      </c>
      <c r="BF65" s="99">
        <v>11</v>
      </c>
      <c r="BG65" s="99">
        <v>6</v>
      </c>
      <c r="BH65" s="99">
        <v>10</v>
      </c>
      <c r="BI65" s="99">
        <v>9</v>
      </c>
      <c r="BJ65" s="99">
        <v>8</v>
      </c>
      <c r="BK65" s="99">
        <v>12</v>
      </c>
      <c r="BL65" s="99">
        <v>11</v>
      </c>
      <c r="BM65" s="99">
        <v>1</v>
      </c>
      <c r="BN65" s="99">
        <v>103</v>
      </c>
      <c r="BP65" s="120">
        <v>1958</v>
      </c>
    </row>
    <row r="66" spans="2:68">
      <c r="B66" s="120">
        <v>1959</v>
      </c>
      <c r="C66" s="99">
        <v>13</v>
      </c>
      <c r="D66" s="99">
        <v>1</v>
      </c>
      <c r="E66" s="99">
        <v>1</v>
      </c>
      <c r="F66" s="99">
        <v>6</v>
      </c>
      <c r="G66" s="99">
        <v>1</v>
      </c>
      <c r="H66" s="99">
        <v>6</v>
      </c>
      <c r="I66" s="99">
        <v>1</v>
      </c>
      <c r="J66" s="99">
        <v>9</v>
      </c>
      <c r="K66" s="99">
        <v>10</v>
      </c>
      <c r="L66" s="99">
        <v>9</v>
      </c>
      <c r="M66" s="99">
        <v>24</v>
      </c>
      <c r="N66" s="99">
        <v>30</v>
      </c>
      <c r="O66" s="99">
        <v>30</v>
      </c>
      <c r="P66" s="99">
        <v>46</v>
      </c>
      <c r="Q66" s="99">
        <v>58</v>
      </c>
      <c r="R66" s="99">
        <v>59</v>
      </c>
      <c r="S66" s="99">
        <v>47</v>
      </c>
      <c r="T66" s="99">
        <v>48</v>
      </c>
      <c r="U66" s="99">
        <v>0</v>
      </c>
      <c r="V66" s="99">
        <v>399</v>
      </c>
      <c r="W66" s="127"/>
      <c r="X66" s="120">
        <v>1959</v>
      </c>
      <c r="Y66" s="99">
        <v>13</v>
      </c>
      <c r="Z66" s="99">
        <v>7</v>
      </c>
      <c r="AA66" s="99">
        <v>4</v>
      </c>
      <c r="AB66" s="99">
        <v>7</v>
      </c>
      <c r="AC66" s="99">
        <v>7</v>
      </c>
      <c r="AD66" s="99">
        <v>9</v>
      </c>
      <c r="AE66" s="99">
        <v>6</v>
      </c>
      <c r="AF66" s="99">
        <v>6</v>
      </c>
      <c r="AG66" s="99">
        <v>10</v>
      </c>
      <c r="AH66" s="99">
        <v>8</v>
      </c>
      <c r="AI66" s="99">
        <v>7</v>
      </c>
      <c r="AJ66" s="99">
        <v>8</v>
      </c>
      <c r="AK66" s="99">
        <v>18</v>
      </c>
      <c r="AL66" s="99">
        <v>23</v>
      </c>
      <c r="AM66" s="99">
        <v>33</v>
      </c>
      <c r="AN66" s="99">
        <v>49</v>
      </c>
      <c r="AO66" s="99">
        <v>42</v>
      </c>
      <c r="AP66" s="99">
        <v>37</v>
      </c>
      <c r="AQ66" s="99">
        <v>0</v>
      </c>
      <c r="AR66" s="99">
        <v>294</v>
      </c>
      <c r="AS66" s="127"/>
      <c r="AT66" s="120">
        <v>1959</v>
      </c>
      <c r="AU66" s="99">
        <v>26</v>
      </c>
      <c r="AV66" s="99">
        <v>8</v>
      </c>
      <c r="AW66" s="99">
        <v>5</v>
      </c>
      <c r="AX66" s="99">
        <v>13</v>
      </c>
      <c r="AY66" s="99">
        <v>8</v>
      </c>
      <c r="AZ66" s="99">
        <v>15</v>
      </c>
      <c r="BA66" s="99">
        <v>7</v>
      </c>
      <c r="BB66" s="99">
        <v>15</v>
      </c>
      <c r="BC66" s="99">
        <v>20</v>
      </c>
      <c r="BD66" s="99">
        <v>17</v>
      </c>
      <c r="BE66" s="99">
        <v>31</v>
      </c>
      <c r="BF66" s="99">
        <v>38</v>
      </c>
      <c r="BG66" s="99">
        <v>48</v>
      </c>
      <c r="BH66" s="99">
        <v>69</v>
      </c>
      <c r="BI66" s="99">
        <v>91</v>
      </c>
      <c r="BJ66" s="99">
        <v>108</v>
      </c>
      <c r="BK66" s="99">
        <v>89</v>
      </c>
      <c r="BL66" s="99">
        <v>85</v>
      </c>
      <c r="BM66" s="99">
        <v>0</v>
      </c>
      <c r="BN66" s="99">
        <v>693</v>
      </c>
      <c r="BP66" s="120">
        <v>1959</v>
      </c>
    </row>
    <row r="67" spans="2:68">
      <c r="B67" s="120">
        <v>1960</v>
      </c>
      <c r="C67" s="99">
        <v>1</v>
      </c>
      <c r="D67" s="99">
        <v>1</v>
      </c>
      <c r="E67" s="99">
        <v>0</v>
      </c>
      <c r="F67" s="99">
        <v>0</v>
      </c>
      <c r="G67" s="99">
        <v>0</v>
      </c>
      <c r="H67" s="99">
        <v>0</v>
      </c>
      <c r="I67" s="99">
        <v>1</v>
      </c>
      <c r="J67" s="99">
        <v>0</v>
      </c>
      <c r="K67" s="99">
        <v>3</v>
      </c>
      <c r="L67" s="99">
        <v>4</v>
      </c>
      <c r="M67" s="99">
        <v>5</v>
      </c>
      <c r="N67" s="99">
        <v>5</v>
      </c>
      <c r="O67" s="99">
        <v>5</v>
      </c>
      <c r="P67" s="99">
        <v>6</v>
      </c>
      <c r="Q67" s="99">
        <v>4</v>
      </c>
      <c r="R67" s="99">
        <v>8</v>
      </c>
      <c r="S67" s="99">
        <v>2</v>
      </c>
      <c r="T67" s="99">
        <v>6</v>
      </c>
      <c r="U67" s="99">
        <v>0</v>
      </c>
      <c r="V67" s="99">
        <v>51</v>
      </c>
      <c r="W67" s="127"/>
      <c r="X67" s="120">
        <v>1960</v>
      </c>
      <c r="Y67" s="99">
        <v>4</v>
      </c>
      <c r="Z67" s="99">
        <v>1</v>
      </c>
      <c r="AA67" s="99">
        <v>1</v>
      </c>
      <c r="AB67" s="99">
        <v>1</v>
      </c>
      <c r="AC67" s="99">
        <v>0</v>
      </c>
      <c r="AD67" s="99">
        <v>1</v>
      </c>
      <c r="AE67" s="99">
        <v>0</v>
      </c>
      <c r="AF67" s="99">
        <v>0</v>
      </c>
      <c r="AG67" s="99">
        <v>0</v>
      </c>
      <c r="AH67" s="99">
        <v>2</v>
      </c>
      <c r="AI67" s="99">
        <v>0</v>
      </c>
      <c r="AJ67" s="99">
        <v>2</v>
      </c>
      <c r="AK67" s="99">
        <v>2</v>
      </c>
      <c r="AL67" s="99">
        <v>7</v>
      </c>
      <c r="AM67" s="99">
        <v>7</v>
      </c>
      <c r="AN67" s="99">
        <v>17</v>
      </c>
      <c r="AO67" s="99">
        <v>9</v>
      </c>
      <c r="AP67" s="99">
        <v>19</v>
      </c>
      <c r="AQ67" s="99">
        <v>0</v>
      </c>
      <c r="AR67" s="99">
        <v>73</v>
      </c>
      <c r="AS67" s="127"/>
      <c r="AT67" s="120">
        <v>1960</v>
      </c>
      <c r="AU67" s="99">
        <v>5</v>
      </c>
      <c r="AV67" s="99">
        <v>2</v>
      </c>
      <c r="AW67" s="99">
        <v>1</v>
      </c>
      <c r="AX67" s="99">
        <v>1</v>
      </c>
      <c r="AY67" s="99">
        <v>0</v>
      </c>
      <c r="AZ67" s="99">
        <v>1</v>
      </c>
      <c r="BA67" s="99">
        <v>1</v>
      </c>
      <c r="BB67" s="99">
        <v>0</v>
      </c>
      <c r="BC67" s="99">
        <v>3</v>
      </c>
      <c r="BD67" s="99">
        <v>6</v>
      </c>
      <c r="BE67" s="99">
        <v>5</v>
      </c>
      <c r="BF67" s="99">
        <v>7</v>
      </c>
      <c r="BG67" s="99">
        <v>7</v>
      </c>
      <c r="BH67" s="99">
        <v>13</v>
      </c>
      <c r="BI67" s="99">
        <v>11</v>
      </c>
      <c r="BJ67" s="99">
        <v>25</v>
      </c>
      <c r="BK67" s="99">
        <v>11</v>
      </c>
      <c r="BL67" s="99">
        <v>25</v>
      </c>
      <c r="BM67" s="99">
        <v>0</v>
      </c>
      <c r="BN67" s="99">
        <v>124</v>
      </c>
      <c r="BP67" s="120">
        <v>1960</v>
      </c>
    </row>
    <row r="68" spans="2:68">
      <c r="B68" s="120">
        <v>1961</v>
      </c>
      <c r="C68" s="99">
        <v>7</v>
      </c>
      <c r="D68" s="99">
        <v>0</v>
      </c>
      <c r="E68" s="99">
        <v>0</v>
      </c>
      <c r="F68" s="99">
        <v>1</v>
      </c>
      <c r="G68" s="99">
        <v>1</v>
      </c>
      <c r="H68" s="99">
        <v>0</v>
      </c>
      <c r="I68" s="99">
        <v>0</v>
      </c>
      <c r="J68" s="99">
        <v>1</v>
      </c>
      <c r="K68" s="99">
        <v>4</v>
      </c>
      <c r="L68" s="99">
        <v>2</v>
      </c>
      <c r="M68" s="99">
        <v>1</v>
      </c>
      <c r="N68" s="99">
        <v>5</v>
      </c>
      <c r="O68" s="99">
        <v>7</v>
      </c>
      <c r="P68" s="99">
        <v>5</v>
      </c>
      <c r="Q68" s="99">
        <v>6</v>
      </c>
      <c r="R68" s="99">
        <v>4</v>
      </c>
      <c r="S68" s="99">
        <v>4</v>
      </c>
      <c r="T68" s="99">
        <v>5</v>
      </c>
      <c r="U68" s="99">
        <v>0</v>
      </c>
      <c r="V68" s="99">
        <v>53</v>
      </c>
      <c r="W68" s="127"/>
      <c r="X68" s="120">
        <v>1961</v>
      </c>
      <c r="Y68" s="99">
        <v>3</v>
      </c>
      <c r="Z68" s="99">
        <v>0</v>
      </c>
      <c r="AA68" s="99">
        <v>0</v>
      </c>
      <c r="AB68" s="99">
        <v>1</v>
      </c>
      <c r="AC68" s="99">
        <v>1</v>
      </c>
      <c r="AD68" s="99">
        <v>1</v>
      </c>
      <c r="AE68" s="99">
        <v>0</v>
      </c>
      <c r="AF68" s="99">
        <v>0</v>
      </c>
      <c r="AG68" s="99">
        <v>0</v>
      </c>
      <c r="AH68" s="99">
        <v>2</v>
      </c>
      <c r="AI68" s="99">
        <v>2</v>
      </c>
      <c r="AJ68" s="99">
        <v>0</v>
      </c>
      <c r="AK68" s="99">
        <v>5</v>
      </c>
      <c r="AL68" s="99">
        <v>5</v>
      </c>
      <c r="AM68" s="99">
        <v>6</v>
      </c>
      <c r="AN68" s="99">
        <v>3</v>
      </c>
      <c r="AO68" s="99">
        <v>0</v>
      </c>
      <c r="AP68" s="99">
        <v>18</v>
      </c>
      <c r="AQ68" s="99">
        <v>0</v>
      </c>
      <c r="AR68" s="99">
        <v>47</v>
      </c>
      <c r="AS68" s="127"/>
      <c r="AT68" s="120">
        <v>1961</v>
      </c>
      <c r="AU68" s="99">
        <v>10</v>
      </c>
      <c r="AV68" s="99">
        <v>0</v>
      </c>
      <c r="AW68" s="99">
        <v>0</v>
      </c>
      <c r="AX68" s="99">
        <v>2</v>
      </c>
      <c r="AY68" s="99">
        <v>2</v>
      </c>
      <c r="AZ68" s="99">
        <v>1</v>
      </c>
      <c r="BA68" s="99">
        <v>0</v>
      </c>
      <c r="BB68" s="99">
        <v>1</v>
      </c>
      <c r="BC68" s="99">
        <v>4</v>
      </c>
      <c r="BD68" s="99">
        <v>4</v>
      </c>
      <c r="BE68" s="99">
        <v>3</v>
      </c>
      <c r="BF68" s="99">
        <v>5</v>
      </c>
      <c r="BG68" s="99">
        <v>12</v>
      </c>
      <c r="BH68" s="99">
        <v>10</v>
      </c>
      <c r="BI68" s="99">
        <v>12</v>
      </c>
      <c r="BJ68" s="99">
        <v>7</v>
      </c>
      <c r="BK68" s="99">
        <v>4</v>
      </c>
      <c r="BL68" s="99">
        <v>23</v>
      </c>
      <c r="BM68" s="99">
        <v>0</v>
      </c>
      <c r="BN68" s="99">
        <v>100</v>
      </c>
      <c r="BP68" s="120">
        <v>1961</v>
      </c>
    </row>
    <row r="69" spans="2:68">
      <c r="B69" s="120">
        <v>1962</v>
      </c>
      <c r="C69" s="99">
        <v>10</v>
      </c>
      <c r="D69" s="99">
        <v>1</v>
      </c>
      <c r="E69" s="99">
        <v>0</v>
      </c>
      <c r="F69" s="99">
        <v>0</v>
      </c>
      <c r="G69" s="99">
        <v>1</v>
      </c>
      <c r="H69" s="99">
        <v>0</v>
      </c>
      <c r="I69" s="99">
        <v>0</v>
      </c>
      <c r="J69" s="99">
        <v>2</v>
      </c>
      <c r="K69" s="99">
        <v>1</v>
      </c>
      <c r="L69" s="99">
        <v>5</v>
      </c>
      <c r="M69" s="99">
        <v>3</v>
      </c>
      <c r="N69" s="99">
        <v>0</v>
      </c>
      <c r="O69" s="99">
        <v>2</v>
      </c>
      <c r="P69" s="99">
        <v>4</v>
      </c>
      <c r="Q69" s="99">
        <v>5</v>
      </c>
      <c r="R69" s="99">
        <v>9</v>
      </c>
      <c r="S69" s="99">
        <v>8</v>
      </c>
      <c r="T69" s="99">
        <v>14</v>
      </c>
      <c r="U69" s="99">
        <v>0</v>
      </c>
      <c r="V69" s="99">
        <v>65</v>
      </c>
      <c r="W69" s="127"/>
      <c r="X69" s="120">
        <v>1962</v>
      </c>
      <c r="Y69" s="99">
        <v>9</v>
      </c>
      <c r="Z69" s="99">
        <v>0</v>
      </c>
      <c r="AA69" s="99">
        <v>1</v>
      </c>
      <c r="AB69" s="99">
        <v>0</v>
      </c>
      <c r="AC69" s="99">
        <v>0</v>
      </c>
      <c r="AD69" s="99">
        <v>2</v>
      </c>
      <c r="AE69" s="99">
        <v>0</v>
      </c>
      <c r="AF69" s="99">
        <v>0</v>
      </c>
      <c r="AG69" s="99">
        <v>2</v>
      </c>
      <c r="AH69" s="99">
        <v>3</v>
      </c>
      <c r="AI69" s="99">
        <v>3</v>
      </c>
      <c r="AJ69" s="99">
        <v>2</v>
      </c>
      <c r="AK69" s="99">
        <v>3</v>
      </c>
      <c r="AL69" s="99">
        <v>4</v>
      </c>
      <c r="AM69" s="99">
        <v>7</v>
      </c>
      <c r="AN69" s="99">
        <v>16</v>
      </c>
      <c r="AO69" s="99">
        <v>14</v>
      </c>
      <c r="AP69" s="99">
        <v>13</v>
      </c>
      <c r="AQ69" s="99">
        <v>0</v>
      </c>
      <c r="AR69" s="99">
        <v>79</v>
      </c>
      <c r="AS69" s="127"/>
      <c r="AT69" s="120">
        <v>1962</v>
      </c>
      <c r="AU69" s="99">
        <v>19</v>
      </c>
      <c r="AV69" s="99">
        <v>1</v>
      </c>
      <c r="AW69" s="99">
        <v>1</v>
      </c>
      <c r="AX69" s="99">
        <v>0</v>
      </c>
      <c r="AY69" s="99">
        <v>1</v>
      </c>
      <c r="AZ69" s="99">
        <v>2</v>
      </c>
      <c r="BA69" s="99">
        <v>0</v>
      </c>
      <c r="BB69" s="99">
        <v>2</v>
      </c>
      <c r="BC69" s="99">
        <v>3</v>
      </c>
      <c r="BD69" s="99">
        <v>8</v>
      </c>
      <c r="BE69" s="99">
        <v>6</v>
      </c>
      <c r="BF69" s="99">
        <v>2</v>
      </c>
      <c r="BG69" s="99">
        <v>5</v>
      </c>
      <c r="BH69" s="99">
        <v>8</v>
      </c>
      <c r="BI69" s="99">
        <v>12</v>
      </c>
      <c r="BJ69" s="99">
        <v>25</v>
      </c>
      <c r="BK69" s="99">
        <v>22</v>
      </c>
      <c r="BL69" s="99">
        <v>27</v>
      </c>
      <c r="BM69" s="99">
        <v>0</v>
      </c>
      <c r="BN69" s="99">
        <v>144</v>
      </c>
      <c r="BP69" s="120">
        <v>1962</v>
      </c>
    </row>
    <row r="70" spans="2:68">
      <c r="B70" s="120">
        <v>1963</v>
      </c>
      <c r="C70" s="99">
        <v>3</v>
      </c>
      <c r="D70" s="99">
        <v>1</v>
      </c>
      <c r="E70" s="99">
        <v>0</v>
      </c>
      <c r="F70" s="99">
        <v>0</v>
      </c>
      <c r="G70" s="99">
        <v>0</v>
      </c>
      <c r="H70" s="99">
        <v>0</v>
      </c>
      <c r="I70" s="99">
        <v>0</v>
      </c>
      <c r="J70" s="99">
        <v>0</v>
      </c>
      <c r="K70" s="99">
        <v>2</v>
      </c>
      <c r="L70" s="99">
        <v>2</v>
      </c>
      <c r="M70" s="99">
        <v>1</v>
      </c>
      <c r="N70" s="99">
        <v>3</v>
      </c>
      <c r="O70" s="99">
        <v>2</v>
      </c>
      <c r="P70" s="99">
        <v>3</v>
      </c>
      <c r="Q70" s="99">
        <v>4</v>
      </c>
      <c r="R70" s="99">
        <v>4</v>
      </c>
      <c r="S70" s="99">
        <v>1</v>
      </c>
      <c r="T70" s="99">
        <v>6</v>
      </c>
      <c r="U70" s="99">
        <v>0</v>
      </c>
      <c r="V70" s="99">
        <v>32</v>
      </c>
      <c r="W70" s="127"/>
      <c r="X70" s="120">
        <v>1963</v>
      </c>
      <c r="Y70" s="99">
        <v>3</v>
      </c>
      <c r="Z70" s="99">
        <v>0</v>
      </c>
      <c r="AA70" s="99">
        <v>1</v>
      </c>
      <c r="AB70" s="99">
        <v>0</v>
      </c>
      <c r="AC70" s="99">
        <v>0</v>
      </c>
      <c r="AD70" s="99">
        <v>0</v>
      </c>
      <c r="AE70" s="99">
        <v>1</v>
      </c>
      <c r="AF70" s="99">
        <v>0</v>
      </c>
      <c r="AG70" s="99">
        <v>1</v>
      </c>
      <c r="AH70" s="99">
        <v>1</v>
      </c>
      <c r="AI70" s="99">
        <v>2</v>
      </c>
      <c r="AJ70" s="99">
        <v>2</v>
      </c>
      <c r="AK70" s="99">
        <v>3</v>
      </c>
      <c r="AL70" s="99">
        <v>3</v>
      </c>
      <c r="AM70" s="99">
        <v>8</v>
      </c>
      <c r="AN70" s="99">
        <v>5</v>
      </c>
      <c r="AO70" s="99">
        <v>1</v>
      </c>
      <c r="AP70" s="99">
        <v>4</v>
      </c>
      <c r="AQ70" s="99">
        <v>0</v>
      </c>
      <c r="AR70" s="99">
        <v>35</v>
      </c>
      <c r="AS70" s="127"/>
      <c r="AT70" s="120">
        <v>1963</v>
      </c>
      <c r="AU70" s="99">
        <v>6</v>
      </c>
      <c r="AV70" s="99">
        <v>1</v>
      </c>
      <c r="AW70" s="99">
        <v>1</v>
      </c>
      <c r="AX70" s="99">
        <v>0</v>
      </c>
      <c r="AY70" s="99">
        <v>0</v>
      </c>
      <c r="AZ70" s="99">
        <v>0</v>
      </c>
      <c r="BA70" s="99">
        <v>1</v>
      </c>
      <c r="BB70" s="99">
        <v>0</v>
      </c>
      <c r="BC70" s="99">
        <v>3</v>
      </c>
      <c r="BD70" s="99">
        <v>3</v>
      </c>
      <c r="BE70" s="99">
        <v>3</v>
      </c>
      <c r="BF70" s="99">
        <v>5</v>
      </c>
      <c r="BG70" s="99">
        <v>5</v>
      </c>
      <c r="BH70" s="99">
        <v>6</v>
      </c>
      <c r="BI70" s="99">
        <v>12</v>
      </c>
      <c r="BJ70" s="99">
        <v>9</v>
      </c>
      <c r="BK70" s="99">
        <v>2</v>
      </c>
      <c r="BL70" s="99">
        <v>10</v>
      </c>
      <c r="BM70" s="99">
        <v>0</v>
      </c>
      <c r="BN70" s="99">
        <v>67</v>
      </c>
      <c r="BP70" s="120">
        <v>1963</v>
      </c>
    </row>
    <row r="71" spans="2:68">
      <c r="B71" s="120">
        <v>1964</v>
      </c>
      <c r="C71" s="99">
        <v>13</v>
      </c>
      <c r="D71" s="99">
        <v>3</v>
      </c>
      <c r="E71" s="99">
        <v>1</v>
      </c>
      <c r="F71" s="99">
        <v>2</v>
      </c>
      <c r="G71" s="99">
        <v>2</v>
      </c>
      <c r="H71" s="99">
        <v>1</v>
      </c>
      <c r="I71" s="99">
        <v>1</v>
      </c>
      <c r="J71" s="99">
        <v>1</v>
      </c>
      <c r="K71" s="99">
        <v>5</v>
      </c>
      <c r="L71" s="99">
        <v>2</v>
      </c>
      <c r="M71" s="99">
        <v>4</v>
      </c>
      <c r="N71" s="99">
        <v>7</v>
      </c>
      <c r="O71" s="99">
        <v>6</v>
      </c>
      <c r="P71" s="99">
        <v>16</v>
      </c>
      <c r="Q71" s="99">
        <v>21</v>
      </c>
      <c r="R71" s="99">
        <v>26</v>
      </c>
      <c r="S71" s="99">
        <v>22</v>
      </c>
      <c r="T71" s="99">
        <v>24</v>
      </c>
      <c r="U71" s="99">
        <v>0</v>
      </c>
      <c r="V71" s="99">
        <v>157</v>
      </c>
      <c r="W71" s="127"/>
      <c r="X71" s="120">
        <v>1964</v>
      </c>
      <c r="Y71" s="99">
        <v>3</v>
      </c>
      <c r="Z71" s="99">
        <v>3</v>
      </c>
      <c r="AA71" s="99">
        <v>1</v>
      </c>
      <c r="AB71" s="99">
        <v>1</v>
      </c>
      <c r="AC71" s="99">
        <v>0</v>
      </c>
      <c r="AD71" s="99">
        <v>1</v>
      </c>
      <c r="AE71" s="99">
        <v>2</v>
      </c>
      <c r="AF71" s="99">
        <v>4</v>
      </c>
      <c r="AG71" s="99">
        <v>5</v>
      </c>
      <c r="AH71" s="99">
        <v>1</v>
      </c>
      <c r="AI71" s="99">
        <v>1</v>
      </c>
      <c r="AJ71" s="99">
        <v>4</v>
      </c>
      <c r="AK71" s="99">
        <v>7</v>
      </c>
      <c r="AL71" s="99">
        <v>8</v>
      </c>
      <c r="AM71" s="99">
        <v>12</v>
      </c>
      <c r="AN71" s="99">
        <v>31</v>
      </c>
      <c r="AO71" s="99">
        <v>23</v>
      </c>
      <c r="AP71" s="99">
        <v>38</v>
      </c>
      <c r="AQ71" s="99">
        <v>0</v>
      </c>
      <c r="AR71" s="99">
        <v>145</v>
      </c>
      <c r="AS71" s="127"/>
      <c r="AT71" s="120">
        <v>1964</v>
      </c>
      <c r="AU71" s="99">
        <v>16</v>
      </c>
      <c r="AV71" s="99">
        <v>6</v>
      </c>
      <c r="AW71" s="99">
        <v>2</v>
      </c>
      <c r="AX71" s="99">
        <v>3</v>
      </c>
      <c r="AY71" s="99">
        <v>2</v>
      </c>
      <c r="AZ71" s="99">
        <v>2</v>
      </c>
      <c r="BA71" s="99">
        <v>3</v>
      </c>
      <c r="BB71" s="99">
        <v>5</v>
      </c>
      <c r="BC71" s="99">
        <v>10</v>
      </c>
      <c r="BD71" s="99">
        <v>3</v>
      </c>
      <c r="BE71" s="99">
        <v>5</v>
      </c>
      <c r="BF71" s="99">
        <v>11</v>
      </c>
      <c r="BG71" s="99">
        <v>13</v>
      </c>
      <c r="BH71" s="99">
        <v>24</v>
      </c>
      <c r="BI71" s="99">
        <v>33</v>
      </c>
      <c r="BJ71" s="99">
        <v>57</v>
      </c>
      <c r="BK71" s="99">
        <v>45</v>
      </c>
      <c r="BL71" s="99">
        <v>62</v>
      </c>
      <c r="BM71" s="99">
        <v>0</v>
      </c>
      <c r="BN71" s="99">
        <v>302</v>
      </c>
      <c r="BP71" s="120">
        <v>1964</v>
      </c>
    </row>
    <row r="72" spans="2:68">
      <c r="B72" s="120">
        <v>1965</v>
      </c>
      <c r="C72" s="99">
        <v>6</v>
      </c>
      <c r="D72" s="99">
        <v>0</v>
      </c>
      <c r="E72" s="99">
        <v>2</v>
      </c>
      <c r="F72" s="99">
        <v>0</v>
      </c>
      <c r="G72" s="99">
        <v>0</v>
      </c>
      <c r="H72" s="99">
        <v>0</v>
      </c>
      <c r="I72" s="99">
        <v>2</v>
      </c>
      <c r="J72" s="99">
        <v>3</v>
      </c>
      <c r="K72" s="99">
        <v>3</v>
      </c>
      <c r="L72" s="99">
        <v>8</v>
      </c>
      <c r="M72" s="99">
        <v>8</v>
      </c>
      <c r="N72" s="99">
        <v>2</v>
      </c>
      <c r="O72" s="99">
        <v>4</v>
      </c>
      <c r="P72" s="99">
        <v>5</v>
      </c>
      <c r="Q72" s="99">
        <v>5</v>
      </c>
      <c r="R72" s="99">
        <v>8</v>
      </c>
      <c r="S72" s="99">
        <v>13</v>
      </c>
      <c r="T72" s="99">
        <v>12</v>
      </c>
      <c r="U72" s="99">
        <v>0</v>
      </c>
      <c r="V72" s="99">
        <v>81</v>
      </c>
      <c r="W72" s="127"/>
      <c r="X72" s="120">
        <v>1965</v>
      </c>
      <c r="Y72" s="99">
        <v>11</v>
      </c>
      <c r="Z72" s="99">
        <v>2</v>
      </c>
      <c r="AA72" s="99">
        <v>0</v>
      </c>
      <c r="AB72" s="99">
        <v>1</v>
      </c>
      <c r="AC72" s="99">
        <v>1</v>
      </c>
      <c r="AD72" s="99">
        <v>1</v>
      </c>
      <c r="AE72" s="99">
        <v>1</v>
      </c>
      <c r="AF72" s="99">
        <v>0</v>
      </c>
      <c r="AG72" s="99">
        <v>0</v>
      </c>
      <c r="AH72" s="99">
        <v>1</v>
      </c>
      <c r="AI72" s="99">
        <v>1</v>
      </c>
      <c r="AJ72" s="99">
        <v>1</v>
      </c>
      <c r="AK72" s="99">
        <v>2</v>
      </c>
      <c r="AL72" s="99">
        <v>3</v>
      </c>
      <c r="AM72" s="99">
        <v>9</v>
      </c>
      <c r="AN72" s="99">
        <v>3</v>
      </c>
      <c r="AO72" s="99">
        <v>8</v>
      </c>
      <c r="AP72" s="99">
        <v>16</v>
      </c>
      <c r="AQ72" s="99">
        <v>0</v>
      </c>
      <c r="AR72" s="99">
        <v>61</v>
      </c>
      <c r="AS72" s="127"/>
      <c r="AT72" s="120">
        <v>1965</v>
      </c>
      <c r="AU72" s="99">
        <v>17</v>
      </c>
      <c r="AV72" s="99">
        <v>2</v>
      </c>
      <c r="AW72" s="99">
        <v>2</v>
      </c>
      <c r="AX72" s="99">
        <v>1</v>
      </c>
      <c r="AY72" s="99">
        <v>1</v>
      </c>
      <c r="AZ72" s="99">
        <v>1</v>
      </c>
      <c r="BA72" s="99">
        <v>3</v>
      </c>
      <c r="BB72" s="99">
        <v>3</v>
      </c>
      <c r="BC72" s="99">
        <v>3</v>
      </c>
      <c r="BD72" s="99">
        <v>9</v>
      </c>
      <c r="BE72" s="99">
        <v>9</v>
      </c>
      <c r="BF72" s="99">
        <v>3</v>
      </c>
      <c r="BG72" s="99">
        <v>6</v>
      </c>
      <c r="BH72" s="99">
        <v>8</v>
      </c>
      <c r="BI72" s="99">
        <v>14</v>
      </c>
      <c r="BJ72" s="99">
        <v>11</v>
      </c>
      <c r="BK72" s="99">
        <v>21</v>
      </c>
      <c r="BL72" s="99">
        <v>28</v>
      </c>
      <c r="BM72" s="99">
        <v>0</v>
      </c>
      <c r="BN72" s="99">
        <v>142</v>
      </c>
      <c r="BP72" s="120">
        <v>1965</v>
      </c>
    </row>
    <row r="73" spans="2:68">
      <c r="B73" s="120">
        <v>1966</v>
      </c>
      <c r="C73" s="99">
        <v>13</v>
      </c>
      <c r="D73" s="99">
        <v>0</v>
      </c>
      <c r="E73" s="99">
        <v>2</v>
      </c>
      <c r="F73" s="99">
        <v>3</v>
      </c>
      <c r="G73" s="99">
        <v>0</v>
      </c>
      <c r="H73" s="99">
        <v>0</v>
      </c>
      <c r="I73" s="99">
        <v>2</v>
      </c>
      <c r="J73" s="99">
        <v>1</v>
      </c>
      <c r="K73" s="99">
        <v>2</v>
      </c>
      <c r="L73" s="99">
        <v>2</v>
      </c>
      <c r="M73" s="99">
        <v>4</v>
      </c>
      <c r="N73" s="99">
        <v>8</v>
      </c>
      <c r="O73" s="99">
        <v>7</v>
      </c>
      <c r="P73" s="99">
        <v>10</v>
      </c>
      <c r="Q73" s="99">
        <v>23</v>
      </c>
      <c r="R73" s="99">
        <v>19</v>
      </c>
      <c r="S73" s="99">
        <v>19</v>
      </c>
      <c r="T73" s="99">
        <v>14</v>
      </c>
      <c r="U73" s="99">
        <v>0</v>
      </c>
      <c r="V73" s="99">
        <v>129</v>
      </c>
      <c r="W73" s="127"/>
      <c r="X73" s="120">
        <v>1966</v>
      </c>
      <c r="Y73" s="99">
        <v>6</v>
      </c>
      <c r="Z73" s="99">
        <v>0</v>
      </c>
      <c r="AA73" s="99">
        <v>0</v>
      </c>
      <c r="AB73" s="99">
        <v>1</v>
      </c>
      <c r="AC73" s="99">
        <v>0</v>
      </c>
      <c r="AD73" s="99">
        <v>0</v>
      </c>
      <c r="AE73" s="99">
        <v>0</v>
      </c>
      <c r="AF73" s="99">
        <v>1</v>
      </c>
      <c r="AG73" s="99">
        <v>0</v>
      </c>
      <c r="AH73" s="99">
        <v>0</v>
      </c>
      <c r="AI73" s="99">
        <v>4</v>
      </c>
      <c r="AJ73" s="99">
        <v>7</v>
      </c>
      <c r="AK73" s="99">
        <v>5</v>
      </c>
      <c r="AL73" s="99">
        <v>7</v>
      </c>
      <c r="AM73" s="99">
        <v>14</v>
      </c>
      <c r="AN73" s="99">
        <v>19</v>
      </c>
      <c r="AO73" s="99">
        <v>26</v>
      </c>
      <c r="AP73" s="99">
        <v>30</v>
      </c>
      <c r="AQ73" s="99">
        <v>0</v>
      </c>
      <c r="AR73" s="99">
        <v>120</v>
      </c>
      <c r="AS73" s="127"/>
      <c r="AT73" s="120">
        <v>1966</v>
      </c>
      <c r="AU73" s="99">
        <v>19</v>
      </c>
      <c r="AV73" s="99">
        <v>0</v>
      </c>
      <c r="AW73" s="99">
        <v>2</v>
      </c>
      <c r="AX73" s="99">
        <v>4</v>
      </c>
      <c r="AY73" s="99">
        <v>0</v>
      </c>
      <c r="AZ73" s="99">
        <v>0</v>
      </c>
      <c r="BA73" s="99">
        <v>2</v>
      </c>
      <c r="BB73" s="99">
        <v>2</v>
      </c>
      <c r="BC73" s="99">
        <v>2</v>
      </c>
      <c r="BD73" s="99">
        <v>2</v>
      </c>
      <c r="BE73" s="99">
        <v>8</v>
      </c>
      <c r="BF73" s="99">
        <v>15</v>
      </c>
      <c r="BG73" s="99">
        <v>12</v>
      </c>
      <c r="BH73" s="99">
        <v>17</v>
      </c>
      <c r="BI73" s="99">
        <v>37</v>
      </c>
      <c r="BJ73" s="99">
        <v>38</v>
      </c>
      <c r="BK73" s="99">
        <v>45</v>
      </c>
      <c r="BL73" s="99">
        <v>44</v>
      </c>
      <c r="BM73" s="99">
        <v>0</v>
      </c>
      <c r="BN73" s="99">
        <v>249</v>
      </c>
      <c r="BP73" s="120">
        <v>1966</v>
      </c>
    </row>
    <row r="74" spans="2:68">
      <c r="B74" s="120">
        <v>1967</v>
      </c>
      <c r="C74" s="99">
        <v>2</v>
      </c>
      <c r="D74" s="99">
        <v>0</v>
      </c>
      <c r="E74" s="99">
        <v>0</v>
      </c>
      <c r="F74" s="99">
        <v>1</v>
      </c>
      <c r="G74" s="99">
        <v>0</v>
      </c>
      <c r="H74" s="99">
        <v>0</v>
      </c>
      <c r="I74" s="99">
        <v>1</v>
      </c>
      <c r="J74" s="99">
        <v>0</v>
      </c>
      <c r="K74" s="99">
        <v>3</v>
      </c>
      <c r="L74" s="99">
        <v>1</v>
      </c>
      <c r="M74" s="99">
        <v>1</v>
      </c>
      <c r="N74" s="99">
        <v>0</v>
      </c>
      <c r="O74" s="99">
        <v>0</v>
      </c>
      <c r="P74" s="99">
        <v>8</v>
      </c>
      <c r="Q74" s="99">
        <v>4</v>
      </c>
      <c r="R74" s="99">
        <v>4</v>
      </c>
      <c r="S74" s="99">
        <v>1</v>
      </c>
      <c r="T74" s="99">
        <v>4</v>
      </c>
      <c r="U74" s="99">
        <v>0</v>
      </c>
      <c r="V74" s="99">
        <v>30</v>
      </c>
      <c r="W74" s="127"/>
      <c r="X74" s="120">
        <v>1967</v>
      </c>
      <c r="Y74" s="99">
        <v>3</v>
      </c>
      <c r="Z74" s="99">
        <v>0</v>
      </c>
      <c r="AA74" s="99">
        <v>0</v>
      </c>
      <c r="AB74" s="99">
        <v>0</v>
      </c>
      <c r="AC74" s="99">
        <v>0</v>
      </c>
      <c r="AD74" s="99">
        <v>0</v>
      </c>
      <c r="AE74" s="99">
        <v>1</v>
      </c>
      <c r="AF74" s="99">
        <v>1</v>
      </c>
      <c r="AG74" s="99">
        <v>0</v>
      </c>
      <c r="AH74" s="99">
        <v>0</v>
      </c>
      <c r="AI74" s="99">
        <v>3</v>
      </c>
      <c r="AJ74" s="99">
        <v>1</v>
      </c>
      <c r="AK74" s="99">
        <v>1</v>
      </c>
      <c r="AL74" s="99">
        <v>0</v>
      </c>
      <c r="AM74" s="99">
        <v>2</v>
      </c>
      <c r="AN74" s="99">
        <v>4</v>
      </c>
      <c r="AO74" s="99">
        <v>7</v>
      </c>
      <c r="AP74" s="99">
        <v>2</v>
      </c>
      <c r="AQ74" s="99">
        <v>0</v>
      </c>
      <c r="AR74" s="99">
        <v>25</v>
      </c>
      <c r="AS74" s="127"/>
      <c r="AT74" s="120">
        <v>1967</v>
      </c>
      <c r="AU74" s="99">
        <v>5</v>
      </c>
      <c r="AV74" s="99">
        <v>0</v>
      </c>
      <c r="AW74" s="99">
        <v>0</v>
      </c>
      <c r="AX74" s="99">
        <v>1</v>
      </c>
      <c r="AY74" s="99">
        <v>0</v>
      </c>
      <c r="AZ74" s="99">
        <v>0</v>
      </c>
      <c r="BA74" s="99">
        <v>2</v>
      </c>
      <c r="BB74" s="99">
        <v>1</v>
      </c>
      <c r="BC74" s="99">
        <v>3</v>
      </c>
      <c r="BD74" s="99">
        <v>1</v>
      </c>
      <c r="BE74" s="99">
        <v>4</v>
      </c>
      <c r="BF74" s="99">
        <v>1</v>
      </c>
      <c r="BG74" s="99">
        <v>1</v>
      </c>
      <c r="BH74" s="99">
        <v>8</v>
      </c>
      <c r="BI74" s="99">
        <v>6</v>
      </c>
      <c r="BJ74" s="99">
        <v>8</v>
      </c>
      <c r="BK74" s="99">
        <v>8</v>
      </c>
      <c r="BL74" s="99">
        <v>6</v>
      </c>
      <c r="BM74" s="99">
        <v>0</v>
      </c>
      <c r="BN74" s="99">
        <v>55</v>
      </c>
      <c r="BP74" s="120">
        <v>1967</v>
      </c>
    </row>
    <row r="75" spans="2:68">
      <c r="B75" s="121">
        <v>1968</v>
      </c>
      <c r="C75" s="99">
        <v>9</v>
      </c>
      <c r="D75" s="99">
        <v>0</v>
      </c>
      <c r="E75" s="99">
        <v>0</v>
      </c>
      <c r="F75" s="99">
        <v>1</v>
      </c>
      <c r="G75" s="99">
        <v>1</v>
      </c>
      <c r="H75" s="99">
        <v>2</v>
      </c>
      <c r="I75" s="99">
        <v>1</v>
      </c>
      <c r="J75" s="99">
        <v>1</v>
      </c>
      <c r="K75" s="99">
        <v>3</v>
      </c>
      <c r="L75" s="99">
        <v>2</v>
      </c>
      <c r="M75" s="99">
        <v>2</v>
      </c>
      <c r="N75" s="99">
        <v>3</v>
      </c>
      <c r="O75" s="99">
        <v>8</v>
      </c>
      <c r="P75" s="99">
        <v>14</v>
      </c>
      <c r="Q75" s="99">
        <v>21</v>
      </c>
      <c r="R75" s="99">
        <v>20</v>
      </c>
      <c r="S75" s="99">
        <v>24</v>
      </c>
      <c r="T75" s="99">
        <v>40</v>
      </c>
      <c r="U75" s="99">
        <v>0</v>
      </c>
      <c r="V75" s="99">
        <v>152</v>
      </c>
      <c r="W75" s="127"/>
      <c r="X75" s="121">
        <v>1968</v>
      </c>
      <c r="Y75" s="99">
        <v>5</v>
      </c>
      <c r="Z75" s="99">
        <v>0</v>
      </c>
      <c r="AA75" s="99">
        <v>2</v>
      </c>
      <c r="AB75" s="99">
        <v>1</v>
      </c>
      <c r="AC75" s="99">
        <v>2</v>
      </c>
      <c r="AD75" s="99">
        <v>2</v>
      </c>
      <c r="AE75" s="99">
        <v>3</v>
      </c>
      <c r="AF75" s="99">
        <v>1</v>
      </c>
      <c r="AG75" s="99">
        <v>3</v>
      </c>
      <c r="AH75" s="99">
        <v>3</v>
      </c>
      <c r="AI75" s="99">
        <v>3</v>
      </c>
      <c r="AJ75" s="99">
        <v>3</v>
      </c>
      <c r="AK75" s="99">
        <v>3</v>
      </c>
      <c r="AL75" s="99">
        <v>8</v>
      </c>
      <c r="AM75" s="99">
        <v>20</v>
      </c>
      <c r="AN75" s="99">
        <v>22</v>
      </c>
      <c r="AO75" s="99">
        <v>34</v>
      </c>
      <c r="AP75" s="99">
        <v>56</v>
      </c>
      <c r="AQ75" s="99">
        <v>0</v>
      </c>
      <c r="AR75" s="99">
        <v>171</v>
      </c>
      <c r="AS75" s="127"/>
      <c r="AT75" s="121">
        <v>1968</v>
      </c>
      <c r="AU75" s="99">
        <v>14</v>
      </c>
      <c r="AV75" s="99">
        <v>0</v>
      </c>
      <c r="AW75" s="99">
        <v>2</v>
      </c>
      <c r="AX75" s="99">
        <v>2</v>
      </c>
      <c r="AY75" s="99">
        <v>3</v>
      </c>
      <c r="AZ75" s="99">
        <v>4</v>
      </c>
      <c r="BA75" s="99">
        <v>4</v>
      </c>
      <c r="BB75" s="99">
        <v>2</v>
      </c>
      <c r="BC75" s="99">
        <v>6</v>
      </c>
      <c r="BD75" s="99">
        <v>5</v>
      </c>
      <c r="BE75" s="99">
        <v>5</v>
      </c>
      <c r="BF75" s="99">
        <v>6</v>
      </c>
      <c r="BG75" s="99">
        <v>11</v>
      </c>
      <c r="BH75" s="99">
        <v>22</v>
      </c>
      <c r="BI75" s="99">
        <v>41</v>
      </c>
      <c r="BJ75" s="99">
        <v>42</v>
      </c>
      <c r="BK75" s="99">
        <v>58</v>
      </c>
      <c r="BL75" s="99">
        <v>96</v>
      </c>
      <c r="BM75" s="99">
        <v>0</v>
      </c>
      <c r="BN75" s="99">
        <v>323</v>
      </c>
      <c r="BP75" s="121">
        <v>1968</v>
      </c>
    </row>
    <row r="76" spans="2:68">
      <c r="B76" s="121">
        <v>1969</v>
      </c>
      <c r="C76" s="99">
        <v>4</v>
      </c>
      <c r="D76" s="99">
        <v>0</v>
      </c>
      <c r="E76" s="99">
        <v>1</v>
      </c>
      <c r="F76" s="99">
        <v>1</v>
      </c>
      <c r="G76" s="99">
        <v>3</v>
      </c>
      <c r="H76" s="99">
        <v>2</v>
      </c>
      <c r="I76" s="99">
        <v>2</v>
      </c>
      <c r="J76" s="99">
        <v>2</v>
      </c>
      <c r="K76" s="99">
        <v>4</v>
      </c>
      <c r="L76" s="99">
        <v>11</v>
      </c>
      <c r="M76" s="99">
        <v>8</v>
      </c>
      <c r="N76" s="99">
        <v>8</v>
      </c>
      <c r="O76" s="99">
        <v>9</v>
      </c>
      <c r="P76" s="99">
        <v>8</v>
      </c>
      <c r="Q76" s="99">
        <v>20</v>
      </c>
      <c r="R76" s="99">
        <v>18</v>
      </c>
      <c r="S76" s="99">
        <v>6</v>
      </c>
      <c r="T76" s="99">
        <v>15</v>
      </c>
      <c r="U76" s="99">
        <v>0</v>
      </c>
      <c r="V76" s="99">
        <v>122</v>
      </c>
      <c r="W76" s="127"/>
      <c r="X76" s="121">
        <v>1969</v>
      </c>
      <c r="Y76" s="99">
        <v>4</v>
      </c>
      <c r="Z76" s="99">
        <v>0</v>
      </c>
      <c r="AA76" s="99">
        <v>0</v>
      </c>
      <c r="AB76" s="99">
        <v>0</v>
      </c>
      <c r="AC76" s="99">
        <v>1</v>
      </c>
      <c r="AD76" s="99">
        <v>1</v>
      </c>
      <c r="AE76" s="99">
        <v>1</v>
      </c>
      <c r="AF76" s="99">
        <v>1</v>
      </c>
      <c r="AG76" s="99">
        <v>3</v>
      </c>
      <c r="AH76" s="99">
        <v>4</v>
      </c>
      <c r="AI76" s="99">
        <v>6</v>
      </c>
      <c r="AJ76" s="99">
        <v>6</v>
      </c>
      <c r="AK76" s="99">
        <v>4</v>
      </c>
      <c r="AL76" s="99">
        <v>15</v>
      </c>
      <c r="AM76" s="99">
        <v>11</v>
      </c>
      <c r="AN76" s="99">
        <v>13</v>
      </c>
      <c r="AO76" s="99">
        <v>10</v>
      </c>
      <c r="AP76" s="99">
        <v>13</v>
      </c>
      <c r="AQ76" s="99">
        <v>0</v>
      </c>
      <c r="AR76" s="99">
        <v>93</v>
      </c>
      <c r="AS76" s="127"/>
      <c r="AT76" s="121">
        <v>1969</v>
      </c>
      <c r="AU76" s="99">
        <v>8</v>
      </c>
      <c r="AV76" s="99">
        <v>0</v>
      </c>
      <c r="AW76" s="99">
        <v>1</v>
      </c>
      <c r="AX76" s="99">
        <v>1</v>
      </c>
      <c r="AY76" s="99">
        <v>4</v>
      </c>
      <c r="AZ76" s="99">
        <v>3</v>
      </c>
      <c r="BA76" s="99">
        <v>3</v>
      </c>
      <c r="BB76" s="99">
        <v>3</v>
      </c>
      <c r="BC76" s="99">
        <v>7</v>
      </c>
      <c r="BD76" s="99">
        <v>15</v>
      </c>
      <c r="BE76" s="99">
        <v>14</v>
      </c>
      <c r="BF76" s="99">
        <v>14</v>
      </c>
      <c r="BG76" s="99">
        <v>13</v>
      </c>
      <c r="BH76" s="99">
        <v>23</v>
      </c>
      <c r="BI76" s="99">
        <v>31</v>
      </c>
      <c r="BJ76" s="99">
        <v>31</v>
      </c>
      <c r="BK76" s="99">
        <v>16</v>
      </c>
      <c r="BL76" s="99">
        <v>28</v>
      </c>
      <c r="BM76" s="99">
        <v>0</v>
      </c>
      <c r="BN76" s="99">
        <v>215</v>
      </c>
      <c r="BP76" s="121">
        <v>1969</v>
      </c>
    </row>
    <row r="77" spans="2:68">
      <c r="B77" s="121">
        <v>1970</v>
      </c>
      <c r="C77" s="99">
        <v>14</v>
      </c>
      <c r="D77" s="99">
        <v>2</v>
      </c>
      <c r="E77" s="99">
        <v>0</v>
      </c>
      <c r="F77" s="99">
        <v>3</v>
      </c>
      <c r="G77" s="99">
        <v>3</v>
      </c>
      <c r="H77" s="99">
        <v>3</v>
      </c>
      <c r="I77" s="99">
        <v>7</v>
      </c>
      <c r="J77" s="99">
        <v>5</v>
      </c>
      <c r="K77" s="99">
        <v>7</v>
      </c>
      <c r="L77" s="99">
        <v>23</v>
      </c>
      <c r="M77" s="99">
        <v>34</v>
      </c>
      <c r="N77" s="99">
        <v>37</v>
      </c>
      <c r="O77" s="99">
        <v>41</v>
      </c>
      <c r="P77" s="99">
        <v>55</v>
      </c>
      <c r="Q77" s="99">
        <v>63</v>
      </c>
      <c r="R77" s="99">
        <v>72</v>
      </c>
      <c r="S77" s="99">
        <v>44</v>
      </c>
      <c r="T77" s="99">
        <v>37</v>
      </c>
      <c r="U77" s="99">
        <v>1</v>
      </c>
      <c r="V77" s="99">
        <v>451</v>
      </c>
      <c r="W77" s="127"/>
      <c r="X77" s="121">
        <v>1970</v>
      </c>
      <c r="Y77" s="99">
        <v>11</v>
      </c>
      <c r="Z77" s="99">
        <v>0</v>
      </c>
      <c r="AA77" s="99">
        <v>1</v>
      </c>
      <c r="AB77" s="99">
        <v>1</v>
      </c>
      <c r="AC77" s="99">
        <v>1</v>
      </c>
      <c r="AD77" s="99">
        <v>4</v>
      </c>
      <c r="AE77" s="99">
        <v>4</v>
      </c>
      <c r="AF77" s="99">
        <v>8</v>
      </c>
      <c r="AG77" s="99">
        <v>12</v>
      </c>
      <c r="AH77" s="99">
        <v>5</v>
      </c>
      <c r="AI77" s="99">
        <v>21</v>
      </c>
      <c r="AJ77" s="99">
        <v>19</v>
      </c>
      <c r="AK77" s="99">
        <v>27</v>
      </c>
      <c r="AL77" s="99">
        <v>30</v>
      </c>
      <c r="AM77" s="99">
        <v>47</v>
      </c>
      <c r="AN77" s="99">
        <v>62</v>
      </c>
      <c r="AO77" s="99">
        <v>47</v>
      </c>
      <c r="AP77" s="99">
        <v>62</v>
      </c>
      <c r="AQ77" s="99">
        <v>0</v>
      </c>
      <c r="AR77" s="99">
        <v>362</v>
      </c>
      <c r="AS77" s="127"/>
      <c r="AT77" s="121">
        <v>1970</v>
      </c>
      <c r="AU77" s="99">
        <v>25</v>
      </c>
      <c r="AV77" s="99">
        <v>2</v>
      </c>
      <c r="AW77" s="99">
        <v>1</v>
      </c>
      <c r="AX77" s="99">
        <v>4</v>
      </c>
      <c r="AY77" s="99">
        <v>4</v>
      </c>
      <c r="AZ77" s="99">
        <v>7</v>
      </c>
      <c r="BA77" s="99">
        <v>11</v>
      </c>
      <c r="BB77" s="99">
        <v>13</v>
      </c>
      <c r="BC77" s="99">
        <v>19</v>
      </c>
      <c r="BD77" s="99">
        <v>28</v>
      </c>
      <c r="BE77" s="99">
        <v>55</v>
      </c>
      <c r="BF77" s="99">
        <v>56</v>
      </c>
      <c r="BG77" s="99">
        <v>68</v>
      </c>
      <c r="BH77" s="99">
        <v>85</v>
      </c>
      <c r="BI77" s="99">
        <v>110</v>
      </c>
      <c r="BJ77" s="99">
        <v>134</v>
      </c>
      <c r="BK77" s="99">
        <v>91</v>
      </c>
      <c r="BL77" s="99">
        <v>99</v>
      </c>
      <c r="BM77" s="99">
        <v>1</v>
      </c>
      <c r="BN77" s="99">
        <v>813</v>
      </c>
      <c r="BP77" s="121">
        <v>1970</v>
      </c>
    </row>
    <row r="78" spans="2:68">
      <c r="B78" s="121">
        <v>1971</v>
      </c>
      <c r="C78" s="99">
        <v>6</v>
      </c>
      <c r="D78" s="99">
        <v>0</v>
      </c>
      <c r="E78" s="99">
        <v>0</v>
      </c>
      <c r="F78" s="99">
        <v>0</v>
      </c>
      <c r="G78" s="99">
        <v>0</v>
      </c>
      <c r="H78" s="99">
        <v>1</v>
      </c>
      <c r="I78" s="99">
        <v>2</v>
      </c>
      <c r="J78" s="99">
        <v>0</v>
      </c>
      <c r="K78" s="99">
        <v>0</v>
      </c>
      <c r="L78" s="99">
        <v>5</v>
      </c>
      <c r="M78" s="99">
        <v>3</v>
      </c>
      <c r="N78" s="99">
        <v>1</v>
      </c>
      <c r="O78" s="99">
        <v>1</v>
      </c>
      <c r="P78" s="99">
        <v>6</v>
      </c>
      <c r="Q78" s="99">
        <v>6</v>
      </c>
      <c r="R78" s="99">
        <v>4</v>
      </c>
      <c r="S78" s="99">
        <v>5</v>
      </c>
      <c r="T78" s="99">
        <v>10</v>
      </c>
      <c r="U78" s="99">
        <v>0</v>
      </c>
      <c r="V78" s="99">
        <v>50</v>
      </c>
      <c r="W78" s="127"/>
      <c r="X78" s="121">
        <v>1971</v>
      </c>
      <c r="Y78" s="99">
        <v>3</v>
      </c>
      <c r="Z78" s="99">
        <v>0</v>
      </c>
      <c r="AA78" s="99">
        <v>0</v>
      </c>
      <c r="AB78" s="99">
        <v>2</v>
      </c>
      <c r="AC78" s="99">
        <v>0</v>
      </c>
      <c r="AD78" s="99">
        <v>0</v>
      </c>
      <c r="AE78" s="99">
        <v>1</v>
      </c>
      <c r="AF78" s="99">
        <v>1</v>
      </c>
      <c r="AG78" s="99">
        <v>0</v>
      </c>
      <c r="AH78" s="99">
        <v>1</v>
      </c>
      <c r="AI78" s="99">
        <v>0</v>
      </c>
      <c r="AJ78" s="99">
        <v>1</v>
      </c>
      <c r="AK78" s="99">
        <v>4</v>
      </c>
      <c r="AL78" s="99">
        <v>2</v>
      </c>
      <c r="AM78" s="99">
        <v>5</v>
      </c>
      <c r="AN78" s="99">
        <v>7</v>
      </c>
      <c r="AO78" s="99">
        <v>5</v>
      </c>
      <c r="AP78" s="99">
        <v>14</v>
      </c>
      <c r="AQ78" s="99">
        <v>0</v>
      </c>
      <c r="AR78" s="99">
        <v>46</v>
      </c>
      <c r="AS78" s="127"/>
      <c r="AT78" s="121">
        <v>1971</v>
      </c>
      <c r="AU78" s="99">
        <v>9</v>
      </c>
      <c r="AV78" s="99">
        <v>0</v>
      </c>
      <c r="AW78" s="99">
        <v>0</v>
      </c>
      <c r="AX78" s="99">
        <v>2</v>
      </c>
      <c r="AY78" s="99">
        <v>0</v>
      </c>
      <c r="AZ78" s="99">
        <v>1</v>
      </c>
      <c r="BA78" s="99">
        <v>3</v>
      </c>
      <c r="BB78" s="99">
        <v>1</v>
      </c>
      <c r="BC78" s="99">
        <v>0</v>
      </c>
      <c r="BD78" s="99">
        <v>6</v>
      </c>
      <c r="BE78" s="99">
        <v>3</v>
      </c>
      <c r="BF78" s="99">
        <v>2</v>
      </c>
      <c r="BG78" s="99">
        <v>5</v>
      </c>
      <c r="BH78" s="99">
        <v>8</v>
      </c>
      <c r="BI78" s="99">
        <v>11</v>
      </c>
      <c r="BJ78" s="99">
        <v>11</v>
      </c>
      <c r="BK78" s="99">
        <v>10</v>
      </c>
      <c r="BL78" s="99">
        <v>24</v>
      </c>
      <c r="BM78" s="99">
        <v>0</v>
      </c>
      <c r="BN78" s="99">
        <v>96</v>
      </c>
      <c r="BP78" s="121">
        <v>1971</v>
      </c>
    </row>
    <row r="79" spans="2:68">
      <c r="B79" s="121">
        <v>1972</v>
      </c>
      <c r="C79" s="99">
        <v>1</v>
      </c>
      <c r="D79" s="99">
        <v>1</v>
      </c>
      <c r="E79" s="99">
        <v>0</v>
      </c>
      <c r="F79" s="99">
        <v>0</v>
      </c>
      <c r="G79" s="99">
        <v>2</v>
      </c>
      <c r="H79" s="99">
        <v>1</v>
      </c>
      <c r="I79" s="99">
        <v>1</v>
      </c>
      <c r="J79" s="99">
        <v>0</v>
      </c>
      <c r="K79" s="99">
        <v>2</v>
      </c>
      <c r="L79" s="99">
        <v>3</v>
      </c>
      <c r="M79" s="99">
        <v>1</v>
      </c>
      <c r="N79" s="99">
        <v>4</v>
      </c>
      <c r="O79" s="99">
        <v>8</v>
      </c>
      <c r="P79" s="99">
        <v>4</v>
      </c>
      <c r="Q79" s="99">
        <v>10</v>
      </c>
      <c r="R79" s="99">
        <v>9</v>
      </c>
      <c r="S79" s="99">
        <v>12</v>
      </c>
      <c r="T79" s="99">
        <v>15</v>
      </c>
      <c r="U79" s="99">
        <v>0</v>
      </c>
      <c r="V79" s="99">
        <v>74</v>
      </c>
      <c r="W79" s="127"/>
      <c r="X79" s="121">
        <v>1972</v>
      </c>
      <c r="Y79" s="99">
        <v>6</v>
      </c>
      <c r="Z79" s="99">
        <v>0</v>
      </c>
      <c r="AA79" s="99">
        <v>0</v>
      </c>
      <c r="AB79" s="99">
        <v>0</v>
      </c>
      <c r="AC79" s="99">
        <v>2</v>
      </c>
      <c r="AD79" s="99">
        <v>1</v>
      </c>
      <c r="AE79" s="99">
        <v>2</v>
      </c>
      <c r="AF79" s="99">
        <v>2</v>
      </c>
      <c r="AG79" s="99">
        <v>4</v>
      </c>
      <c r="AH79" s="99">
        <v>5</v>
      </c>
      <c r="AI79" s="99">
        <v>4</v>
      </c>
      <c r="AJ79" s="99">
        <v>5</v>
      </c>
      <c r="AK79" s="99">
        <v>11</v>
      </c>
      <c r="AL79" s="99">
        <v>7</v>
      </c>
      <c r="AM79" s="99">
        <v>9</v>
      </c>
      <c r="AN79" s="99">
        <v>19</v>
      </c>
      <c r="AO79" s="99">
        <v>24</v>
      </c>
      <c r="AP79" s="99">
        <v>16</v>
      </c>
      <c r="AQ79" s="99">
        <v>0</v>
      </c>
      <c r="AR79" s="99">
        <v>117</v>
      </c>
      <c r="AS79" s="127"/>
      <c r="AT79" s="121">
        <v>1972</v>
      </c>
      <c r="AU79" s="99">
        <v>7</v>
      </c>
      <c r="AV79" s="99">
        <v>1</v>
      </c>
      <c r="AW79" s="99">
        <v>0</v>
      </c>
      <c r="AX79" s="99">
        <v>0</v>
      </c>
      <c r="AY79" s="99">
        <v>4</v>
      </c>
      <c r="AZ79" s="99">
        <v>2</v>
      </c>
      <c r="BA79" s="99">
        <v>3</v>
      </c>
      <c r="BB79" s="99">
        <v>2</v>
      </c>
      <c r="BC79" s="99">
        <v>6</v>
      </c>
      <c r="BD79" s="99">
        <v>8</v>
      </c>
      <c r="BE79" s="99">
        <v>5</v>
      </c>
      <c r="BF79" s="99">
        <v>9</v>
      </c>
      <c r="BG79" s="99">
        <v>19</v>
      </c>
      <c r="BH79" s="99">
        <v>11</v>
      </c>
      <c r="BI79" s="99">
        <v>19</v>
      </c>
      <c r="BJ79" s="99">
        <v>28</v>
      </c>
      <c r="BK79" s="99">
        <v>36</v>
      </c>
      <c r="BL79" s="99">
        <v>31</v>
      </c>
      <c r="BM79" s="99">
        <v>0</v>
      </c>
      <c r="BN79" s="99">
        <v>191</v>
      </c>
      <c r="BP79" s="121">
        <v>1972</v>
      </c>
    </row>
    <row r="80" spans="2:68">
      <c r="B80" s="121">
        <v>1973</v>
      </c>
      <c r="C80" s="99">
        <v>8</v>
      </c>
      <c r="D80" s="99">
        <v>1</v>
      </c>
      <c r="E80" s="99">
        <v>0</v>
      </c>
      <c r="F80" s="99">
        <v>0</v>
      </c>
      <c r="G80" s="99">
        <v>1</v>
      </c>
      <c r="H80" s="99">
        <v>0</v>
      </c>
      <c r="I80" s="99">
        <v>0</v>
      </c>
      <c r="J80" s="99">
        <v>1</v>
      </c>
      <c r="K80" s="99">
        <v>2</v>
      </c>
      <c r="L80" s="99">
        <v>4</v>
      </c>
      <c r="M80" s="99">
        <v>1</v>
      </c>
      <c r="N80" s="99">
        <v>4</v>
      </c>
      <c r="O80" s="99">
        <v>8</v>
      </c>
      <c r="P80" s="99">
        <v>11</v>
      </c>
      <c r="Q80" s="99">
        <v>11</v>
      </c>
      <c r="R80" s="99">
        <v>9</v>
      </c>
      <c r="S80" s="99">
        <v>14</v>
      </c>
      <c r="T80" s="99">
        <v>5</v>
      </c>
      <c r="U80" s="99">
        <v>0</v>
      </c>
      <c r="V80" s="99">
        <v>80</v>
      </c>
      <c r="W80" s="127"/>
      <c r="X80" s="121">
        <v>1973</v>
      </c>
      <c r="Y80" s="99">
        <v>2</v>
      </c>
      <c r="Z80" s="99">
        <v>0</v>
      </c>
      <c r="AA80" s="99">
        <v>1</v>
      </c>
      <c r="AB80" s="99">
        <v>0</v>
      </c>
      <c r="AC80" s="99">
        <v>1</v>
      </c>
      <c r="AD80" s="99">
        <v>0</v>
      </c>
      <c r="AE80" s="99">
        <v>1</v>
      </c>
      <c r="AF80" s="99">
        <v>1</v>
      </c>
      <c r="AG80" s="99">
        <v>0</v>
      </c>
      <c r="AH80" s="99">
        <v>3</v>
      </c>
      <c r="AI80" s="99">
        <v>1</v>
      </c>
      <c r="AJ80" s="99">
        <v>1</v>
      </c>
      <c r="AK80" s="99">
        <v>2</v>
      </c>
      <c r="AL80" s="99">
        <v>8</v>
      </c>
      <c r="AM80" s="99">
        <v>7</v>
      </c>
      <c r="AN80" s="99">
        <v>10</v>
      </c>
      <c r="AO80" s="99">
        <v>15</v>
      </c>
      <c r="AP80" s="99">
        <v>17</v>
      </c>
      <c r="AQ80" s="99">
        <v>0</v>
      </c>
      <c r="AR80" s="99">
        <v>70</v>
      </c>
      <c r="AS80" s="127"/>
      <c r="AT80" s="121">
        <v>1973</v>
      </c>
      <c r="AU80" s="99">
        <v>10</v>
      </c>
      <c r="AV80" s="99">
        <v>1</v>
      </c>
      <c r="AW80" s="99">
        <v>1</v>
      </c>
      <c r="AX80" s="99">
        <v>0</v>
      </c>
      <c r="AY80" s="99">
        <v>2</v>
      </c>
      <c r="AZ80" s="99">
        <v>0</v>
      </c>
      <c r="BA80" s="99">
        <v>1</v>
      </c>
      <c r="BB80" s="99">
        <v>2</v>
      </c>
      <c r="BC80" s="99">
        <v>2</v>
      </c>
      <c r="BD80" s="99">
        <v>7</v>
      </c>
      <c r="BE80" s="99">
        <v>2</v>
      </c>
      <c r="BF80" s="99">
        <v>5</v>
      </c>
      <c r="BG80" s="99">
        <v>10</v>
      </c>
      <c r="BH80" s="99">
        <v>19</v>
      </c>
      <c r="BI80" s="99">
        <v>18</v>
      </c>
      <c r="BJ80" s="99">
        <v>19</v>
      </c>
      <c r="BK80" s="99">
        <v>29</v>
      </c>
      <c r="BL80" s="99">
        <v>22</v>
      </c>
      <c r="BM80" s="99">
        <v>0</v>
      </c>
      <c r="BN80" s="99">
        <v>150</v>
      </c>
      <c r="BP80" s="121">
        <v>1973</v>
      </c>
    </row>
    <row r="81" spans="2:68">
      <c r="B81" s="121">
        <v>1974</v>
      </c>
      <c r="C81" s="99">
        <v>13</v>
      </c>
      <c r="D81" s="99">
        <v>3</v>
      </c>
      <c r="E81" s="99">
        <v>1</v>
      </c>
      <c r="F81" s="99">
        <v>1</v>
      </c>
      <c r="G81" s="99">
        <v>2</v>
      </c>
      <c r="H81" s="99">
        <v>1</v>
      </c>
      <c r="I81" s="99">
        <v>0</v>
      </c>
      <c r="J81" s="99">
        <v>2</v>
      </c>
      <c r="K81" s="99">
        <v>5</v>
      </c>
      <c r="L81" s="99">
        <v>8</v>
      </c>
      <c r="M81" s="99">
        <v>11</v>
      </c>
      <c r="N81" s="99">
        <v>16</v>
      </c>
      <c r="O81" s="99">
        <v>19</v>
      </c>
      <c r="P81" s="99">
        <v>25</v>
      </c>
      <c r="Q81" s="99">
        <v>30</v>
      </c>
      <c r="R81" s="99">
        <v>32</v>
      </c>
      <c r="S81" s="99">
        <v>44</v>
      </c>
      <c r="T81" s="99">
        <v>41</v>
      </c>
      <c r="U81" s="99">
        <v>1</v>
      </c>
      <c r="V81" s="99">
        <v>255</v>
      </c>
      <c r="W81" s="127"/>
      <c r="X81" s="121">
        <v>1974</v>
      </c>
      <c r="Y81" s="99">
        <v>6</v>
      </c>
      <c r="Z81" s="99">
        <v>0</v>
      </c>
      <c r="AA81" s="99">
        <v>0</v>
      </c>
      <c r="AB81" s="99">
        <v>4</v>
      </c>
      <c r="AC81" s="99">
        <v>2</v>
      </c>
      <c r="AD81" s="99">
        <v>2</v>
      </c>
      <c r="AE81" s="99">
        <v>3</v>
      </c>
      <c r="AF81" s="99">
        <v>7</v>
      </c>
      <c r="AG81" s="99">
        <v>7</v>
      </c>
      <c r="AH81" s="99">
        <v>4</v>
      </c>
      <c r="AI81" s="99">
        <v>7</v>
      </c>
      <c r="AJ81" s="99">
        <v>7</v>
      </c>
      <c r="AK81" s="99">
        <v>13</v>
      </c>
      <c r="AL81" s="99">
        <v>19</v>
      </c>
      <c r="AM81" s="99">
        <v>29</v>
      </c>
      <c r="AN81" s="99">
        <v>46</v>
      </c>
      <c r="AO81" s="99">
        <v>42</v>
      </c>
      <c r="AP81" s="99">
        <v>65</v>
      </c>
      <c r="AQ81" s="99">
        <v>0</v>
      </c>
      <c r="AR81" s="99">
        <v>263</v>
      </c>
      <c r="AS81" s="127"/>
      <c r="AT81" s="121">
        <v>1974</v>
      </c>
      <c r="AU81" s="99">
        <v>19</v>
      </c>
      <c r="AV81" s="99">
        <v>3</v>
      </c>
      <c r="AW81" s="99">
        <v>1</v>
      </c>
      <c r="AX81" s="99">
        <v>5</v>
      </c>
      <c r="AY81" s="99">
        <v>4</v>
      </c>
      <c r="AZ81" s="99">
        <v>3</v>
      </c>
      <c r="BA81" s="99">
        <v>3</v>
      </c>
      <c r="BB81" s="99">
        <v>9</v>
      </c>
      <c r="BC81" s="99">
        <v>12</v>
      </c>
      <c r="BD81" s="99">
        <v>12</v>
      </c>
      <c r="BE81" s="99">
        <v>18</v>
      </c>
      <c r="BF81" s="99">
        <v>23</v>
      </c>
      <c r="BG81" s="99">
        <v>32</v>
      </c>
      <c r="BH81" s="99">
        <v>44</v>
      </c>
      <c r="BI81" s="99">
        <v>59</v>
      </c>
      <c r="BJ81" s="99">
        <v>78</v>
      </c>
      <c r="BK81" s="99">
        <v>86</v>
      </c>
      <c r="BL81" s="99">
        <v>106</v>
      </c>
      <c r="BM81" s="99">
        <v>1</v>
      </c>
      <c r="BN81" s="99">
        <v>518</v>
      </c>
      <c r="BP81" s="121">
        <v>1974</v>
      </c>
    </row>
    <row r="82" spans="2:68">
      <c r="B82" s="121">
        <v>1975</v>
      </c>
      <c r="C82" s="99">
        <v>3</v>
      </c>
      <c r="D82" s="99">
        <v>0</v>
      </c>
      <c r="E82" s="99">
        <v>0</v>
      </c>
      <c r="F82" s="99">
        <v>2</v>
      </c>
      <c r="G82" s="99">
        <v>0</v>
      </c>
      <c r="H82" s="99">
        <v>1</v>
      </c>
      <c r="I82" s="99">
        <v>1</v>
      </c>
      <c r="J82" s="99">
        <v>1</v>
      </c>
      <c r="K82" s="99">
        <v>1</v>
      </c>
      <c r="L82" s="99">
        <v>4</v>
      </c>
      <c r="M82" s="99">
        <v>1</v>
      </c>
      <c r="N82" s="99">
        <v>2</v>
      </c>
      <c r="O82" s="99">
        <v>4</v>
      </c>
      <c r="P82" s="99">
        <v>4</v>
      </c>
      <c r="Q82" s="99">
        <v>10</v>
      </c>
      <c r="R82" s="99">
        <v>15</v>
      </c>
      <c r="S82" s="99">
        <v>16</v>
      </c>
      <c r="T82" s="99">
        <v>11</v>
      </c>
      <c r="U82" s="99">
        <v>0</v>
      </c>
      <c r="V82" s="99">
        <v>76</v>
      </c>
      <c r="W82" s="127"/>
      <c r="X82" s="121">
        <v>1975</v>
      </c>
      <c r="Y82" s="99">
        <v>4</v>
      </c>
      <c r="Z82" s="99">
        <v>0</v>
      </c>
      <c r="AA82" s="99">
        <v>1</v>
      </c>
      <c r="AB82" s="99">
        <v>0</v>
      </c>
      <c r="AC82" s="99">
        <v>1</v>
      </c>
      <c r="AD82" s="99">
        <v>1</v>
      </c>
      <c r="AE82" s="99">
        <v>0</v>
      </c>
      <c r="AF82" s="99">
        <v>0</v>
      </c>
      <c r="AG82" s="99">
        <v>2</v>
      </c>
      <c r="AH82" s="99">
        <v>2</v>
      </c>
      <c r="AI82" s="99">
        <v>2</v>
      </c>
      <c r="AJ82" s="99">
        <v>2</v>
      </c>
      <c r="AK82" s="99">
        <v>4</v>
      </c>
      <c r="AL82" s="99">
        <v>3</v>
      </c>
      <c r="AM82" s="99">
        <v>6</v>
      </c>
      <c r="AN82" s="99">
        <v>8</v>
      </c>
      <c r="AO82" s="99">
        <v>9</v>
      </c>
      <c r="AP82" s="99">
        <v>30</v>
      </c>
      <c r="AQ82" s="99">
        <v>0</v>
      </c>
      <c r="AR82" s="99">
        <v>75</v>
      </c>
      <c r="AS82" s="127"/>
      <c r="AT82" s="121">
        <v>1975</v>
      </c>
      <c r="AU82" s="99">
        <v>7</v>
      </c>
      <c r="AV82" s="99">
        <v>0</v>
      </c>
      <c r="AW82" s="99">
        <v>1</v>
      </c>
      <c r="AX82" s="99">
        <v>2</v>
      </c>
      <c r="AY82" s="99">
        <v>1</v>
      </c>
      <c r="AZ82" s="99">
        <v>2</v>
      </c>
      <c r="BA82" s="99">
        <v>1</v>
      </c>
      <c r="BB82" s="99">
        <v>1</v>
      </c>
      <c r="BC82" s="99">
        <v>3</v>
      </c>
      <c r="BD82" s="99">
        <v>6</v>
      </c>
      <c r="BE82" s="99">
        <v>3</v>
      </c>
      <c r="BF82" s="99">
        <v>4</v>
      </c>
      <c r="BG82" s="99">
        <v>8</v>
      </c>
      <c r="BH82" s="99">
        <v>7</v>
      </c>
      <c r="BI82" s="99">
        <v>16</v>
      </c>
      <c r="BJ82" s="99">
        <v>23</v>
      </c>
      <c r="BK82" s="99">
        <v>25</v>
      </c>
      <c r="BL82" s="99">
        <v>41</v>
      </c>
      <c r="BM82" s="99">
        <v>0</v>
      </c>
      <c r="BN82" s="99">
        <v>151</v>
      </c>
      <c r="BP82" s="121">
        <v>1975</v>
      </c>
    </row>
    <row r="83" spans="2:68">
      <c r="B83" s="121">
        <v>1976</v>
      </c>
      <c r="C83" s="99">
        <v>6</v>
      </c>
      <c r="D83" s="99">
        <v>0</v>
      </c>
      <c r="E83" s="99">
        <v>0</v>
      </c>
      <c r="F83" s="99">
        <v>2</v>
      </c>
      <c r="G83" s="99">
        <v>2</v>
      </c>
      <c r="H83" s="99">
        <v>2</v>
      </c>
      <c r="I83" s="99">
        <v>0</v>
      </c>
      <c r="J83" s="99">
        <v>3</v>
      </c>
      <c r="K83" s="99">
        <v>2</v>
      </c>
      <c r="L83" s="99">
        <v>2</v>
      </c>
      <c r="M83" s="99">
        <v>13</v>
      </c>
      <c r="N83" s="99">
        <v>14</v>
      </c>
      <c r="O83" s="99">
        <v>16</v>
      </c>
      <c r="P83" s="99">
        <v>32</v>
      </c>
      <c r="Q83" s="99">
        <v>35</v>
      </c>
      <c r="R83" s="99">
        <v>40</v>
      </c>
      <c r="S83" s="99">
        <v>47</v>
      </c>
      <c r="T83" s="99">
        <v>69</v>
      </c>
      <c r="U83" s="99">
        <v>0</v>
      </c>
      <c r="V83" s="99">
        <v>285</v>
      </c>
      <c r="W83" s="127"/>
      <c r="X83" s="121">
        <v>1976</v>
      </c>
      <c r="Y83" s="99">
        <v>4</v>
      </c>
      <c r="Z83" s="99">
        <v>1</v>
      </c>
      <c r="AA83" s="99">
        <v>1</v>
      </c>
      <c r="AB83" s="99">
        <v>0</v>
      </c>
      <c r="AC83" s="99">
        <v>1</v>
      </c>
      <c r="AD83" s="99">
        <v>3</v>
      </c>
      <c r="AE83" s="99">
        <v>3</v>
      </c>
      <c r="AF83" s="99">
        <v>1</v>
      </c>
      <c r="AG83" s="99">
        <v>1</v>
      </c>
      <c r="AH83" s="99">
        <v>5</v>
      </c>
      <c r="AI83" s="99">
        <v>12</v>
      </c>
      <c r="AJ83" s="99">
        <v>7</v>
      </c>
      <c r="AK83" s="99">
        <v>16</v>
      </c>
      <c r="AL83" s="99">
        <v>17</v>
      </c>
      <c r="AM83" s="99">
        <v>29</v>
      </c>
      <c r="AN83" s="99">
        <v>54</v>
      </c>
      <c r="AO83" s="99">
        <v>63</v>
      </c>
      <c r="AP83" s="99">
        <v>152</v>
      </c>
      <c r="AQ83" s="99">
        <v>0</v>
      </c>
      <c r="AR83" s="99">
        <v>370</v>
      </c>
      <c r="AS83" s="127"/>
      <c r="AT83" s="121">
        <v>1976</v>
      </c>
      <c r="AU83" s="99">
        <v>10</v>
      </c>
      <c r="AV83" s="99">
        <v>1</v>
      </c>
      <c r="AW83" s="99">
        <v>1</v>
      </c>
      <c r="AX83" s="99">
        <v>2</v>
      </c>
      <c r="AY83" s="99">
        <v>3</v>
      </c>
      <c r="AZ83" s="99">
        <v>5</v>
      </c>
      <c r="BA83" s="99">
        <v>3</v>
      </c>
      <c r="BB83" s="99">
        <v>4</v>
      </c>
      <c r="BC83" s="99">
        <v>3</v>
      </c>
      <c r="BD83" s="99">
        <v>7</v>
      </c>
      <c r="BE83" s="99">
        <v>25</v>
      </c>
      <c r="BF83" s="99">
        <v>21</v>
      </c>
      <c r="BG83" s="99">
        <v>32</v>
      </c>
      <c r="BH83" s="99">
        <v>49</v>
      </c>
      <c r="BI83" s="99">
        <v>64</v>
      </c>
      <c r="BJ83" s="99">
        <v>94</v>
      </c>
      <c r="BK83" s="99">
        <v>110</v>
      </c>
      <c r="BL83" s="99">
        <v>221</v>
      </c>
      <c r="BM83" s="99">
        <v>0</v>
      </c>
      <c r="BN83" s="99">
        <v>655</v>
      </c>
      <c r="BP83" s="121">
        <v>1976</v>
      </c>
    </row>
    <row r="84" spans="2:68">
      <c r="B84" s="121">
        <v>1977</v>
      </c>
      <c r="C84" s="99">
        <v>0</v>
      </c>
      <c r="D84" s="99">
        <v>0</v>
      </c>
      <c r="E84" s="99">
        <v>0</v>
      </c>
      <c r="F84" s="99">
        <v>0</v>
      </c>
      <c r="G84" s="99">
        <v>1</v>
      </c>
      <c r="H84" s="99">
        <v>1</v>
      </c>
      <c r="I84" s="99">
        <v>0</v>
      </c>
      <c r="J84" s="99">
        <v>1</v>
      </c>
      <c r="K84" s="99">
        <v>1</v>
      </c>
      <c r="L84" s="99">
        <v>2</v>
      </c>
      <c r="M84" s="99">
        <v>0</v>
      </c>
      <c r="N84" s="99">
        <v>4</v>
      </c>
      <c r="O84" s="99">
        <v>0</v>
      </c>
      <c r="P84" s="99">
        <v>5</v>
      </c>
      <c r="Q84" s="99">
        <v>8</v>
      </c>
      <c r="R84" s="99">
        <v>6</v>
      </c>
      <c r="S84" s="99">
        <v>5</v>
      </c>
      <c r="T84" s="99">
        <v>12</v>
      </c>
      <c r="U84" s="99">
        <v>0</v>
      </c>
      <c r="V84" s="99">
        <v>46</v>
      </c>
      <c r="W84" s="127"/>
      <c r="X84" s="121">
        <v>1977</v>
      </c>
      <c r="Y84" s="99">
        <v>0</v>
      </c>
      <c r="Z84" s="99">
        <v>0</v>
      </c>
      <c r="AA84" s="99">
        <v>1</v>
      </c>
      <c r="AB84" s="99">
        <v>1</v>
      </c>
      <c r="AC84" s="99">
        <v>1</v>
      </c>
      <c r="AD84" s="99">
        <v>1</v>
      </c>
      <c r="AE84" s="99">
        <v>0</v>
      </c>
      <c r="AF84" s="99">
        <v>1</v>
      </c>
      <c r="AG84" s="99">
        <v>1</v>
      </c>
      <c r="AH84" s="99">
        <v>0</v>
      </c>
      <c r="AI84" s="99">
        <v>0</v>
      </c>
      <c r="AJ84" s="99">
        <v>1</v>
      </c>
      <c r="AK84" s="99">
        <v>4</v>
      </c>
      <c r="AL84" s="99">
        <v>5</v>
      </c>
      <c r="AM84" s="99">
        <v>9</v>
      </c>
      <c r="AN84" s="99">
        <v>4</v>
      </c>
      <c r="AO84" s="99">
        <v>7</v>
      </c>
      <c r="AP84" s="99">
        <v>24</v>
      </c>
      <c r="AQ84" s="99">
        <v>0</v>
      </c>
      <c r="AR84" s="99">
        <v>60</v>
      </c>
      <c r="AS84" s="127"/>
      <c r="AT84" s="121">
        <v>1977</v>
      </c>
      <c r="AU84" s="99">
        <v>0</v>
      </c>
      <c r="AV84" s="99">
        <v>0</v>
      </c>
      <c r="AW84" s="99">
        <v>1</v>
      </c>
      <c r="AX84" s="99">
        <v>1</v>
      </c>
      <c r="AY84" s="99">
        <v>2</v>
      </c>
      <c r="AZ84" s="99">
        <v>2</v>
      </c>
      <c r="BA84" s="99">
        <v>0</v>
      </c>
      <c r="BB84" s="99">
        <v>2</v>
      </c>
      <c r="BC84" s="99">
        <v>2</v>
      </c>
      <c r="BD84" s="99">
        <v>2</v>
      </c>
      <c r="BE84" s="99">
        <v>0</v>
      </c>
      <c r="BF84" s="99">
        <v>5</v>
      </c>
      <c r="BG84" s="99">
        <v>4</v>
      </c>
      <c r="BH84" s="99">
        <v>10</v>
      </c>
      <c r="BI84" s="99">
        <v>17</v>
      </c>
      <c r="BJ84" s="99">
        <v>10</v>
      </c>
      <c r="BK84" s="99">
        <v>12</v>
      </c>
      <c r="BL84" s="99">
        <v>36</v>
      </c>
      <c r="BM84" s="99">
        <v>0</v>
      </c>
      <c r="BN84" s="99">
        <v>106</v>
      </c>
      <c r="BP84" s="121">
        <v>1977</v>
      </c>
    </row>
    <row r="85" spans="2:68">
      <c r="B85" s="121">
        <v>1978</v>
      </c>
      <c r="C85" s="99">
        <v>2</v>
      </c>
      <c r="D85" s="99">
        <v>0</v>
      </c>
      <c r="E85" s="99">
        <v>1</v>
      </c>
      <c r="F85" s="99">
        <v>0</v>
      </c>
      <c r="G85" s="99">
        <v>1</v>
      </c>
      <c r="H85" s="99">
        <v>0</v>
      </c>
      <c r="I85" s="99">
        <v>0</v>
      </c>
      <c r="J85" s="99">
        <v>0</v>
      </c>
      <c r="K85" s="99">
        <v>0</v>
      </c>
      <c r="L85" s="99">
        <v>4</v>
      </c>
      <c r="M85" s="99">
        <v>2</v>
      </c>
      <c r="N85" s="99">
        <v>3</v>
      </c>
      <c r="O85" s="99">
        <v>1</v>
      </c>
      <c r="P85" s="99">
        <v>0</v>
      </c>
      <c r="Q85" s="99">
        <v>4</v>
      </c>
      <c r="R85" s="99">
        <v>10</v>
      </c>
      <c r="S85" s="99">
        <v>7</v>
      </c>
      <c r="T85" s="99">
        <v>8</v>
      </c>
      <c r="U85" s="99">
        <v>0</v>
      </c>
      <c r="V85" s="99">
        <v>43</v>
      </c>
      <c r="W85" s="127"/>
      <c r="X85" s="121">
        <v>1978</v>
      </c>
      <c r="Y85" s="99">
        <v>2</v>
      </c>
      <c r="Z85" s="99">
        <v>0</v>
      </c>
      <c r="AA85" s="99">
        <v>0</v>
      </c>
      <c r="AB85" s="99">
        <v>0</v>
      </c>
      <c r="AC85" s="99">
        <v>2</v>
      </c>
      <c r="AD85" s="99">
        <v>0</v>
      </c>
      <c r="AE85" s="99">
        <v>0</v>
      </c>
      <c r="AF85" s="99">
        <v>0</v>
      </c>
      <c r="AG85" s="99">
        <v>2</v>
      </c>
      <c r="AH85" s="99">
        <v>0</v>
      </c>
      <c r="AI85" s="99">
        <v>1</v>
      </c>
      <c r="AJ85" s="99">
        <v>1</v>
      </c>
      <c r="AK85" s="99">
        <v>3</v>
      </c>
      <c r="AL85" s="99">
        <v>1</v>
      </c>
      <c r="AM85" s="99">
        <v>9</v>
      </c>
      <c r="AN85" s="99">
        <v>6</v>
      </c>
      <c r="AO85" s="99">
        <v>8</v>
      </c>
      <c r="AP85" s="99">
        <v>19</v>
      </c>
      <c r="AQ85" s="99">
        <v>0</v>
      </c>
      <c r="AR85" s="99">
        <v>54</v>
      </c>
      <c r="AS85" s="127"/>
      <c r="AT85" s="121">
        <v>1978</v>
      </c>
      <c r="AU85" s="99">
        <v>4</v>
      </c>
      <c r="AV85" s="99">
        <v>0</v>
      </c>
      <c r="AW85" s="99">
        <v>1</v>
      </c>
      <c r="AX85" s="99">
        <v>0</v>
      </c>
      <c r="AY85" s="99">
        <v>3</v>
      </c>
      <c r="AZ85" s="99">
        <v>0</v>
      </c>
      <c r="BA85" s="99">
        <v>0</v>
      </c>
      <c r="BB85" s="99">
        <v>0</v>
      </c>
      <c r="BC85" s="99">
        <v>2</v>
      </c>
      <c r="BD85" s="99">
        <v>4</v>
      </c>
      <c r="BE85" s="99">
        <v>3</v>
      </c>
      <c r="BF85" s="99">
        <v>4</v>
      </c>
      <c r="BG85" s="99">
        <v>4</v>
      </c>
      <c r="BH85" s="99">
        <v>1</v>
      </c>
      <c r="BI85" s="99">
        <v>13</v>
      </c>
      <c r="BJ85" s="99">
        <v>16</v>
      </c>
      <c r="BK85" s="99">
        <v>15</v>
      </c>
      <c r="BL85" s="99">
        <v>27</v>
      </c>
      <c r="BM85" s="99">
        <v>0</v>
      </c>
      <c r="BN85" s="99">
        <v>97</v>
      </c>
      <c r="BP85" s="121">
        <v>1978</v>
      </c>
    </row>
    <row r="86" spans="2:68">
      <c r="B86" s="122">
        <v>1979</v>
      </c>
      <c r="C86" s="99">
        <v>0</v>
      </c>
      <c r="D86" s="99">
        <v>0</v>
      </c>
      <c r="E86" s="99">
        <v>0</v>
      </c>
      <c r="F86" s="99">
        <v>1</v>
      </c>
      <c r="G86" s="99">
        <v>0</v>
      </c>
      <c r="H86" s="99">
        <v>1</v>
      </c>
      <c r="I86" s="99">
        <v>1</v>
      </c>
      <c r="J86" s="99">
        <v>0</v>
      </c>
      <c r="K86" s="99">
        <v>0</v>
      </c>
      <c r="L86" s="99">
        <v>0</v>
      </c>
      <c r="M86" s="99">
        <v>1</v>
      </c>
      <c r="N86" s="99">
        <v>2</v>
      </c>
      <c r="O86" s="99">
        <v>2</v>
      </c>
      <c r="P86" s="99">
        <v>3</v>
      </c>
      <c r="Q86" s="99">
        <v>1</v>
      </c>
      <c r="R86" s="99">
        <v>5</v>
      </c>
      <c r="S86" s="99">
        <v>3</v>
      </c>
      <c r="T86" s="99">
        <v>8</v>
      </c>
      <c r="U86" s="99">
        <v>0</v>
      </c>
      <c r="V86" s="99">
        <v>28</v>
      </c>
      <c r="W86" s="127"/>
      <c r="X86" s="122">
        <v>1979</v>
      </c>
      <c r="Y86" s="99">
        <v>0</v>
      </c>
      <c r="Z86" s="99">
        <v>1</v>
      </c>
      <c r="AA86" s="99">
        <v>0</v>
      </c>
      <c r="AB86" s="99">
        <v>0</v>
      </c>
      <c r="AC86" s="99">
        <v>0</v>
      </c>
      <c r="AD86" s="99">
        <v>0</v>
      </c>
      <c r="AE86" s="99">
        <v>0</v>
      </c>
      <c r="AF86" s="99">
        <v>0</v>
      </c>
      <c r="AG86" s="99">
        <v>0</v>
      </c>
      <c r="AH86" s="99">
        <v>0</v>
      </c>
      <c r="AI86" s="99">
        <v>0</v>
      </c>
      <c r="AJ86" s="99">
        <v>0</v>
      </c>
      <c r="AK86" s="99">
        <v>1</v>
      </c>
      <c r="AL86" s="99">
        <v>0</v>
      </c>
      <c r="AM86" s="99">
        <v>2</v>
      </c>
      <c r="AN86" s="99">
        <v>11</v>
      </c>
      <c r="AO86" s="99">
        <v>18</v>
      </c>
      <c r="AP86" s="99">
        <v>18</v>
      </c>
      <c r="AQ86" s="99">
        <v>0</v>
      </c>
      <c r="AR86" s="99">
        <v>51</v>
      </c>
      <c r="AS86" s="127"/>
      <c r="AT86" s="122">
        <v>1979</v>
      </c>
      <c r="AU86" s="99">
        <v>0</v>
      </c>
      <c r="AV86" s="99">
        <v>1</v>
      </c>
      <c r="AW86" s="99">
        <v>0</v>
      </c>
      <c r="AX86" s="99">
        <v>1</v>
      </c>
      <c r="AY86" s="99">
        <v>0</v>
      </c>
      <c r="AZ86" s="99">
        <v>1</v>
      </c>
      <c r="BA86" s="99">
        <v>1</v>
      </c>
      <c r="BB86" s="99">
        <v>0</v>
      </c>
      <c r="BC86" s="99">
        <v>0</v>
      </c>
      <c r="BD86" s="99">
        <v>0</v>
      </c>
      <c r="BE86" s="99">
        <v>1</v>
      </c>
      <c r="BF86" s="99">
        <v>2</v>
      </c>
      <c r="BG86" s="99">
        <v>3</v>
      </c>
      <c r="BH86" s="99">
        <v>3</v>
      </c>
      <c r="BI86" s="99">
        <v>3</v>
      </c>
      <c r="BJ86" s="99">
        <v>16</v>
      </c>
      <c r="BK86" s="99">
        <v>21</v>
      </c>
      <c r="BL86" s="99">
        <v>26</v>
      </c>
      <c r="BM86" s="99">
        <v>0</v>
      </c>
      <c r="BN86" s="99">
        <v>79</v>
      </c>
      <c r="BP86" s="122">
        <v>1979</v>
      </c>
    </row>
    <row r="87" spans="2:68">
      <c r="B87" s="122">
        <v>1980</v>
      </c>
      <c r="C87" s="99">
        <v>2</v>
      </c>
      <c r="D87" s="99">
        <v>0</v>
      </c>
      <c r="E87" s="99">
        <v>0</v>
      </c>
      <c r="F87" s="99">
        <v>0</v>
      </c>
      <c r="G87" s="99">
        <v>0</v>
      </c>
      <c r="H87" s="99">
        <v>0</v>
      </c>
      <c r="I87" s="99">
        <v>1</v>
      </c>
      <c r="J87" s="99">
        <v>0</v>
      </c>
      <c r="K87" s="99">
        <v>0</v>
      </c>
      <c r="L87" s="99">
        <v>1</v>
      </c>
      <c r="M87" s="99">
        <v>4</v>
      </c>
      <c r="N87" s="99">
        <v>2</v>
      </c>
      <c r="O87" s="99">
        <v>2</v>
      </c>
      <c r="P87" s="99">
        <v>5</v>
      </c>
      <c r="Q87" s="99">
        <v>7</v>
      </c>
      <c r="R87" s="99">
        <v>7</v>
      </c>
      <c r="S87" s="99">
        <v>7</v>
      </c>
      <c r="T87" s="99">
        <v>14</v>
      </c>
      <c r="U87" s="99">
        <v>0</v>
      </c>
      <c r="V87" s="99">
        <v>52</v>
      </c>
      <c r="W87" s="127"/>
      <c r="X87" s="122">
        <v>1980</v>
      </c>
      <c r="Y87" s="99">
        <v>1</v>
      </c>
      <c r="Z87" s="99">
        <v>0</v>
      </c>
      <c r="AA87" s="99">
        <v>0</v>
      </c>
      <c r="AB87" s="99">
        <v>0</v>
      </c>
      <c r="AC87" s="99">
        <v>0</v>
      </c>
      <c r="AD87" s="99">
        <v>0</v>
      </c>
      <c r="AE87" s="99">
        <v>0</v>
      </c>
      <c r="AF87" s="99">
        <v>0</v>
      </c>
      <c r="AG87" s="99">
        <v>2</v>
      </c>
      <c r="AH87" s="99">
        <v>1</v>
      </c>
      <c r="AI87" s="99">
        <v>1</v>
      </c>
      <c r="AJ87" s="99">
        <v>3</v>
      </c>
      <c r="AK87" s="99">
        <v>2</v>
      </c>
      <c r="AL87" s="99">
        <v>5</v>
      </c>
      <c r="AM87" s="99">
        <v>2</v>
      </c>
      <c r="AN87" s="99">
        <v>6</v>
      </c>
      <c r="AO87" s="99">
        <v>17</v>
      </c>
      <c r="AP87" s="99">
        <v>41</v>
      </c>
      <c r="AQ87" s="99">
        <v>0</v>
      </c>
      <c r="AR87" s="99">
        <v>81</v>
      </c>
      <c r="AS87" s="127"/>
      <c r="AT87" s="122">
        <v>1980</v>
      </c>
      <c r="AU87" s="99">
        <v>3</v>
      </c>
      <c r="AV87" s="99">
        <v>0</v>
      </c>
      <c r="AW87" s="99">
        <v>0</v>
      </c>
      <c r="AX87" s="99">
        <v>0</v>
      </c>
      <c r="AY87" s="99">
        <v>0</v>
      </c>
      <c r="AZ87" s="99">
        <v>0</v>
      </c>
      <c r="BA87" s="99">
        <v>1</v>
      </c>
      <c r="BB87" s="99">
        <v>0</v>
      </c>
      <c r="BC87" s="99">
        <v>2</v>
      </c>
      <c r="BD87" s="99">
        <v>2</v>
      </c>
      <c r="BE87" s="99">
        <v>5</v>
      </c>
      <c r="BF87" s="99">
        <v>5</v>
      </c>
      <c r="BG87" s="99">
        <v>4</v>
      </c>
      <c r="BH87" s="99">
        <v>10</v>
      </c>
      <c r="BI87" s="99">
        <v>9</v>
      </c>
      <c r="BJ87" s="99">
        <v>13</v>
      </c>
      <c r="BK87" s="99">
        <v>24</v>
      </c>
      <c r="BL87" s="99">
        <v>55</v>
      </c>
      <c r="BM87" s="99">
        <v>0</v>
      </c>
      <c r="BN87" s="99">
        <v>133</v>
      </c>
      <c r="BP87" s="122">
        <v>1980</v>
      </c>
    </row>
    <row r="88" spans="2:68">
      <c r="B88" s="122">
        <v>1981</v>
      </c>
      <c r="C88" s="99">
        <v>0</v>
      </c>
      <c r="D88" s="99">
        <v>0</v>
      </c>
      <c r="E88" s="99">
        <v>0</v>
      </c>
      <c r="F88" s="99">
        <v>0</v>
      </c>
      <c r="G88" s="99">
        <v>0</v>
      </c>
      <c r="H88" s="99">
        <v>0</v>
      </c>
      <c r="I88" s="99">
        <v>0</v>
      </c>
      <c r="J88" s="99">
        <v>0</v>
      </c>
      <c r="K88" s="99">
        <v>0</v>
      </c>
      <c r="L88" s="99">
        <v>0</v>
      </c>
      <c r="M88" s="99">
        <v>1</v>
      </c>
      <c r="N88" s="99">
        <v>0</v>
      </c>
      <c r="O88" s="99">
        <v>0</v>
      </c>
      <c r="P88" s="99">
        <v>1</v>
      </c>
      <c r="Q88" s="99">
        <v>2</v>
      </c>
      <c r="R88" s="99">
        <v>2</v>
      </c>
      <c r="S88" s="99">
        <v>2</v>
      </c>
      <c r="T88" s="99">
        <v>6</v>
      </c>
      <c r="U88" s="99">
        <v>0</v>
      </c>
      <c r="V88" s="99">
        <v>14</v>
      </c>
      <c r="W88" s="127"/>
      <c r="X88" s="122">
        <v>1981</v>
      </c>
      <c r="Y88" s="99">
        <v>1</v>
      </c>
      <c r="Z88" s="99">
        <v>0</v>
      </c>
      <c r="AA88" s="99">
        <v>0</v>
      </c>
      <c r="AB88" s="99">
        <v>0</v>
      </c>
      <c r="AC88" s="99">
        <v>1</v>
      </c>
      <c r="AD88" s="99">
        <v>0</v>
      </c>
      <c r="AE88" s="99">
        <v>1</v>
      </c>
      <c r="AF88" s="99">
        <v>0</v>
      </c>
      <c r="AG88" s="99">
        <v>1</v>
      </c>
      <c r="AH88" s="99">
        <v>0</v>
      </c>
      <c r="AI88" s="99">
        <v>0</v>
      </c>
      <c r="AJ88" s="99">
        <v>1</v>
      </c>
      <c r="AK88" s="99">
        <v>2</v>
      </c>
      <c r="AL88" s="99">
        <v>1</v>
      </c>
      <c r="AM88" s="99">
        <v>1</v>
      </c>
      <c r="AN88" s="99">
        <v>3</v>
      </c>
      <c r="AO88" s="99">
        <v>1</v>
      </c>
      <c r="AP88" s="99">
        <v>13</v>
      </c>
      <c r="AQ88" s="99">
        <v>0</v>
      </c>
      <c r="AR88" s="99">
        <v>26</v>
      </c>
      <c r="AS88" s="127"/>
      <c r="AT88" s="122">
        <v>1981</v>
      </c>
      <c r="AU88" s="99">
        <v>1</v>
      </c>
      <c r="AV88" s="99">
        <v>0</v>
      </c>
      <c r="AW88" s="99">
        <v>0</v>
      </c>
      <c r="AX88" s="99">
        <v>0</v>
      </c>
      <c r="AY88" s="99">
        <v>1</v>
      </c>
      <c r="AZ88" s="99">
        <v>0</v>
      </c>
      <c r="BA88" s="99">
        <v>1</v>
      </c>
      <c r="BB88" s="99">
        <v>0</v>
      </c>
      <c r="BC88" s="99">
        <v>1</v>
      </c>
      <c r="BD88" s="99">
        <v>0</v>
      </c>
      <c r="BE88" s="99">
        <v>1</v>
      </c>
      <c r="BF88" s="99">
        <v>1</v>
      </c>
      <c r="BG88" s="99">
        <v>2</v>
      </c>
      <c r="BH88" s="99">
        <v>2</v>
      </c>
      <c r="BI88" s="99">
        <v>3</v>
      </c>
      <c r="BJ88" s="99">
        <v>5</v>
      </c>
      <c r="BK88" s="99">
        <v>3</v>
      </c>
      <c r="BL88" s="99">
        <v>19</v>
      </c>
      <c r="BM88" s="99">
        <v>0</v>
      </c>
      <c r="BN88" s="99">
        <v>40</v>
      </c>
      <c r="BP88" s="122">
        <v>1981</v>
      </c>
    </row>
    <row r="89" spans="2:68">
      <c r="B89" s="122">
        <v>1982</v>
      </c>
      <c r="C89" s="99">
        <v>1</v>
      </c>
      <c r="D89" s="99">
        <v>1</v>
      </c>
      <c r="E89" s="99">
        <v>1</v>
      </c>
      <c r="F89" s="99">
        <v>0</v>
      </c>
      <c r="G89" s="99">
        <v>2</v>
      </c>
      <c r="H89" s="99">
        <v>0</v>
      </c>
      <c r="I89" s="99">
        <v>1</v>
      </c>
      <c r="J89" s="99">
        <v>0</v>
      </c>
      <c r="K89" s="99">
        <v>0</v>
      </c>
      <c r="L89" s="99">
        <v>1</v>
      </c>
      <c r="M89" s="99">
        <v>5</v>
      </c>
      <c r="N89" s="99">
        <v>4</v>
      </c>
      <c r="O89" s="99">
        <v>2</v>
      </c>
      <c r="P89" s="99">
        <v>8</v>
      </c>
      <c r="Q89" s="99">
        <v>12</v>
      </c>
      <c r="R89" s="99">
        <v>25</v>
      </c>
      <c r="S89" s="99">
        <v>29</v>
      </c>
      <c r="T89" s="99">
        <v>41</v>
      </c>
      <c r="U89" s="99">
        <v>0</v>
      </c>
      <c r="V89" s="99">
        <v>133</v>
      </c>
      <c r="W89" s="127"/>
      <c r="X89" s="122">
        <v>1982</v>
      </c>
      <c r="Y89" s="99">
        <v>1</v>
      </c>
      <c r="Z89" s="99">
        <v>1</v>
      </c>
      <c r="AA89" s="99">
        <v>0</v>
      </c>
      <c r="AB89" s="99">
        <v>0</v>
      </c>
      <c r="AC89" s="99">
        <v>0</v>
      </c>
      <c r="AD89" s="99">
        <v>0</v>
      </c>
      <c r="AE89" s="99">
        <v>0</v>
      </c>
      <c r="AF89" s="99">
        <v>0</v>
      </c>
      <c r="AG89" s="99">
        <v>1</v>
      </c>
      <c r="AH89" s="99">
        <v>0</v>
      </c>
      <c r="AI89" s="99">
        <v>1</v>
      </c>
      <c r="AJ89" s="99">
        <v>1</v>
      </c>
      <c r="AK89" s="99">
        <v>3</v>
      </c>
      <c r="AL89" s="99">
        <v>10</v>
      </c>
      <c r="AM89" s="99">
        <v>16</v>
      </c>
      <c r="AN89" s="99">
        <v>17</v>
      </c>
      <c r="AO89" s="99">
        <v>36</v>
      </c>
      <c r="AP89" s="99">
        <v>112</v>
      </c>
      <c r="AQ89" s="99">
        <v>0</v>
      </c>
      <c r="AR89" s="99">
        <v>199</v>
      </c>
      <c r="AS89" s="127"/>
      <c r="AT89" s="122">
        <v>1982</v>
      </c>
      <c r="AU89" s="99">
        <v>2</v>
      </c>
      <c r="AV89" s="99">
        <v>2</v>
      </c>
      <c r="AW89" s="99">
        <v>1</v>
      </c>
      <c r="AX89" s="99">
        <v>0</v>
      </c>
      <c r="AY89" s="99">
        <v>2</v>
      </c>
      <c r="AZ89" s="99">
        <v>0</v>
      </c>
      <c r="BA89" s="99">
        <v>1</v>
      </c>
      <c r="BB89" s="99">
        <v>0</v>
      </c>
      <c r="BC89" s="99">
        <v>1</v>
      </c>
      <c r="BD89" s="99">
        <v>1</v>
      </c>
      <c r="BE89" s="99">
        <v>6</v>
      </c>
      <c r="BF89" s="99">
        <v>5</v>
      </c>
      <c r="BG89" s="99">
        <v>5</v>
      </c>
      <c r="BH89" s="99">
        <v>18</v>
      </c>
      <c r="BI89" s="99">
        <v>28</v>
      </c>
      <c r="BJ89" s="99">
        <v>42</v>
      </c>
      <c r="BK89" s="99">
        <v>65</v>
      </c>
      <c r="BL89" s="99">
        <v>153</v>
      </c>
      <c r="BM89" s="99">
        <v>0</v>
      </c>
      <c r="BN89" s="99">
        <v>332</v>
      </c>
      <c r="BP89" s="122">
        <v>1982</v>
      </c>
    </row>
    <row r="90" spans="2:68">
      <c r="B90" s="122">
        <v>1983</v>
      </c>
      <c r="C90" s="99">
        <v>2</v>
      </c>
      <c r="D90" s="99">
        <v>0</v>
      </c>
      <c r="E90" s="99">
        <v>0</v>
      </c>
      <c r="F90" s="99">
        <v>1</v>
      </c>
      <c r="G90" s="99">
        <v>1</v>
      </c>
      <c r="H90" s="99">
        <v>0</v>
      </c>
      <c r="I90" s="99">
        <v>0</v>
      </c>
      <c r="J90" s="99">
        <v>0</v>
      </c>
      <c r="K90" s="99">
        <v>0</v>
      </c>
      <c r="L90" s="99">
        <v>2</v>
      </c>
      <c r="M90" s="99">
        <v>0</v>
      </c>
      <c r="N90" s="99">
        <v>0</v>
      </c>
      <c r="O90" s="99">
        <v>0</v>
      </c>
      <c r="P90" s="99">
        <v>6</v>
      </c>
      <c r="Q90" s="99">
        <v>5</v>
      </c>
      <c r="R90" s="99">
        <v>3</v>
      </c>
      <c r="S90" s="99">
        <v>13</v>
      </c>
      <c r="T90" s="99">
        <v>17</v>
      </c>
      <c r="U90" s="99">
        <v>0</v>
      </c>
      <c r="V90" s="99">
        <v>50</v>
      </c>
      <c r="W90" s="127"/>
      <c r="X90" s="122">
        <v>1983</v>
      </c>
      <c r="Y90" s="99">
        <v>2</v>
      </c>
      <c r="Z90" s="99">
        <v>0</v>
      </c>
      <c r="AA90" s="99">
        <v>0</v>
      </c>
      <c r="AB90" s="99">
        <v>0</v>
      </c>
      <c r="AC90" s="99">
        <v>0</v>
      </c>
      <c r="AD90" s="99">
        <v>0</v>
      </c>
      <c r="AE90" s="99">
        <v>1</v>
      </c>
      <c r="AF90" s="99">
        <v>0</v>
      </c>
      <c r="AG90" s="99">
        <v>0</v>
      </c>
      <c r="AH90" s="99">
        <v>2</v>
      </c>
      <c r="AI90" s="99">
        <v>0</v>
      </c>
      <c r="AJ90" s="99">
        <v>0</v>
      </c>
      <c r="AK90" s="99">
        <v>0</v>
      </c>
      <c r="AL90" s="99">
        <v>0</v>
      </c>
      <c r="AM90" s="99">
        <v>3</v>
      </c>
      <c r="AN90" s="99">
        <v>11</v>
      </c>
      <c r="AO90" s="99">
        <v>10</v>
      </c>
      <c r="AP90" s="99">
        <v>47</v>
      </c>
      <c r="AQ90" s="99">
        <v>0</v>
      </c>
      <c r="AR90" s="99">
        <v>76</v>
      </c>
      <c r="AS90" s="127"/>
      <c r="AT90" s="122">
        <v>1983</v>
      </c>
      <c r="AU90" s="99">
        <v>4</v>
      </c>
      <c r="AV90" s="99">
        <v>0</v>
      </c>
      <c r="AW90" s="99">
        <v>0</v>
      </c>
      <c r="AX90" s="99">
        <v>1</v>
      </c>
      <c r="AY90" s="99">
        <v>1</v>
      </c>
      <c r="AZ90" s="99">
        <v>0</v>
      </c>
      <c r="BA90" s="99">
        <v>1</v>
      </c>
      <c r="BB90" s="99">
        <v>0</v>
      </c>
      <c r="BC90" s="99">
        <v>0</v>
      </c>
      <c r="BD90" s="99">
        <v>4</v>
      </c>
      <c r="BE90" s="99">
        <v>0</v>
      </c>
      <c r="BF90" s="99">
        <v>0</v>
      </c>
      <c r="BG90" s="99">
        <v>0</v>
      </c>
      <c r="BH90" s="99">
        <v>6</v>
      </c>
      <c r="BI90" s="99">
        <v>8</v>
      </c>
      <c r="BJ90" s="99">
        <v>14</v>
      </c>
      <c r="BK90" s="99">
        <v>23</v>
      </c>
      <c r="BL90" s="99">
        <v>64</v>
      </c>
      <c r="BM90" s="99">
        <v>0</v>
      </c>
      <c r="BN90" s="99">
        <v>126</v>
      </c>
      <c r="BP90" s="122">
        <v>1983</v>
      </c>
    </row>
    <row r="91" spans="2:68">
      <c r="B91" s="122">
        <v>1984</v>
      </c>
      <c r="C91" s="99">
        <v>3</v>
      </c>
      <c r="D91" s="99">
        <v>0</v>
      </c>
      <c r="E91" s="99">
        <v>0</v>
      </c>
      <c r="F91" s="99">
        <v>0</v>
      </c>
      <c r="G91" s="99">
        <v>0</v>
      </c>
      <c r="H91" s="99">
        <v>0</v>
      </c>
      <c r="I91" s="99">
        <v>0</v>
      </c>
      <c r="J91" s="99">
        <v>0</v>
      </c>
      <c r="K91" s="99">
        <v>2</v>
      </c>
      <c r="L91" s="99">
        <v>0</v>
      </c>
      <c r="M91" s="99">
        <v>0</v>
      </c>
      <c r="N91" s="99">
        <v>0</v>
      </c>
      <c r="O91" s="99">
        <v>3</v>
      </c>
      <c r="P91" s="99">
        <v>4</v>
      </c>
      <c r="Q91" s="99">
        <v>5</v>
      </c>
      <c r="R91" s="99">
        <v>5</v>
      </c>
      <c r="S91" s="99">
        <v>6</v>
      </c>
      <c r="T91" s="99">
        <v>6</v>
      </c>
      <c r="U91" s="99">
        <v>0</v>
      </c>
      <c r="V91" s="99">
        <v>34</v>
      </c>
      <c r="W91" s="127"/>
      <c r="X91" s="122">
        <v>1984</v>
      </c>
      <c r="Y91" s="99">
        <v>2</v>
      </c>
      <c r="Z91" s="99">
        <v>0</v>
      </c>
      <c r="AA91" s="99">
        <v>0</v>
      </c>
      <c r="AB91" s="99">
        <v>0</v>
      </c>
      <c r="AC91" s="99">
        <v>0</v>
      </c>
      <c r="AD91" s="99">
        <v>0</v>
      </c>
      <c r="AE91" s="99">
        <v>0</v>
      </c>
      <c r="AF91" s="99">
        <v>0</v>
      </c>
      <c r="AG91" s="99">
        <v>0</v>
      </c>
      <c r="AH91" s="99">
        <v>0</v>
      </c>
      <c r="AI91" s="99">
        <v>0</v>
      </c>
      <c r="AJ91" s="99">
        <v>0</v>
      </c>
      <c r="AK91" s="99">
        <v>4</v>
      </c>
      <c r="AL91" s="99">
        <v>3</v>
      </c>
      <c r="AM91" s="99">
        <v>3</v>
      </c>
      <c r="AN91" s="99">
        <v>2</v>
      </c>
      <c r="AO91" s="99">
        <v>11</v>
      </c>
      <c r="AP91" s="99">
        <v>20</v>
      </c>
      <c r="AQ91" s="99">
        <v>0</v>
      </c>
      <c r="AR91" s="99">
        <v>45</v>
      </c>
      <c r="AS91" s="127"/>
      <c r="AT91" s="122">
        <v>1984</v>
      </c>
      <c r="AU91" s="99">
        <v>5</v>
      </c>
      <c r="AV91" s="99">
        <v>0</v>
      </c>
      <c r="AW91" s="99">
        <v>0</v>
      </c>
      <c r="AX91" s="99">
        <v>0</v>
      </c>
      <c r="AY91" s="99">
        <v>0</v>
      </c>
      <c r="AZ91" s="99">
        <v>0</v>
      </c>
      <c r="BA91" s="99">
        <v>0</v>
      </c>
      <c r="BB91" s="99">
        <v>0</v>
      </c>
      <c r="BC91" s="99">
        <v>2</v>
      </c>
      <c r="BD91" s="99">
        <v>0</v>
      </c>
      <c r="BE91" s="99">
        <v>0</v>
      </c>
      <c r="BF91" s="99">
        <v>0</v>
      </c>
      <c r="BG91" s="99">
        <v>7</v>
      </c>
      <c r="BH91" s="99">
        <v>7</v>
      </c>
      <c r="BI91" s="99">
        <v>8</v>
      </c>
      <c r="BJ91" s="99">
        <v>7</v>
      </c>
      <c r="BK91" s="99">
        <v>17</v>
      </c>
      <c r="BL91" s="99">
        <v>26</v>
      </c>
      <c r="BM91" s="99">
        <v>0</v>
      </c>
      <c r="BN91" s="99">
        <v>79</v>
      </c>
      <c r="BP91" s="122">
        <v>1984</v>
      </c>
    </row>
    <row r="92" spans="2:68">
      <c r="B92" s="122">
        <v>1985</v>
      </c>
      <c r="C92" s="99">
        <v>0</v>
      </c>
      <c r="D92" s="99">
        <v>0</v>
      </c>
      <c r="E92" s="99">
        <v>1</v>
      </c>
      <c r="F92" s="99">
        <v>0</v>
      </c>
      <c r="G92" s="99">
        <v>1</v>
      </c>
      <c r="H92" s="99">
        <v>0</v>
      </c>
      <c r="I92" s="99">
        <v>2</v>
      </c>
      <c r="J92" s="99">
        <v>1</v>
      </c>
      <c r="K92" s="99">
        <v>0</v>
      </c>
      <c r="L92" s="99">
        <v>0</v>
      </c>
      <c r="M92" s="99">
        <v>2</v>
      </c>
      <c r="N92" s="99">
        <v>5</v>
      </c>
      <c r="O92" s="99">
        <v>5</v>
      </c>
      <c r="P92" s="99">
        <v>4</v>
      </c>
      <c r="Q92" s="99">
        <v>24</v>
      </c>
      <c r="R92" s="99">
        <v>25</v>
      </c>
      <c r="S92" s="99">
        <v>27</v>
      </c>
      <c r="T92" s="99">
        <v>50</v>
      </c>
      <c r="U92" s="99">
        <v>0</v>
      </c>
      <c r="V92" s="99">
        <v>147</v>
      </c>
      <c r="W92" s="127"/>
      <c r="X92" s="122">
        <v>1985</v>
      </c>
      <c r="Y92" s="99">
        <v>3</v>
      </c>
      <c r="Z92" s="99">
        <v>0</v>
      </c>
      <c r="AA92" s="99">
        <v>1</v>
      </c>
      <c r="AB92" s="99">
        <v>0</v>
      </c>
      <c r="AC92" s="99">
        <v>0</v>
      </c>
      <c r="AD92" s="99">
        <v>0</v>
      </c>
      <c r="AE92" s="99">
        <v>1</v>
      </c>
      <c r="AF92" s="99">
        <v>0</v>
      </c>
      <c r="AG92" s="99">
        <v>2</v>
      </c>
      <c r="AH92" s="99">
        <v>0</v>
      </c>
      <c r="AI92" s="99">
        <v>1</v>
      </c>
      <c r="AJ92" s="99">
        <v>7</v>
      </c>
      <c r="AK92" s="99">
        <v>6</v>
      </c>
      <c r="AL92" s="99">
        <v>7</v>
      </c>
      <c r="AM92" s="99">
        <v>18</v>
      </c>
      <c r="AN92" s="99">
        <v>32</v>
      </c>
      <c r="AO92" s="99">
        <v>43</v>
      </c>
      <c r="AP92" s="99">
        <v>132</v>
      </c>
      <c r="AQ92" s="99">
        <v>0</v>
      </c>
      <c r="AR92" s="99">
        <v>253</v>
      </c>
      <c r="AS92" s="127"/>
      <c r="AT92" s="122">
        <v>1985</v>
      </c>
      <c r="AU92" s="99">
        <v>3</v>
      </c>
      <c r="AV92" s="99">
        <v>0</v>
      </c>
      <c r="AW92" s="99">
        <v>2</v>
      </c>
      <c r="AX92" s="99">
        <v>0</v>
      </c>
      <c r="AY92" s="99">
        <v>1</v>
      </c>
      <c r="AZ92" s="99">
        <v>0</v>
      </c>
      <c r="BA92" s="99">
        <v>3</v>
      </c>
      <c r="BB92" s="99">
        <v>1</v>
      </c>
      <c r="BC92" s="99">
        <v>2</v>
      </c>
      <c r="BD92" s="99">
        <v>0</v>
      </c>
      <c r="BE92" s="99">
        <v>3</v>
      </c>
      <c r="BF92" s="99">
        <v>12</v>
      </c>
      <c r="BG92" s="99">
        <v>11</v>
      </c>
      <c r="BH92" s="99">
        <v>11</v>
      </c>
      <c r="BI92" s="99">
        <v>42</v>
      </c>
      <c r="BJ92" s="99">
        <v>57</v>
      </c>
      <c r="BK92" s="99">
        <v>70</v>
      </c>
      <c r="BL92" s="99">
        <v>182</v>
      </c>
      <c r="BM92" s="99">
        <v>0</v>
      </c>
      <c r="BN92" s="99">
        <v>400</v>
      </c>
      <c r="BP92" s="122">
        <v>1985</v>
      </c>
    </row>
    <row r="93" spans="2:68">
      <c r="B93" s="122">
        <v>1986</v>
      </c>
      <c r="C93" s="99">
        <v>0</v>
      </c>
      <c r="D93" s="99">
        <v>0</v>
      </c>
      <c r="E93" s="99">
        <v>0</v>
      </c>
      <c r="F93" s="99">
        <v>0</v>
      </c>
      <c r="G93" s="99">
        <v>0</v>
      </c>
      <c r="H93" s="99">
        <v>0</v>
      </c>
      <c r="I93" s="99">
        <v>0</v>
      </c>
      <c r="J93" s="99">
        <v>0</v>
      </c>
      <c r="K93" s="99">
        <v>1</v>
      </c>
      <c r="L93" s="99">
        <v>0</v>
      </c>
      <c r="M93" s="99">
        <v>0</v>
      </c>
      <c r="N93" s="99">
        <v>1</v>
      </c>
      <c r="O93" s="99">
        <v>1</v>
      </c>
      <c r="P93" s="99">
        <v>0</v>
      </c>
      <c r="Q93" s="99">
        <v>2</v>
      </c>
      <c r="R93" s="99">
        <v>3</v>
      </c>
      <c r="S93" s="99">
        <v>3</v>
      </c>
      <c r="T93" s="99">
        <v>3</v>
      </c>
      <c r="U93" s="99">
        <v>0</v>
      </c>
      <c r="V93" s="99">
        <v>14</v>
      </c>
      <c r="W93" s="127"/>
      <c r="X93" s="122">
        <v>1986</v>
      </c>
      <c r="Y93" s="99">
        <v>1</v>
      </c>
      <c r="Z93" s="99">
        <v>0</v>
      </c>
      <c r="AA93" s="99">
        <v>0</v>
      </c>
      <c r="AB93" s="99">
        <v>0</v>
      </c>
      <c r="AC93" s="99">
        <v>0</v>
      </c>
      <c r="AD93" s="99">
        <v>0</v>
      </c>
      <c r="AE93" s="99">
        <v>0</v>
      </c>
      <c r="AF93" s="99">
        <v>0</v>
      </c>
      <c r="AG93" s="99">
        <v>0</v>
      </c>
      <c r="AH93" s="99">
        <v>0</v>
      </c>
      <c r="AI93" s="99">
        <v>0</v>
      </c>
      <c r="AJ93" s="99">
        <v>0</v>
      </c>
      <c r="AK93" s="99">
        <v>1</v>
      </c>
      <c r="AL93" s="99">
        <v>5</v>
      </c>
      <c r="AM93" s="99">
        <v>1</v>
      </c>
      <c r="AN93" s="99">
        <v>4</v>
      </c>
      <c r="AO93" s="99">
        <v>5</v>
      </c>
      <c r="AP93" s="99">
        <v>15</v>
      </c>
      <c r="AQ93" s="99">
        <v>0</v>
      </c>
      <c r="AR93" s="99">
        <v>32</v>
      </c>
      <c r="AS93" s="127"/>
      <c r="AT93" s="122">
        <v>1986</v>
      </c>
      <c r="AU93" s="99">
        <v>1</v>
      </c>
      <c r="AV93" s="99">
        <v>0</v>
      </c>
      <c r="AW93" s="99">
        <v>0</v>
      </c>
      <c r="AX93" s="99">
        <v>0</v>
      </c>
      <c r="AY93" s="99">
        <v>0</v>
      </c>
      <c r="AZ93" s="99">
        <v>0</v>
      </c>
      <c r="BA93" s="99">
        <v>0</v>
      </c>
      <c r="BB93" s="99">
        <v>0</v>
      </c>
      <c r="BC93" s="99">
        <v>1</v>
      </c>
      <c r="BD93" s="99">
        <v>0</v>
      </c>
      <c r="BE93" s="99">
        <v>0</v>
      </c>
      <c r="BF93" s="99">
        <v>1</v>
      </c>
      <c r="BG93" s="99">
        <v>2</v>
      </c>
      <c r="BH93" s="99">
        <v>5</v>
      </c>
      <c r="BI93" s="99">
        <v>3</v>
      </c>
      <c r="BJ93" s="99">
        <v>7</v>
      </c>
      <c r="BK93" s="99">
        <v>8</v>
      </c>
      <c r="BL93" s="99">
        <v>18</v>
      </c>
      <c r="BM93" s="99">
        <v>0</v>
      </c>
      <c r="BN93" s="99">
        <v>46</v>
      </c>
      <c r="BP93" s="122">
        <v>1986</v>
      </c>
    </row>
    <row r="94" spans="2:68">
      <c r="B94" s="122">
        <v>1987</v>
      </c>
      <c r="C94" s="99">
        <v>1</v>
      </c>
      <c r="D94" s="99">
        <v>0</v>
      </c>
      <c r="E94" s="99">
        <v>1</v>
      </c>
      <c r="F94" s="99">
        <v>0</v>
      </c>
      <c r="G94" s="99">
        <v>0</v>
      </c>
      <c r="H94" s="99">
        <v>0</v>
      </c>
      <c r="I94" s="99">
        <v>0</v>
      </c>
      <c r="J94" s="99">
        <v>0</v>
      </c>
      <c r="K94" s="99">
        <v>0</v>
      </c>
      <c r="L94" s="99">
        <v>1</v>
      </c>
      <c r="M94" s="99">
        <v>1</v>
      </c>
      <c r="N94" s="99">
        <v>3</v>
      </c>
      <c r="O94" s="99">
        <v>1</v>
      </c>
      <c r="P94" s="99">
        <v>3</v>
      </c>
      <c r="Q94" s="99">
        <v>3</v>
      </c>
      <c r="R94" s="99">
        <v>10</v>
      </c>
      <c r="S94" s="99">
        <v>5</v>
      </c>
      <c r="T94" s="99">
        <v>10</v>
      </c>
      <c r="U94" s="99">
        <v>0</v>
      </c>
      <c r="V94" s="99">
        <v>39</v>
      </c>
      <c r="W94" s="127"/>
      <c r="X94" s="122">
        <v>1987</v>
      </c>
      <c r="Y94" s="99">
        <v>0</v>
      </c>
      <c r="Z94" s="99">
        <v>0</v>
      </c>
      <c r="AA94" s="99">
        <v>0</v>
      </c>
      <c r="AB94" s="99">
        <v>0</v>
      </c>
      <c r="AC94" s="99">
        <v>0</v>
      </c>
      <c r="AD94" s="99">
        <v>0</v>
      </c>
      <c r="AE94" s="99">
        <v>0</v>
      </c>
      <c r="AF94" s="99">
        <v>0</v>
      </c>
      <c r="AG94" s="99">
        <v>0</v>
      </c>
      <c r="AH94" s="99">
        <v>0</v>
      </c>
      <c r="AI94" s="99">
        <v>0</v>
      </c>
      <c r="AJ94" s="99">
        <v>0</v>
      </c>
      <c r="AK94" s="99">
        <v>2</v>
      </c>
      <c r="AL94" s="99">
        <v>2</v>
      </c>
      <c r="AM94" s="99">
        <v>7</v>
      </c>
      <c r="AN94" s="99">
        <v>3</v>
      </c>
      <c r="AO94" s="99">
        <v>8</v>
      </c>
      <c r="AP94" s="99">
        <v>23</v>
      </c>
      <c r="AQ94" s="99">
        <v>0</v>
      </c>
      <c r="AR94" s="99">
        <v>45</v>
      </c>
      <c r="AS94" s="127"/>
      <c r="AT94" s="122">
        <v>1987</v>
      </c>
      <c r="AU94" s="99">
        <v>1</v>
      </c>
      <c r="AV94" s="99">
        <v>0</v>
      </c>
      <c r="AW94" s="99">
        <v>1</v>
      </c>
      <c r="AX94" s="99">
        <v>0</v>
      </c>
      <c r="AY94" s="99">
        <v>0</v>
      </c>
      <c r="AZ94" s="99">
        <v>0</v>
      </c>
      <c r="BA94" s="99">
        <v>0</v>
      </c>
      <c r="BB94" s="99">
        <v>0</v>
      </c>
      <c r="BC94" s="99">
        <v>0</v>
      </c>
      <c r="BD94" s="99">
        <v>1</v>
      </c>
      <c r="BE94" s="99">
        <v>1</v>
      </c>
      <c r="BF94" s="99">
        <v>3</v>
      </c>
      <c r="BG94" s="99">
        <v>3</v>
      </c>
      <c r="BH94" s="99">
        <v>5</v>
      </c>
      <c r="BI94" s="99">
        <v>10</v>
      </c>
      <c r="BJ94" s="99">
        <v>13</v>
      </c>
      <c r="BK94" s="99">
        <v>13</v>
      </c>
      <c r="BL94" s="99">
        <v>33</v>
      </c>
      <c r="BM94" s="99">
        <v>0</v>
      </c>
      <c r="BN94" s="99">
        <v>84</v>
      </c>
      <c r="BP94" s="122">
        <v>1987</v>
      </c>
    </row>
    <row r="95" spans="2:68">
      <c r="B95" s="122">
        <v>1988</v>
      </c>
      <c r="C95" s="99">
        <v>2</v>
      </c>
      <c r="D95" s="99">
        <v>0</v>
      </c>
      <c r="E95" s="99">
        <v>0</v>
      </c>
      <c r="F95" s="99">
        <v>1</v>
      </c>
      <c r="G95" s="99">
        <v>0</v>
      </c>
      <c r="H95" s="99">
        <v>1</v>
      </c>
      <c r="I95" s="99">
        <v>0</v>
      </c>
      <c r="J95" s="99">
        <v>1</v>
      </c>
      <c r="K95" s="99">
        <v>0</v>
      </c>
      <c r="L95" s="99">
        <v>1</v>
      </c>
      <c r="M95" s="99">
        <v>0</v>
      </c>
      <c r="N95" s="99">
        <v>1</v>
      </c>
      <c r="O95" s="99">
        <v>2</v>
      </c>
      <c r="P95" s="99">
        <v>2</v>
      </c>
      <c r="Q95" s="99">
        <v>5</v>
      </c>
      <c r="R95" s="99">
        <v>10</v>
      </c>
      <c r="S95" s="99">
        <v>12</v>
      </c>
      <c r="T95" s="99">
        <v>24</v>
      </c>
      <c r="U95" s="99">
        <v>0</v>
      </c>
      <c r="V95" s="99">
        <v>62</v>
      </c>
      <c r="W95" s="127"/>
      <c r="X95" s="122">
        <v>1988</v>
      </c>
      <c r="Y95" s="99">
        <v>1</v>
      </c>
      <c r="Z95" s="99">
        <v>1</v>
      </c>
      <c r="AA95" s="99">
        <v>2</v>
      </c>
      <c r="AB95" s="99">
        <v>0</v>
      </c>
      <c r="AC95" s="99">
        <v>1</v>
      </c>
      <c r="AD95" s="99">
        <v>1</v>
      </c>
      <c r="AE95" s="99">
        <v>1</v>
      </c>
      <c r="AF95" s="99">
        <v>1</v>
      </c>
      <c r="AG95" s="99">
        <v>0</v>
      </c>
      <c r="AH95" s="99">
        <v>1</v>
      </c>
      <c r="AI95" s="99">
        <v>0</v>
      </c>
      <c r="AJ95" s="99">
        <v>2</v>
      </c>
      <c r="AK95" s="99">
        <v>2</v>
      </c>
      <c r="AL95" s="99">
        <v>3</v>
      </c>
      <c r="AM95" s="99">
        <v>3</v>
      </c>
      <c r="AN95" s="99">
        <v>12</v>
      </c>
      <c r="AO95" s="99">
        <v>18</v>
      </c>
      <c r="AP95" s="99">
        <v>48</v>
      </c>
      <c r="AQ95" s="99">
        <v>0</v>
      </c>
      <c r="AR95" s="99">
        <v>97</v>
      </c>
      <c r="AS95" s="127"/>
      <c r="AT95" s="122">
        <v>1988</v>
      </c>
      <c r="AU95" s="99">
        <v>3</v>
      </c>
      <c r="AV95" s="99">
        <v>1</v>
      </c>
      <c r="AW95" s="99">
        <v>2</v>
      </c>
      <c r="AX95" s="99">
        <v>1</v>
      </c>
      <c r="AY95" s="99">
        <v>1</v>
      </c>
      <c r="AZ95" s="99">
        <v>2</v>
      </c>
      <c r="BA95" s="99">
        <v>1</v>
      </c>
      <c r="BB95" s="99">
        <v>2</v>
      </c>
      <c r="BC95" s="99">
        <v>0</v>
      </c>
      <c r="BD95" s="99">
        <v>2</v>
      </c>
      <c r="BE95" s="99">
        <v>0</v>
      </c>
      <c r="BF95" s="99">
        <v>3</v>
      </c>
      <c r="BG95" s="99">
        <v>4</v>
      </c>
      <c r="BH95" s="99">
        <v>5</v>
      </c>
      <c r="BI95" s="99">
        <v>8</v>
      </c>
      <c r="BJ95" s="99">
        <v>22</v>
      </c>
      <c r="BK95" s="99">
        <v>30</v>
      </c>
      <c r="BL95" s="99">
        <v>72</v>
      </c>
      <c r="BM95" s="99">
        <v>0</v>
      </c>
      <c r="BN95" s="99">
        <v>159</v>
      </c>
      <c r="BP95" s="122">
        <v>1988</v>
      </c>
    </row>
    <row r="96" spans="2:68">
      <c r="B96" s="122">
        <v>1989</v>
      </c>
      <c r="C96" s="99">
        <v>3</v>
      </c>
      <c r="D96" s="99">
        <v>0</v>
      </c>
      <c r="E96" s="99">
        <v>0</v>
      </c>
      <c r="F96" s="99">
        <v>1</v>
      </c>
      <c r="G96" s="99">
        <v>0</v>
      </c>
      <c r="H96" s="99">
        <v>0</v>
      </c>
      <c r="I96" s="99">
        <v>0</v>
      </c>
      <c r="J96" s="99">
        <v>1</v>
      </c>
      <c r="K96" s="99">
        <v>0</v>
      </c>
      <c r="L96" s="99">
        <v>1</v>
      </c>
      <c r="M96" s="99">
        <v>0</v>
      </c>
      <c r="N96" s="99">
        <v>3</v>
      </c>
      <c r="O96" s="99">
        <v>3</v>
      </c>
      <c r="P96" s="99">
        <v>9</v>
      </c>
      <c r="Q96" s="99">
        <v>13</v>
      </c>
      <c r="R96" s="99">
        <v>20</v>
      </c>
      <c r="S96" s="99">
        <v>19</v>
      </c>
      <c r="T96" s="99">
        <v>38</v>
      </c>
      <c r="U96" s="99">
        <v>0</v>
      </c>
      <c r="V96" s="99">
        <v>111</v>
      </c>
      <c r="W96" s="127"/>
      <c r="X96" s="122">
        <v>1989</v>
      </c>
      <c r="Y96" s="99">
        <v>0</v>
      </c>
      <c r="Z96" s="99">
        <v>0</v>
      </c>
      <c r="AA96" s="99">
        <v>0</v>
      </c>
      <c r="AB96" s="99">
        <v>0</v>
      </c>
      <c r="AC96" s="99">
        <v>1</v>
      </c>
      <c r="AD96" s="99">
        <v>0</v>
      </c>
      <c r="AE96" s="99">
        <v>1</v>
      </c>
      <c r="AF96" s="99">
        <v>0</v>
      </c>
      <c r="AG96" s="99">
        <v>0</v>
      </c>
      <c r="AH96" s="99">
        <v>0</v>
      </c>
      <c r="AI96" s="99">
        <v>3</v>
      </c>
      <c r="AJ96" s="99">
        <v>2</v>
      </c>
      <c r="AK96" s="99">
        <v>4</v>
      </c>
      <c r="AL96" s="99">
        <v>4</v>
      </c>
      <c r="AM96" s="99">
        <v>6</v>
      </c>
      <c r="AN96" s="99">
        <v>18</v>
      </c>
      <c r="AO96" s="99">
        <v>21</v>
      </c>
      <c r="AP96" s="99">
        <v>88</v>
      </c>
      <c r="AQ96" s="99">
        <v>0</v>
      </c>
      <c r="AR96" s="99">
        <v>148</v>
      </c>
      <c r="AS96" s="127"/>
      <c r="AT96" s="122">
        <v>1989</v>
      </c>
      <c r="AU96" s="99">
        <v>3</v>
      </c>
      <c r="AV96" s="99">
        <v>0</v>
      </c>
      <c r="AW96" s="99">
        <v>0</v>
      </c>
      <c r="AX96" s="99">
        <v>1</v>
      </c>
      <c r="AY96" s="99">
        <v>1</v>
      </c>
      <c r="AZ96" s="99">
        <v>0</v>
      </c>
      <c r="BA96" s="99">
        <v>1</v>
      </c>
      <c r="BB96" s="99">
        <v>1</v>
      </c>
      <c r="BC96" s="99">
        <v>0</v>
      </c>
      <c r="BD96" s="99">
        <v>1</v>
      </c>
      <c r="BE96" s="99">
        <v>3</v>
      </c>
      <c r="BF96" s="99">
        <v>5</v>
      </c>
      <c r="BG96" s="99">
        <v>7</v>
      </c>
      <c r="BH96" s="99">
        <v>13</v>
      </c>
      <c r="BI96" s="99">
        <v>19</v>
      </c>
      <c r="BJ96" s="99">
        <v>38</v>
      </c>
      <c r="BK96" s="99">
        <v>40</v>
      </c>
      <c r="BL96" s="99">
        <v>126</v>
      </c>
      <c r="BM96" s="99">
        <v>0</v>
      </c>
      <c r="BN96" s="99">
        <v>259</v>
      </c>
      <c r="BP96" s="122">
        <v>1989</v>
      </c>
    </row>
    <row r="97" spans="2:68">
      <c r="B97" s="122">
        <v>1990</v>
      </c>
      <c r="C97" s="99">
        <v>0</v>
      </c>
      <c r="D97" s="99">
        <v>0</v>
      </c>
      <c r="E97" s="99">
        <v>0</v>
      </c>
      <c r="F97" s="99">
        <v>0</v>
      </c>
      <c r="G97" s="99">
        <v>1</v>
      </c>
      <c r="H97" s="99">
        <v>0</v>
      </c>
      <c r="I97" s="99">
        <v>2</v>
      </c>
      <c r="J97" s="99">
        <v>0</v>
      </c>
      <c r="K97" s="99">
        <v>0</v>
      </c>
      <c r="L97" s="99">
        <v>0</v>
      </c>
      <c r="M97" s="99">
        <v>0</v>
      </c>
      <c r="N97" s="99">
        <v>0</v>
      </c>
      <c r="O97" s="99">
        <v>1</v>
      </c>
      <c r="P97" s="99">
        <v>2</v>
      </c>
      <c r="Q97" s="99">
        <v>1</v>
      </c>
      <c r="R97" s="99">
        <v>3</v>
      </c>
      <c r="S97" s="99">
        <v>7</v>
      </c>
      <c r="T97" s="99">
        <v>5</v>
      </c>
      <c r="U97" s="99">
        <v>0</v>
      </c>
      <c r="V97" s="99">
        <v>22</v>
      </c>
      <c r="W97" s="127"/>
      <c r="X97" s="122">
        <v>1990</v>
      </c>
      <c r="Y97" s="99">
        <v>0</v>
      </c>
      <c r="Z97" s="99">
        <v>0</v>
      </c>
      <c r="AA97" s="99">
        <v>0</v>
      </c>
      <c r="AB97" s="99">
        <v>0</v>
      </c>
      <c r="AC97" s="99">
        <v>0</v>
      </c>
      <c r="AD97" s="99">
        <v>0</v>
      </c>
      <c r="AE97" s="99">
        <v>0</v>
      </c>
      <c r="AF97" s="99">
        <v>0</v>
      </c>
      <c r="AG97" s="99">
        <v>0</v>
      </c>
      <c r="AH97" s="99">
        <v>0</v>
      </c>
      <c r="AI97" s="99">
        <v>0</v>
      </c>
      <c r="AJ97" s="99">
        <v>1</v>
      </c>
      <c r="AK97" s="99">
        <v>1</v>
      </c>
      <c r="AL97" s="99">
        <v>2</v>
      </c>
      <c r="AM97" s="99">
        <v>1</v>
      </c>
      <c r="AN97" s="99">
        <v>6</v>
      </c>
      <c r="AO97" s="99">
        <v>8</v>
      </c>
      <c r="AP97" s="99">
        <v>22</v>
      </c>
      <c r="AQ97" s="99">
        <v>0</v>
      </c>
      <c r="AR97" s="99">
        <v>41</v>
      </c>
      <c r="AS97" s="127"/>
      <c r="AT97" s="122">
        <v>1990</v>
      </c>
      <c r="AU97" s="99">
        <v>0</v>
      </c>
      <c r="AV97" s="99">
        <v>0</v>
      </c>
      <c r="AW97" s="99">
        <v>0</v>
      </c>
      <c r="AX97" s="99">
        <v>0</v>
      </c>
      <c r="AY97" s="99">
        <v>1</v>
      </c>
      <c r="AZ97" s="99">
        <v>0</v>
      </c>
      <c r="BA97" s="99">
        <v>2</v>
      </c>
      <c r="BB97" s="99">
        <v>0</v>
      </c>
      <c r="BC97" s="99">
        <v>0</v>
      </c>
      <c r="BD97" s="99">
        <v>0</v>
      </c>
      <c r="BE97" s="99">
        <v>0</v>
      </c>
      <c r="BF97" s="99">
        <v>1</v>
      </c>
      <c r="BG97" s="99">
        <v>2</v>
      </c>
      <c r="BH97" s="99">
        <v>4</v>
      </c>
      <c r="BI97" s="99">
        <v>2</v>
      </c>
      <c r="BJ97" s="99">
        <v>9</v>
      </c>
      <c r="BK97" s="99">
        <v>15</v>
      </c>
      <c r="BL97" s="99">
        <v>27</v>
      </c>
      <c r="BM97" s="99">
        <v>0</v>
      </c>
      <c r="BN97" s="99">
        <v>63</v>
      </c>
      <c r="BP97" s="122">
        <v>1990</v>
      </c>
    </row>
    <row r="98" spans="2:68">
      <c r="B98" s="122">
        <v>1991</v>
      </c>
      <c r="C98" s="99">
        <v>0</v>
      </c>
      <c r="D98" s="99">
        <v>0</v>
      </c>
      <c r="E98" s="99">
        <v>0</v>
      </c>
      <c r="F98" s="99">
        <v>1</v>
      </c>
      <c r="G98" s="99">
        <v>0</v>
      </c>
      <c r="H98" s="99">
        <v>0</v>
      </c>
      <c r="I98" s="99">
        <v>0</v>
      </c>
      <c r="J98" s="99">
        <v>0</v>
      </c>
      <c r="K98" s="99">
        <v>1</v>
      </c>
      <c r="L98" s="99">
        <v>0</v>
      </c>
      <c r="M98" s="99">
        <v>0</v>
      </c>
      <c r="N98" s="99">
        <v>0</v>
      </c>
      <c r="O98" s="99">
        <v>0</v>
      </c>
      <c r="P98" s="99">
        <v>1</v>
      </c>
      <c r="Q98" s="99">
        <v>1</v>
      </c>
      <c r="R98" s="99">
        <v>2</v>
      </c>
      <c r="S98" s="99">
        <v>7</v>
      </c>
      <c r="T98" s="99">
        <v>5</v>
      </c>
      <c r="U98" s="99">
        <v>0</v>
      </c>
      <c r="V98" s="99">
        <v>18</v>
      </c>
      <c r="W98" s="127"/>
      <c r="X98" s="122">
        <v>1991</v>
      </c>
      <c r="Y98" s="99">
        <v>0</v>
      </c>
      <c r="Z98" s="99">
        <v>0</v>
      </c>
      <c r="AA98" s="99">
        <v>1</v>
      </c>
      <c r="AB98" s="99">
        <v>0</v>
      </c>
      <c r="AC98" s="99">
        <v>0</v>
      </c>
      <c r="AD98" s="99">
        <v>0</v>
      </c>
      <c r="AE98" s="99">
        <v>0</v>
      </c>
      <c r="AF98" s="99">
        <v>0</v>
      </c>
      <c r="AG98" s="99">
        <v>0</v>
      </c>
      <c r="AH98" s="99">
        <v>0</v>
      </c>
      <c r="AI98" s="99">
        <v>0</v>
      </c>
      <c r="AJ98" s="99">
        <v>1</v>
      </c>
      <c r="AK98" s="99">
        <v>1</v>
      </c>
      <c r="AL98" s="99">
        <v>3</v>
      </c>
      <c r="AM98" s="99">
        <v>1</v>
      </c>
      <c r="AN98" s="99">
        <v>3</v>
      </c>
      <c r="AO98" s="99">
        <v>9</v>
      </c>
      <c r="AP98" s="99">
        <v>19</v>
      </c>
      <c r="AQ98" s="99">
        <v>0</v>
      </c>
      <c r="AR98" s="99">
        <v>38</v>
      </c>
      <c r="AS98" s="127"/>
      <c r="AT98" s="122">
        <v>1991</v>
      </c>
      <c r="AU98" s="99">
        <v>0</v>
      </c>
      <c r="AV98" s="99">
        <v>0</v>
      </c>
      <c r="AW98" s="99">
        <v>1</v>
      </c>
      <c r="AX98" s="99">
        <v>1</v>
      </c>
      <c r="AY98" s="99">
        <v>0</v>
      </c>
      <c r="AZ98" s="99">
        <v>0</v>
      </c>
      <c r="BA98" s="99">
        <v>0</v>
      </c>
      <c r="BB98" s="99">
        <v>0</v>
      </c>
      <c r="BC98" s="99">
        <v>1</v>
      </c>
      <c r="BD98" s="99">
        <v>0</v>
      </c>
      <c r="BE98" s="99">
        <v>0</v>
      </c>
      <c r="BF98" s="99">
        <v>1</v>
      </c>
      <c r="BG98" s="99">
        <v>1</v>
      </c>
      <c r="BH98" s="99">
        <v>4</v>
      </c>
      <c r="BI98" s="99">
        <v>2</v>
      </c>
      <c r="BJ98" s="99">
        <v>5</v>
      </c>
      <c r="BK98" s="99">
        <v>16</v>
      </c>
      <c r="BL98" s="99">
        <v>24</v>
      </c>
      <c r="BM98" s="99">
        <v>0</v>
      </c>
      <c r="BN98" s="99">
        <v>56</v>
      </c>
      <c r="BP98" s="122">
        <v>1991</v>
      </c>
    </row>
    <row r="99" spans="2:68">
      <c r="B99" s="122">
        <v>1992</v>
      </c>
      <c r="C99" s="99">
        <v>0</v>
      </c>
      <c r="D99" s="99">
        <v>0</v>
      </c>
      <c r="E99" s="99">
        <v>0</v>
      </c>
      <c r="F99" s="99">
        <v>0</v>
      </c>
      <c r="G99" s="99">
        <v>0</v>
      </c>
      <c r="H99" s="99">
        <v>0</v>
      </c>
      <c r="I99" s="99">
        <v>1</v>
      </c>
      <c r="J99" s="99">
        <v>0</v>
      </c>
      <c r="K99" s="99">
        <v>0</v>
      </c>
      <c r="L99" s="99">
        <v>0</v>
      </c>
      <c r="M99" s="99">
        <v>1</v>
      </c>
      <c r="N99" s="99">
        <v>0</v>
      </c>
      <c r="O99" s="99">
        <v>2</v>
      </c>
      <c r="P99" s="99">
        <v>2</v>
      </c>
      <c r="Q99" s="99">
        <v>6</v>
      </c>
      <c r="R99" s="99">
        <v>11</v>
      </c>
      <c r="S99" s="99">
        <v>9</v>
      </c>
      <c r="T99" s="99">
        <v>18</v>
      </c>
      <c r="U99" s="99">
        <v>0</v>
      </c>
      <c r="V99" s="99">
        <v>50</v>
      </c>
      <c r="W99" s="127"/>
      <c r="X99" s="122">
        <v>1992</v>
      </c>
      <c r="Y99" s="99">
        <v>1</v>
      </c>
      <c r="Z99" s="99">
        <v>0</v>
      </c>
      <c r="AA99" s="99">
        <v>0</v>
      </c>
      <c r="AB99" s="99">
        <v>0</v>
      </c>
      <c r="AC99" s="99">
        <v>1</v>
      </c>
      <c r="AD99" s="99">
        <v>0</v>
      </c>
      <c r="AE99" s="99">
        <v>0</v>
      </c>
      <c r="AF99" s="99">
        <v>0</v>
      </c>
      <c r="AG99" s="99">
        <v>0</v>
      </c>
      <c r="AH99" s="99">
        <v>1</v>
      </c>
      <c r="AI99" s="99">
        <v>0</v>
      </c>
      <c r="AJ99" s="99">
        <v>1</v>
      </c>
      <c r="AK99" s="99">
        <v>2</v>
      </c>
      <c r="AL99" s="99">
        <v>1</v>
      </c>
      <c r="AM99" s="99">
        <v>8</v>
      </c>
      <c r="AN99" s="99">
        <v>10</v>
      </c>
      <c r="AO99" s="99">
        <v>11</v>
      </c>
      <c r="AP99" s="99">
        <v>36</v>
      </c>
      <c r="AQ99" s="99">
        <v>0</v>
      </c>
      <c r="AR99" s="99">
        <v>72</v>
      </c>
      <c r="AS99" s="127"/>
      <c r="AT99" s="122">
        <v>1992</v>
      </c>
      <c r="AU99" s="99">
        <v>1</v>
      </c>
      <c r="AV99" s="99">
        <v>0</v>
      </c>
      <c r="AW99" s="99">
        <v>0</v>
      </c>
      <c r="AX99" s="99">
        <v>0</v>
      </c>
      <c r="AY99" s="99">
        <v>1</v>
      </c>
      <c r="AZ99" s="99">
        <v>0</v>
      </c>
      <c r="BA99" s="99">
        <v>1</v>
      </c>
      <c r="BB99" s="99">
        <v>0</v>
      </c>
      <c r="BC99" s="99">
        <v>0</v>
      </c>
      <c r="BD99" s="99">
        <v>1</v>
      </c>
      <c r="BE99" s="99">
        <v>1</v>
      </c>
      <c r="BF99" s="99">
        <v>1</v>
      </c>
      <c r="BG99" s="99">
        <v>4</v>
      </c>
      <c r="BH99" s="99">
        <v>3</v>
      </c>
      <c r="BI99" s="99">
        <v>14</v>
      </c>
      <c r="BJ99" s="99">
        <v>21</v>
      </c>
      <c r="BK99" s="99">
        <v>20</v>
      </c>
      <c r="BL99" s="99">
        <v>54</v>
      </c>
      <c r="BM99" s="99">
        <v>0</v>
      </c>
      <c r="BN99" s="99">
        <v>122</v>
      </c>
      <c r="BP99" s="122">
        <v>1992</v>
      </c>
    </row>
    <row r="100" spans="2:68">
      <c r="B100" s="122">
        <v>1993</v>
      </c>
      <c r="C100" s="99">
        <v>2</v>
      </c>
      <c r="D100" s="99">
        <v>0</v>
      </c>
      <c r="E100" s="99">
        <v>0</v>
      </c>
      <c r="F100" s="99">
        <v>0</v>
      </c>
      <c r="G100" s="99">
        <v>0</v>
      </c>
      <c r="H100" s="99">
        <v>0</v>
      </c>
      <c r="I100" s="99">
        <v>0</v>
      </c>
      <c r="J100" s="99">
        <v>0</v>
      </c>
      <c r="K100" s="99">
        <v>1</v>
      </c>
      <c r="L100" s="99">
        <v>0</v>
      </c>
      <c r="M100" s="99">
        <v>0</v>
      </c>
      <c r="N100" s="99">
        <v>2</v>
      </c>
      <c r="O100" s="99">
        <v>2</v>
      </c>
      <c r="P100" s="99">
        <v>1</v>
      </c>
      <c r="Q100" s="99">
        <v>3</v>
      </c>
      <c r="R100" s="99">
        <v>2</v>
      </c>
      <c r="S100" s="99">
        <v>1</v>
      </c>
      <c r="T100" s="99">
        <v>11</v>
      </c>
      <c r="U100" s="99">
        <v>0</v>
      </c>
      <c r="V100" s="99">
        <v>25</v>
      </c>
      <c r="W100" s="127"/>
      <c r="X100" s="122">
        <v>1993</v>
      </c>
      <c r="Y100" s="99">
        <v>1</v>
      </c>
      <c r="Z100" s="99">
        <v>0</v>
      </c>
      <c r="AA100" s="99">
        <v>0</v>
      </c>
      <c r="AB100" s="99">
        <v>0</v>
      </c>
      <c r="AC100" s="99">
        <v>0</v>
      </c>
      <c r="AD100" s="99">
        <v>0</v>
      </c>
      <c r="AE100" s="99">
        <v>1</v>
      </c>
      <c r="AF100" s="99">
        <v>0</v>
      </c>
      <c r="AG100" s="99">
        <v>0</v>
      </c>
      <c r="AH100" s="99">
        <v>0</v>
      </c>
      <c r="AI100" s="99">
        <v>1</v>
      </c>
      <c r="AJ100" s="99">
        <v>0</v>
      </c>
      <c r="AK100" s="99">
        <v>1</v>
      </c>
      <c r="AL100" s="99">
        <v>1</v>
      </c>
      <c r="AM100" s="99">
        <v>4</v>
      </c>
      <c r="AN100" s="99">
        <v>4</v>
      </c>
      <c r="AO100" s="99">
        <v>3</v>
      </c>
      <c r="AP100" s="99">
        <v>16</v>
      </c>
      <c r="AQ100" s="99">
        <v>0</v>
      </c>
      <c r="AR100" s="99">
        <v>32</v>
      </c>
      <c r="AS100" s="127"/>
      <c r="AT100" s="122">
        <v>1993</v>
      </c>
      <c r="AU100" s="99">
        <v>3</v>
      </c>
      <c r="AV100" s="99">
        <v>0</v>
      </c>
      <c r="AW100" s="99">
        <v>0</v>
      </c>
      <c r="AX100" s="99">
        <v>0</v>
      </c>
      <c r="AY100" s="99">
        <v>0</v>
      </c>
      <c r="AZ100" s="99">
        <v>0</v>
      </c>
      <c r="BA100" s="99">
        <v>1</v>
      </c>
      <c r="BB100" s="99">
        <v>0</v>
      </c>
      <c r="BC100" s="99">
        <v>1</v>
      </c>
      <c r="BD100" s="99">
        <v>0</v>
      </c>
      <c r="BE100" s="99">
        <v>1</v>
      </c>
      <c r="BF100" s="99">
        <v>2</v>
      </c>
      <c r="BG100" s="99">
        <v>3</v>
      </c>
      <c r="BH100" s="99">
        <v>2</v>
      </c>
      <c r="BI100" s="99">
        <v>7</v>
      </c>
      <c r="BJ100" s="99">
        <v>6</v>
      </c>
      <c r="BK100" s="99">
        <v>4</v>
      </c>
      <c r="BL100" s="99">
        <v>27</v>
      </c>
      <c r="BM100" s="99">
        <v>0</v>
      </c>
      <c r="BN100" s="99">
        <v>57</v>
      </c>
      <c r="BP100" s="122">
        <v>1993</v>
      </c>
    </row>
    <row r="101" spans="2:68">
      <c r="B101" s="122">
        <v>1994</v>
      </c>
      <c r="C101" s="99">
        <v>0</v>
      </c>
      <c r="D101" s="99">
        <v>0</v>
      </c>
      <c r="E101" s="99">
        <v>0</v>
      </c>
      <c r="F101" s="99">
        <v>0</v>
      </c>
      <c r="G101" s="99">
        <v>1</v>
      </c>
      <c r="H101" s="99">
        <v>0</v>
      </c>
      <c r="I101" s="99">
        <v>0</v>
      </c>
      <c r="J101" s="99">
        <v>0</v>
      </c>
      <c r="K101" s="99">
        <v>0</v>
      </c>
      <c r="L101" s="99">
        <v>0</v>
      </c>
      <c r="M101" s="99">
        <v>1</v>
      </c>
      <c r="N101" s="99">
        <v>1</v>
      </c>
      <c r="O101" s="99">
        <v>4</v>
      </c>
      <c r="P101" s="99">
        <v>0</v>
      </c>
      <c r="Q101" s="99">
        <v>10</v>
      </c>
      <c r="R101" s="99">
        <v>11</v>
      </c>
      <c r="S101" s="99">
        <v>8</v>
      </c>
      <c r="T101" s="99">
        <v>16</v>
      </c>
      <c r="U101" s="99">
        <v>0</v>
      </c>
      <c r="V101" s="99">
        <v>52</v>
      </c>
      <c r="W101" s="127"/>
      <c r="X101" s="122">
        <v>1994</v>
      </c>
      <c r="Y101" s="99">
        <v>0</v>
      </c>
      <c r="Z101" s="99">
        <v>0</v>
      </c>
      <c r="AA101" s="99">
        <v>0</v>
      </c>
      <c r="AB101" s="99">
        <v>0</v>
      </c>
      <c r="AC101" s="99">
        <v>0</v>
      </c>
      <c r="AD101" s="99">
        <v>0</v>
      </c>
      <c r="AE101" s="99">
        <v>0</v>
      </c>
      <c r="AF101" s="99">
        <v>0</v>
      </c>
      <c r="AG101" s="99">
        <v>1</v>
      </c>
      <c r="AH101" s="99">
        <v>0</v>
      </c>
      <c r="AI101" s="99">
        <v>0</v>
      </c>
      <c r="AJ101" s="99">
        <v>0</v>
      </c>
      <c r="AK101" s="99">
        <v>3</v>
      </c>
      <c r="AL101" s="99">
        <v>1</v>
      </c>
      <c r="AM101" s="99">
        <v>6</v>
      </c>
      <c r="AN101" s="99">
        <v>11</v>
      </c>
      <c r="AO101" s="99">
        <v>9</v>
      </c>
      <c r="AP101" s="99">
        <v>49</v>
      </c>
      <c r="AQ101" s="99">
        <v>0</v>
      </c>
      <c r="AR101" s="99">
        <v>80</v>
      </c>
      <c r="AS101" s="127"/>
      <c r="AT101" s="122">
        <v>1994</v>
      </c>
      <c r="AU101" s="99">
        <v>0</v>
      </c>
      <c r="AV101" s="99">
        <v>0</v>
      </c>
      <c r="AW101" s="99">
        <v>0</v>
      </c>
      <c r="AX101" s="99">
        <v>0</v>
      </c>
      <c r="AY101" s="99">
        <v>1</v>
      </c>
      <c r="AZ101" s="99">
        <v>0</v>
      </c>
      <c r="BA101" s="99">
        <v>0</v>
      </c>
      <c r="BB101" s="99">
        <v>0</v>
      </c>
      <c r="BC101" s="99">
        <v>1</v>
      </c>
      <c r="BD101" s="99">
        <v>0</v>
      </c>
      <c r="BE101" s="99">
        <v>1</v>
      </c>
      <c r="BF101" s="99">
        <v>1</v>
      </c>
      <c r="BG101" s="99">
        <v>7</v>
      </c>
      <c r="BH101" s="99">
        <v>1</v>
      </c>
      <c r="BI101" s="99">
        <v>16</v>
      </c>
      <c r="BJ101" s="99">
        <v>22</v>
      </c>
      <c r="BK101" s="99">
        <v>17</v>
      </c>
      <c r="BL101" s="99">
        <v>65</v>
      </c>
      <c r="BM101" s="99">
        <v>0</v>
      </c>
      <c r="BN101" s="99">
        <v>132</v>
      </c>
      <c r="BP101" s="122">
        <v>1994</v>
      </c>
    </row>
    <row r="102" spans="2:68">
      <c r="B102" s="122">
        <v>1995</v>
      </c>
      <c r="C102" s="99">
        <v>1</v>
      </c>
      <c r="D102" s="99">
        <v>0</v>
      </c>
      <c r="E102" s="99">
        <v>0</v>
      </c>
      <c r="F102" s="99">
        <v>0</v>
      </c>
      <c r="G102" s="99">
        <v>0</v>
      </c>
      <c r="H102" s="99">
        <v>2</v>
      </c>
      <c r="I102" s="99">
        <v>0</v>
      </c>
      <c r="J102" s="99">
        <v>1</v>
      </c>
      <c r="K102" s="99">
        <v>0</v>
      </c>
      <c r="L102" s="99">
        <v>0</v>
      </c>
      <c r="M102" s="99">
        <v>0</v>
      </c>
      <c r="N102" s="99">
        <v>0</v>
      </c>
      <c r="O102" s="99">
        <v>0</v>
      </c>
      <c r="P102" s="99">
        <v>1</v>
      </c>
      <c r="Q102" s="99">
        <v>4</v>
      </c>
      <c r="R102" s="99">
        <v>10</v>
      </c>
      <c r="S102" s="99">
        <v>5</v>
      </c>
      <c r="T102" s="99">
        <v>10</v>
      </c>
      <c r="U102" s="99">
        <v>0</v>
      </c>
      <c r="V102" s="99">
        <v>34</v>
      </c>
      <c r="W102" s="127"/>
      <c r="X102" s="122">
        <v>1995</v>
      </c>
      <c r="Y102" s="99">
        <v>2</v>
      </c>
      <c r="Z102" s="99">
        <v>1</v>
      </c>
      <c r="AA102" s="99">
        <v>0</v>
      </c>
      <c r="AB102" s="99">
        <v>0</v>
      </c>
      <c r="AC102" s="99">
        <v>0</v>
      </c>
      <c r="AD102" s="99">
        <v>0</v>
      </c>
      <c r="AE102" s="99">
        <v>0</v>
      </c>
      <c r="AF102" s="99">
        <v>0</v>
      </c>
      <c r="AG102" s="99">
        <v>0</v>
      </c>
      <c r="AH102" s="99">
        <v>0</v>
      </c>
      <c r="AI102" s="99">
        <v>1</v>
      </c>
      <c r="AJ102" s="99">
        <v>0</v>
      </c>
      <c r="AK102" s="99">
        <v>0</v>
      </c>
      <c r="AL102" s="99">
        <v>1</v>
      </c>
      <c r="AM102" s="99">
        <v>5</v>
      </c>
      <c r="AN102" s="99">
        <v>2</v>
      </c>
      <c r="AO102" s="99">
        <v>16</v>
      </c>
      <c r="AP102" s="99">
        <v>24</v>
      </c>
      <c r="AQ102" s="99">
        <v>0</v>
      </c>
      <c r="AR102" s="99">
        <v>52</v>
      </c>
      <c r="AS102" s="127"/>
      <c r="AT102" s="122">
        <v>1995</v>
      </c>
      <c r="AU102" s="99">
        <v>3</v>
      </c>
      <c r="AV102" s="99">
        <v>1</v>
      </c>
      <c r="AW102" s="99">
        <v>0</v>
      </c>
      <c r="AX102" s="99">
        <v>0</v>
      </c>
      <c r="AY102" s="99">
        <v>0</v>
      </c>
      <c r="AZ102" s="99">
        <v>2</v>
      </c>
      <c r="BA102" s="99">
        <v>0</v>
      </c>
      <c r="BB102" s="99">
        <v>1</v>
      </c>
      <c r="BC102" s="99">
        <v>0</v>
      </c>
      <c r="BD102" s="99">
        <v>0</v>
      </c>
      <c r="BE102" s="99">
        <v>1</v>
      </c>
      <c r="BF102" s="99">
        <v>0</v>
      </c>
      <c r="BG102" s="99">
        <v>0</v>
      </c>
      <c r="BH102" s="99">
        <v>2</v>
      </c>
      <c r="BI102" s="99">
        <v>9</v>
      </c>
      <c r="BJ102" s="99">
        <v>12</v>
      </c>
      <c r="BK102" s="99">
        <v>21</v>
      </c>
      <c r="BL102" s="99">
        <v>34</v>
      </c>
      <c r="BM102" s="99">
        <v>0</v>
      </c>
      <c r="BN102" s="99">
        <v>86</v>
      </c>
      <c r="BP102" s="122">
        <v>1995</v>
      </c>
    </row>
    <row r="103" spans="2:68">
      <c r="B103" s="122">
        <v>1996</v>
      </c>
      <c r="C103" s="99">
        <v>2</v>
      </c>
      <c r="D103" s="99">
        <v>0</v>
      </c>
      <c r="E103" s="99">
        <v>0</v>
      </c>
      <c r="F103" s="99">
        <v>0</v>
      </c>
      <c r="G103" s="99">
        <v>0</v>
      </c>
      <c r="H103" s="99">
        <v>0</v>
      </c>
      <c r="I103" s="99">
        <v>1</v>
      </c>
      <c r="J103" s="99">
        <v>1</v>
      </c>
      <c r="K103" s="99">
        <v>0</v>
      </c>
      <c r="L103" s="99">
        <v>0</v>
      </c>
      <c r="M103" s="99">
        <v>0</v>
      </c>
      <c r="N103" s="99">
        <v>0</v>
      </c>
      <c r="O103" s="99">
        <v>2</v>
      </c>
      <c r="P103" s="99">
        <v>4</v>
      </c>
      <c r="Q103" s="99">
        <v>6</v>
      </c>
      <c r="R103" s="99">
        <v>4</v>
      </c>
      <c r="S103" s="99">
        <v>12</v>
      </c>
      <c r="T103" s="99">
        <v>24</v>
      </c>
      <c r="U103" s="99">
        <v>0</v>
      </c>
      <c r="V103" s="99">
        <v>56</v>
      </c>
      <c r="W103" s="127"/>
      <c r="X103" s="122">
        <v>1996</v>
      </c>
      <c r="Y103" s="99">
        <v>2</v>
      </c>
      <c r="Z103" s="99">
        <v>0</v>
      </c>
      <c r="AA103" s="99">
        <v>0</v>
      </c>
      <c r="AB103" s="99">
        <v>0</v>
      </c>
      <c r="AC103" s="99">
        <v>0</v>
      </c>
      <c r="AD103" s="99">
        <v>0</v>
      </c>
      <c r="AE103" s="99">
        <v>0</v>
      </c>
      <c r="AF103" s="99">
        <v>1</v>
      </c>
      <c r="AG103" s="99">
        <v>0</v>
      </c>
      <c r="AH103" s="99">
        <v>0</v>
      </c>
      <c r="AI103" s="99">
        <v>0</v>
      </c>
      <c r="AJ103" s="99">
        <v>1</v>
      </c>
      <c r="AK103" s="99">
        <v>0</v>
      </c>
      <c r="AL103" s="99">
        <v>3</v>
      </c>
      <c r="AM103" s="99">
        <v>7</v>
      </c>
      <c r="AN103" s="99">
        <v>10</v>
      </c>
      <c r="AO103" s="99">
        <v>25</v>
      </c>
      <c r="AP103" s="99">
        <v>60</v>
      </c>
      <c r="AQ103" s="99">
        <v>0</v>
      </c>
      <c r="AR103" s="99">
        <v>109</v>
      </c>
      <c r="AS103" s="127"/>
      <c r="AT103" s="122">
        <v>1996</v>
      </c>
      <c r="AU103" s="99">
        <v>4</v>
      </c>
      <c r="AV103" s="99">
        <v>0</v>
      </c>
      <c r="AW103" s="99">
        <v>0</v>
      </c>
      <c r="AX103" s="99">
        <v>0</v>
      </c>
      <c r="AY103" s="99">
        <v>0</v>
      </c>
      <c r="AZ103" s="99">
        <v>0</v>
      </c>
      <c r="BA103" s="99">
        <v>1</v>
      </c>
      <c r="BB103" s="99">
        <v>2</v>
      </c>
      <c r="BC103" s="99">
        <v>0</v>
      </c>
      <c r="BD103" s="99">
        <v>0</v>
      </c>
      <c r="BE103" s="99">
        <v>0</v>
      </c>
      <c r="BF103" s="99">
        <v>1</v>
      </c>
      <c r="BG103" s="99">
        <v>2</v>
      </c>
      <c r="BH103" s="99">
        <v>7</v>
      </c>
      <c r="BI103" s="99">
        <v>13</v>
      </c>
      <c r="BJ103" s="99">
        <v>14</v>
      </c>
      <c r="BK103" s="99">
        <v>37</v>
      </c>
      <c r="BL103" s="99">
        <v>84</v>
      </c>
      <c r="BM103" s="99">
        <v>0</v>
      </c>
      <c r="BN103" s="99">
        <v>165</v>
      </c>
      <c r="BP103" s="122">
        <v>1996</v>
      </c>
    </row>
    <row r="104" spans="2:68">
      <c r="B104" s="123">
        <v>1997</v>
      </c>
      <c r="C104" s="99">
        <v>2</v>
      </c>
      <c r="D104" s="99">
        <v>0</v>
      </c>
      <c r="E104" s="99">
        <v>0</v>
      </c>
      <c r="F104" s="99">
        <v>0</v>
      </c>
      <c r="G104" s="99">
        <v>1</v>
      </c>
      <c r="H104" s="99">
        <v>0</v>
      </c>
      <c r="I104" s="99">
        <v>0</v>
      </c>
      <c r="J104" s="99">
        <v>0</v>
      </c>
      <c r="K104" s="99">
        <v>1</v>
      </c>
      <c r="L104" s="99">
        <v>0</v>
      </c>
      <c r="M104" s="99">
        <v>2</v>
      </c>
      <c r="N104" s="99">
        <v>2</v>
      </c>
      <c r="O104" s="99">
        <v>6</v>
      </c>
      <c r="P104" s="99">
        <v>6</v>
      </c>
      <c r="Q104" s="99">
        <v>8</v>
      </c>
      <c r="R104" s="99">
        <v>17</v>
      </c>
      <c r="S104" s="99">
        <v>15</v>
      </c>
      <c r="T104" s="99">
        <v>35</v>
      </c>
      <c r="U104" s="99">
        <v>0</v>
      </c>
      <c r="V104" s="99">
        <v>95</v>
      </c>
      <c r="W104" s="127"/>
      <c r="X104" s="123">
        <v>1997</v>
      </c>
      <c r="Y104" s="99">
        <v>0</v>
      </c>
      <c r="Z104" s="99">
        <v>0</v>
      </c>
      <c r="AA104" s="99">
        <v>0</v>
      </c>
      <c r="AB104" s="99">
        <v>0</v>
      </c>
      <c r="AC104" s="99">
        <v>0</v>
      </c>
      <c r="AD104" s="99">
        <v>1</v>
      </c>
      <c r="AE104" s="99">
        <v>0</v>
      </c>
      <c r="AF104" s="99">
        <v>1</v>
      </c>
      <c r="AG104" s="99">
        <v>0</v>
      </c>
      <c r="AH104" s="99">
        <v>0</v>
      </c>
      <c r="AI104" s="99">
        <v>0</v>
      </c>
      <c r="AJ104" s="99">
        <v>1</v>
      </c>
      <c r="AK104" s="99">
        <v>1</v>
      </c>
      <c r="AL104" s="99">
        <v>3</v>
      </c>
      <c r="AM104" s="99">
        <v>6</v>
      </c>
      <c r="AN104" s="99">
        <v>9</v>
      </c>
      <c r="AO104" s="99">
        <v>26</v>
      </c>
      <c r="AP104" s="99">
        <v>68</v>
      </c>
      <c r="AQ104" s="99">
        <v>0</v>
      </c>
      <c r="AR104" s="99">
        <v>116</v>
      </c>
      <c r="AS104" s="127"/>
      <c r="AT104" s="123">
        <v>1997</v>
      </c>
      <c r="AU104" s="99">
        <v>2</v>
      </c>
      <c r="AV104" s="99">
        <v>0</v>
      </c>
      <c r="AW104" s="99">
        <v>0</v>
      </c>
      <c r="AX104" s="99">
        <v>0</v>
      </c>
      <c r="AY104" s="99">
        <v>1</v>
      </c>
      <c r="AZ104" s="99">
        <v>1</v>
      </c>
      <c r="BA104" s="99">
        <v>0</v>
      </c>
      <c r="BB104" s="99">
        <v>1</v>
      </c>
      <c r="BC104" s="99">
        <v>1</v>
      </c>
      <c r="BD104" s="99">
        <v>0</v>
      </c>
      <c r="BE104" s="99">
        <v>2</v>
      </c>
      <c r="BF104" s="99">
        <v>3</v>
      </c>
      <c r="BG104" s="99">
        <v>7</v>
      </c>
      <c r="BH104" s="99">
        <v>9</v>
      </c>
      <c r="BI104" s="99">
        <v>14</v>
      </c>
      <c r="BJ104" s="99">
        <v>26</v>
      </c>
      <c r="BK104" s="99">
        <v>41</v>
      </c>
      <c r="BL104" s="99">
        <v>103</v>
      </c>
      <c r="BM104" s="99">
        <v>0</v>
      </c>
      <c r="BN104" s="99">
        <v>211</v>
      </c>
      <c r="BP104" s="123">
        <v>1997</v>
      </c>
    </row>
    <row r="105" spans="2:68">
      <c r="B105" s="123">
        <v>1998</v>
      </c>
      <c r="C105" s="99">
        <v>3</v>
      </c>
      <c r="D105" s="99">
        <v>1</v>
      </c>
      <c r="E105" s="99">
        <v>0</v>
      </c>
      <c r="F105" s="99">
        <v>0</v>
      </c>
      <c r="G105" s="99">
        <v>0</v>
      </c>
      <c r="H105" s="99">
        <v>0</v>
      </c>
      <c r="I105" s="99">
        <v>0</v>
      </c>
      <c r="J105" s="99">
        <v>0</v>
      </c>
      <c r="K105" s="99">
        <v>0</v>
      </c>
      <c r="L105" s="99">
        <v>0</v>
      </c>
      <c r="M105" s="99">
        <v>2</v>
      </c>
      <c r="N105" s="99">
        <v>0</v>
      </c>
      <c r="O105" s="99">
        <v>2</v>
      </c>
      <c r="P105" s="99">
        <v>1</v>
      </c>
      <c r="Q105" s="99">
        <v>3</v>
      </c>
      <c r="R105" s="99">
        <v>3</v>
      </c>
      <c r="S105" s="99">
        <v>10</v>
      </c>
      <c r="T105" s="99">
        <v>26</v>
      </c>
      <c r="U105" s="99">
        <v>0</v>
      </c>
      <c r="V105" s="99">
        <v>51</v>
      </c>
      <c r="W105" s="127"/>
      <c r="X105" s="123">
        <v>1998</v>
      </c>
      <c r="Y105" s="99">
        <v>3</v>
      </c>
      <c r="Z105" s="99">
        <v>0</v>
      </c>
      <c r="AA105" s="99">
        <v>0</v>
      </c>
      <c r="AB105" s="99">
        <v>0</v>
      </c>
      <c r="AC105" s="99">
        <v>0</v>
      </c>
      <c r="AD105" s="99">
        <v>1</v>
      </c>
      <c r="AE105" s="99">
        <v>0</v>
      </c>
      <c r="AF105" s="99">
        <v>0</v>
      </c>
      <c r="AG105" s="99">
        <v>1</v>
      </c>
      <c r="AH105" s="99">
        <v>0</v>
      </c>
      <c r="AI105" s="99">
        <v>0</v>
      </c>
      <c r="AJ105" s="99">
        <v>1</v>
      </c>
      <c r="AK105" s="99">
        <v>0</v>
      </c>
      <c r="AL105" s="99">
        <v>3</v>
      </c>
      <c r="AM105" s="99">
        <v>7</v>
      </c>
      <c r="AN105" s="99">
        <v>1</v>
      </c>
      <c r="AO105" s="99">
        <v>15</v>
      </c>
      <c r="AP105" s="99">
        <v>37</v>
      </c>
      <c r="AQ105" s="99">
        <v>0</v>
      </c>
      <c r="AR105" s="99">
        <v>69</v>
      </c>
      <c r="AS105" s="127"/>
      <c r="AT105" s="123">
        <v>1998</v>
      </c>
      <c r="AU105" s="99">
        <v>6</v>
      </c>
      <c r="AV105" s="99">
        <v>1</v>
      </c>
      <c r="AW105" s="99">
        <v>0</v>
      </c>
      <c r="AX105" s="99">
        <v>0</v>
      </c>
      <c r="AY105" s="99">
        <v>0</v>
      </c>
      <c r="AZ105" s="99">
        <v>1</v>
      </c>
      <c r="BA105" s="99">
        <v>0</v>
      </c>
      <c r="BB105" s="99">
        <v>0</v>
      </c>
      <c r="BC105" s="99">
        <v>1</v>
      </c>
      <c r="BD105" s="99">
        <v>0</v>
      </c>
      <c r="BE105" s="99">
        <v>2</v>
      </c>
      <c r="BF105" s="99">
        <v>1</v>
      </c>
      <c r="BG105" s="99">
        <v>2</v>
      </c>
      <c r="BH105" s="99">
        <v>4</v>
      </c>
      <c r="BI105" s="99">
        <v>10</v>
      </c>
      <c r="BJ105" s="99">
        <v>4</v>
      </c>
      <c r="BK105" s="99">
        <v>25</v>
      </c>
      <c r="BL105" s="99">
        <v>63</v>
      </c>
      <c r="BM105" s="99">
        <v>0</v>
      </c>
      <c r="BN105" s="99">
        <v>120</v>
      </c>
      <c r="BP105" s="123">
        <v>1998</v>
      </c>
    </row>
    <row r="106" spans="2:68">
      <c r="B106" s="123">
        <v>1999</v>
      </c>
      <c r="C106" s="99">
        <v>1</v>
      </c>
      <c r="D106" s="99">
        <v>0</v>
      </c>
      <c r="E106" s="99">
        <v>0</v>
      </c>
      <c r="F106" s="99">
        <v>0</v>
      </c>
      <c r="G106" s="99">
        <v>0</v>
      </c>
      <c r="H106" s="99">
        <v>0</v>
      </c>
      <c r="I106" s="99">
        <v>0</v>
      </c>
      <c r="J106" s="99">
        <v>0</v>
      </c>
      <c r="K106" s="99">
        <v>0</v>
      </c>
      <c r="L106" s="99">
        <v>0</v>
      </c>
      <c r="M106" s="99">
        <v>1</v>
      </c>
      <c r="N106" s="99">
        <v>1</v>
      </c>
      <c r="O106" s="99">
        <v>2</v>
      </c>
      <c r="P106" s="99">
        <v>1</v>
      </c>
      <c r="Q106" s="99">
        <v>5</v>
      </c>
      <c r="R106" s="99">
        <v>3</v>
      </c>
      <c r="S106" s="99">
        <v>4</v>
      </c>
      <c r="T106" s="99">
        <v>12</v>
      </c>
      <c r="U106" s="99">
        <v>0</v>
      </c>
      <c r="V106" s="99">
        <v>30</v>
      </c>
      <c r="W106" s="127"/>
      <c r="X106" s="123">
        <v>1999</v>
      </c>
      <c r="Y106" s="99">
        <v>1</v>
      </c>
      <c r="Z106" s="99">
        <v>0</v>
      </c>
      <c r="AA106" s="99">
        <v>0</v>
      </c>
      <c r="AB106" s="99">
        <v>1</v>
      </c>
      <c r="AC106" s="99">
        <v>0</v>
      </c>
      <c r="AD106" s="99">
        <v>1</v>
      </c>
      <c r="AE106" s="99">
        <v>0</v>
      </c>
      <c r="AF106" s="99">
        <v>0</v>
      </c>
      <c r="AG106" s="99">
        <v>0</v>
      </c>
      <c r="AH106" s="99">
        <v>1</v>
      </c>
      <c r="AI106" s="99">
        <v>0</v>
      </c>
      <c r="AJ106" s="99">
        <v>1</v>
      </c>
      <c r="AK106" s="99">
        <v>0</v>
      </c>
      <c r="AL106" s="99">
        <v>0</v>
      </c>
      <c r="AM106" s="99">
        <v>2</v>
      </c>
      <c r="AN106" s="99">
        <v>6</v>
      </c>
      <c r="AO106" s="99">
        <v>12</v>
      </c>
      <c r="AP106" s="99">
        <v>16</v>
      </c>
      <c r="AQ106" s="99">
        <v>0</v>
      </c>
      <c r="AR106" s="99">
        <v>41</v>
      </c>
      <c r="AS106" s="127"/>
      <c r="AT106" s="123">
        <v>1999</v>
      </c>
      <c r="AU106" s="99">
        <v>2</v>
      </c>
      <c r="AV106" s="99">
        <v>0</v>
      </c>
      <c r="AW106" s="99">
        <v>0</v>
      </c>
      <c r="AX106" s="99">
        <v>1</v>
      </c>
      <c r="AY106" s="99">
        <v>0</v>
      </c>
      <c r="AZ106" s="99">
        <v>1</v>
      </c>
      <c r="BA106" s="99">
        <v>0</v>
      </c>
      <c r="BB106" s="99">
        <v>0</v>
      </c>
      <c r="BC106" s="99">
        <v>0</v>
      </c>
      <c r="BD106" s="99">
        <v>1</v>
      </c>
      <c r="BE106" s="99">
        <v>1</v>
      </c>
      <c r="BF106" s="99">
        <v>2</v>
      </c>
      <c r="BG106" s="99">
        <v>2</v>
      </c>
      <c r="BH106" s="99">
        <v>1</v>
      </c>
      <c r="BI106" s="99">
        <v>7</v>
      </c>
      <c r="BJ106" s="99">
        <v>9</v>
      </c>
      <c r="BK106" s="99">
        <v>16</v>
      </c>
      <c r="BL106" s="99">
        <v>28</v>
      </c>
      <c r="BM106" s="99">
        <v>0</v>
      </c>
      <c r="BN106" s="99">
        <v>71</v>
      </c>
      <c r="BP106" s="123">
        <v>1999</v>
      </c>
    </row>
    <row r="107" spans="2:68" s="91" customFormat="1">
      <c r="B107" s="124">
        <v>2000</v>
      </c>
      <c r="C107" s="99">
        <v>2</v>
      </c>
      <c r="D107" s="99">
        <v>0</v>
      </c>
      <c r="E107" s="99">
        <v>0</v>
      </c>
      <c r="F107" s="99">
        <v>0</v>
      </c>
      <c r="G107" s="99">
        <v>0</v>
      </c>
      <c r="H107" s="99">
        <v>0</v>
      </c>
      <c r="I107" s="99">
        <v>0</v>
      </c>
      <c r="J107" s="99">
        <v>1</v>
      </c>
      <c r="K107" s="99">
        <v>1</v>
      </c>
      <c r="L107" s="99">
        <v>0</v>
      </c>
      <c r="M107" s="99">
        <v>1</v>
      </c>
      <c r="N107" s="99">
        <v>0</v>
      </c>
      <c r="O107" s="99">
        <v>2</v>
      </c>
      <c r="P107" s="99">
        <v>3</v>
      </c>
      <c r="Q107" s="99">
        <v>2</v>
      </c>
      <c r="R107" s="99">
        <v>2</v>
      </c>
      <c r="S107" s="99">
        <v>4</v>
      </c>
      <c r="T107" s="99">
        <v>9</v>
      </c>
      <c r="U107" s="99">
        <v>0</v>
      </c>
      <c r="V107" s="99">
        <v>27</v>
      </c>
      <c r="W107" s="125"/>
      <c r="X107" s="124">
        <v>2000</v>
      </c>
      <c r="Y107" s="99">
        <v>1</v>
      </c>
      <c r="Z107" s="99">
        <v>0</v>
      </c>
      <c r="AA107" s="99">
        <v>0</v>
      </c>
      <c r="AB107" s="99">
        <v>1</v>
      </c>
      <c r="AC107" s="99">
        <v>0</v>
      </c>
      <c r="AD107" s="99">
        <v>0</v>
      </c>
      <c r="AE107" s="99">
        <v>1</v>
      </c>
      <c r="AF107" s="99">
        <v>0</v>
      </c>
      <c r="AG107" s="99">
        <v>0</v>
      </c>
      <c r="AH107" s="99">
        <v>0</v>
      </c>
      <c r="AI107" s="99">
        <v>2</v>
      </c>
      <c r="AJ107" s="99">
        <v>0</v>
      </c>
      <c r="AK107" s="99">
        <v>1</v>
      </c>
      <c r="AL107" s="99">
        <v>3</v>
      </c>
      <c r="AM107" s="99">
        <v>2</v>
      </c>
      <c r="AN107" s="99">
        <v>3</v>
      </c>
      <c r="AO107" s="99">
        <v>5</v>
      </c>
      <c r="AP107" s="99">
        <v>21</v>
      </c>
      <c r="AQ107" s="99">
        <v>0</v>
      </c>
      <c r="AR107" s="99">
        <v>40</v>
      </c>
      <c r="AS107" s="125"/>
      <c r="AT107" s="124">
        <v>2000</v>
      </c>
      <c r="AU107" s="99">
        <v>3</v>
      </c>
      <c r="AV107" s="99">
        <v>0</v>
      </c>
      <c r="AW107" s="99">
        <v>0</v>
      </c>
      <c r="AX107" s="99">
        <v>1</v>
      </c>
      <c r="AY107" s="99">
        <v>0</v>
      </c>
      <c r="AZ107" s="99">
        <v>0</v>
      </c>
      <c r="BA107" s="99">
        <v>1</v>
      </c>
      <c r="BB107" s="99">
        <v>1</v>
      </c>
      <c r="BC107" s="99">
        <v>1</v>
      </c>
      <c r="BD107" s="99">
        <v>0</v>
      </c>
      <c r="BE107" s="99">
        <v>3</v>
      </c>
      <c r="BF107" s="99">
        <v>0</v>
      </c>
      <c r="BG107" s="99">
        <v>3</v>
      </c>
      <c r="BH107" s="99">
        <v>6</v>
      </c>
      <c r="BI107" s="99">
        <v>4</v>
      </c>
      <c r="BJ107" s="99">
        <v>5</v>
      </c>
      <c r="BK107" s="99">
        <v>9</v>
      </c>
      <c r="BL107" s="99">
        <v>30</v>
      </c>
      <c r="BM107" s="99">
        <v>0</v>
      </c>
      <c r="BN107" s="99">
        <v>67</v>
      </c>
      <c r="BP107" s="124">
        <v>2000</v>
      </c>
    </row>
    <row r="108" spans="2:68">
      <c r="B108" s="123">
        <v>2001</v>
      </c>
      <c r="C108" s="99">
        <v>2</v>
      </c>
      <c r="D108" s="99">
        <v>0</v>
      </c>
      <c r="E108" s="99">
        <v>0</v>
      </c>
      <c r="F108" s="99">
        <v>0</v>
      </c>
      <c r="G108" s="99">
        <v>0</v>
      </c>
      <c r="H108" s="99">
        <v>0</v>
      </c>
      <c r="I108" s="99">
        <v>1</v>
      </c>
      <c r="J108" s="99">
        <v>0</v>
      </c>
      <c r="K108" s="99">
        <v>0</v>
      </c>
      <c r="L108" s="99">
        <v>0</v>
      </c>
      <c r="M108" s="99">
        <v>1</v>
      </c>
      <c r="N108" s="99">
        <v>0</v>
      </c>
      <c r="O108" s="99">
        <v>1</v>
      </c>
      <c r="P108" s="99">
        <v>0</v>
      </c>
      <c r="Q108" s="99">
        <v>2</v>
      </c>
      <c r="R108" s="99">
        <v>4</v>
      </c>
      <c r="S108" s="99">
        <v>2</v>
      </c>
      <c r="T108" s="99">
        <v>1</v>
      </c>
      <c r="U108" s="99">
        <v>0</v>
      </c>
      <c r="V108" s="99">
        <v>14</v>
      </c>
      <c r="W108" s="127"/>
      <c r="X108" s="123">
        <v>2001</v>
      </c>
      <c r="Y108" s="99">
        <v>0</v>
      </c>
      <c r="Z108" s="99">
        <v>0</v>
      </c>
      <c r="AA108" s="99">
        <v>0</v>
      </c>
      <c r="AB108" s="99">
        <v>0</v>
      </c>
      <c r="AC108" s="99">
        <v>0</v>
      </c>
      <c r="AD108" s="99">
        <v>0</v>
      </c>
      <c r="AE108" s="99">
        <v>0</v>
      </c>
      <c r="AF108" s="99">
        <v>0</v>
      </c>
      <c r="AG108" s="99">
        <v>0</v>
      </c>
      <c r="AH108" s="99">
        <v>0</v>
      </c>
      <c r="AI108" s="99">
        <v>0</v>
      </c>
      <c r="AJ108" s="99">
        <v>0</v>
      </c>
      <c r="AK108" s="99">
        <v>1</v>
      </c>
      <c r="AL108" s="99">
        <v>4</v>
      </c>
      <c r="AM108" s="99">
        <v>0</v>
      </c>
      <c r="AN108" s="99">
        <v>1</v>
      </c>
      <c r="AO108" s="99">
        <v>0</v>
      </c>
      <c r="AP108" s="99">
        <v>11</v>
      </c>
      <c r="AQ108" s="99">
        <v>0</v>
      </c>
      <c r="AR108" s="99">
        <v>17</v>
      </c>
      <c r="AS108" s="127"/>
      <c r="AT108" s="123">
        <v>2001</v>
      </c>
      <c r="AU108" s="99">
        <v>2</v>
      </c>
      <c r="AV108" s="99">
        <v>0</v>
      </c>
      <c r="AW108" s="99">
        <v>0</v>
      </c>
      <c r="AX108" s="99">
        <v>0</v>
      </c>
      <c r="AY108" s="99">
        <v>0</v>
      </c>
      <c r="AZ108" s="99">
        <v>0</v>
      </c>
      <c r="BA108" s="99">
        <v>1</v>
      </c>
      <c r="BB108" s="99">
        <v>0</v>
      </c>
      <c r="BC108" s="99">
        <v>0</v>
      </c>
      <c r="BD108" s="99">
        <v>0</v>
      </c>
      <c r="BE108" s="99">
        <v>1</v>
      </c>
      <c r="BF108" s="99">
        <v>0</v>
      </c>
      <c r="BG108" s="99">
        <v>2</v>
      </c>
      <c r="BH108" s="99">
        <v>4</v>
      </c>
      <c r="BI108" s="99">
        <v>2</v>
      </c>
      <c r="BJ108" s="99">
        <v>5</v>
      </c>
      <c r="BK108" s="99">
        <v>2</v>
      </c>
      <c r="BL108" s="99">
        <v>12</v>
      </c>
      <c r="BM108" s="99">
        <v>0</v>
      </c>
      <c r="BN108" s="99">
        <v>31</v>
      </c>
      <c r="BP108" s="123">
        <v>2001</v>
      </c>
    </row>
    <row r="109" spans="2:68">
      <c r="B109" s="124">
        <v>2002</v>
      </c>
      <c r="C109" s="99">
        <v>1</v>
      </c>
      <c r="D109" s="99">
        <v>0</v>
      </c>
      <c r="E109" s="99">
        <v>0</v>
      </c>
      <c r="F109" s="99">
        <v>0</v>
      </c>
      <c r="G109" s="99">
        <v>0</v>
      </c>
      <c r="H109" s="99">
        <v>0</v>
      </c>
      <c r="I109" s="99">
        <v>0</v>
      </c>
      <c r="J109" s="99">
        <v>1</v>
      </c>
      <c r="K109" s="99">
        <v>1</v>
      </c>
      <c r="L109" s="99">
        <v>1</v>
      </c>
      <c r="M109" s="99">
        <v>0</v>
      </c>
      <c r="N109" s="99">
        <v>0</v>
      </c>
      <c r="O109" s="99">
        <v>0</v>
      </c>
      <c r="P109" s="99">
        <v>1</v>
      </c>
      <c r="Q109" s="99">
        <v>2</v>
      </c>
      <c r="R109" s="99">
        <v>2</v>
      </c>
      <c r="S109" s="99">
        <v>7</v>
      </c>
      <c r="T109" s="99">
        <v>9</v>
      </c>
      <c r="U109" s="99">
        <v>0</v>
      </c>
      <c r="V109" s="99">
        <v>25</v>
      </c>
      <c r="W109" s="127"/>
      <c r="X109" s="124">
        <v>2002</v>
      </c>
      <c r="Y109" s="99">
        <v>0</v>
      </c>
      <c r="Z109" s="99">
        <v>0</v>
      </c>
      <c r="AA109" s="99">
        <v>0</v>
      </c>
      <c r="AB109" s="99">
        <v>0</v>
      </c>
      <c r="AC109" s="99">
        <v>0</v>
      </c>
      <c r="AD109" s="99">
        <v>1</v>
      </c>
      <c r="AE109" s="99">
        <v>0</v>
      </c>
      <c r="AF109" s="99">
        <v>1</v>
      </c>
      <c r="AG109" s="99">
        <v>0</v>
      </c>
      <c r="AH109" s="99">
        <v>0</v>
      </c>
      <c r="AI109" s="99">
        <v>2</v>
      </c>
      <c r="AJ109" s="99">
        <v>2</v>
      </c>
      <c r="AK109" s="99">
        <v>1</v>
      </c>
      <c r="AL109" s="99">
        <v>0</v>
      </c>
      <c r="AM109" s="99">
        <v>2</v>
      </c>
      <c r="AN109" s="99">
        <v>4</v>
      </c>
      <c r="AO109" s="99">
        <v>2</v>
      </c>
      <c r="AP109" s="99">
        <v>16</v>
      </c>
      <c r="AQ109" s="99">
        <v>0</v>
      </c>
      <c r="AR109" s="99">
        <v>31</v>
      </c>
      <c r="AS109" s="127"/>
      <c r="AT109" s="124">
        <v>2002</v>
      </c>
      <c r="AU109" s="99">
        <v>1</v>
      </c>
      <c r="AV109" s="99">
        <v>0</v>
      </c>
      <c r="AW109" s="99">
        <v>0</v>
      </c>
      <c r="AX109" s="99">
        <v>0</v>
      </c>
      <c r="AY109" s="99">
        <v>0</v>
      </c>
      <c r="AZ109" s="99">
        <v>1</v>
      </c>
      <c r="BA109" s="99">
        <v>0</v>
      </c>
      <c r="BB109" s="99">
        <v>2</v>
      </c>
      <c r="BC109" s="99">
        <v>1</v>
      </c>
      <c r="BD109" s="99">
        <v>1</v>
      </c>
      <c r="BE109" s="99">
        <v>2</v>
      </c>
      <c r="BF109" s="99">
        <v>2</v>
      </c>
      <c r="BG109" s="99">
        <v>1</v>
      </c>
      <c r="BH109" s="99">
        <v>1</v>
      </c>
      <c r="BI109" s="99">
        <v>4</v>
      </c>
      <c r="BJ109" s="99">
        <v>6</v>
      </c>
      <c r="BK109" s="99">
        <v>9</v>
      </c>
      <c r="BL109" s="99">
        <v>25</v>
      </c>
      <c r="BM109" s="99">
        <v>0</v>
      </c>
      <c r="BN109" s="99">
        <v>56</v>
      </c>
      <c r="BP109" s="124">
        <v>2002</v>
      </c>
    </row>
    <row r="110" spans="2:68">
      <c r="B110" s="123">
        <v>2003</v>
      </c>
      <c r="C110" s="99">
        <v>2</v>
      </c>
      <c r="D110" s="99">
        <v>2</v>
      </c>
      <c r="E110" s="99">
        <v>0</v>
      </c>
      <c r="F110" s="99">
        <v>1</v>
      </c>
      <c r="G110" s="99">
        <v>0</v>
      </c>
      <c r="H110" s="99">
        <v>0</v>
      </c>
      <c r="I110" s="99">
        <v>0</v>
      </c>
      <c r="J110" s="99">
        <v>1</v>
      </c>
      <c r="K110" s="99">
        <v>1</v>
      </c>
      <c r="L110" s="99">
        <v>1</v>
      </c>
      <c r="M110" s="99">
        <v>0</v>
      </c>
      <c r="N110" s="99">
        <v>0</v>
      </c>
      <c r="O110" s="99">
        <v>0</v>
      </c>
      <c r="P110" s="99">
        <v>0</v>
      </c>
      <c r="Q110" s="99">
        <v>3</v>
      </c>
      <c r="R110" s="99">
        <v>3</v>
      </c>
      <c r="S110" s="99">
        <v>6</v>
      </c>
      <c r="T110" s="99">
        <v>9</v>
      </c>
      <c r="U110" s="99">
        <v>0</v>
      </c>
      <c r="V110" s="99">
        <v>29</v>
      </c>
      <c r="W110" s="127"/>
      <c r="X110" s="123">
        <v>2003</v>
      </c>
      <c r="Y110" s="99">
        <v>0</v>
      </c>
      <c r="Z110" s="99">
        <v>3</v>
      </c>
      <c r="AA110" s="99">
        <v>0</v>
      </c>
      <c r="AB110" s="99">
        <v>0</v>
      </c>
      <c r="AC110" s="99">
        <v>1</v>
      </c>
      <c r="AD110" s="99">
        <v>0</v>
      </c>
      <c r="AE110" s="99">
        <v>0</v>
      </c>
      <c r="AF110" s="99">
        <v>0</v>
      </c>
      <c r="AG110" s="99">
        <v>0</v>
      </c>
      <c r="AH110" s="99">
        <v>0</v>
      </c>
      <c r="AI110" s="99">
        <v>0</v>
      </c>
      <c r="AJ110" s="99">
        <v>0</v>
      </c>
      <c r="AK110" s="99">
        <v>0</v>
      </c>
      <c r="AL110" s="99">
        <v>0</v>
      </c>
      <c r="AM110" s="99">
        <v>2</v>
      </c>
      <c r="AN110" s="99">
        <v>2</v>
      </c>
      <c r="AO110" s="99">
        <v>5</v>
      </c>
      <c r="AP110" s="99">
        <v>23</v>
      </c>
      <c r="AQ110" s="99">
        <v>0</v>
      </c>
      <c r="AR110" s="99">
        <v>36</v>
      </c>
      <c r="AS110" s="127"/>
      <c r="AT110" s="123">
        <v>2003</v>
      </c>
      <c r="AU110" s="99">
        <v>2</v>
      </c>
      <c r="AV110" s="99">
        <v>5</v>
      </c>
      <c r="AW110" s="99">
        <v>0</v>
      </c>
      <c r="AX110" s="99">
        <v>1</v>
      </c>
      <c r="AY110" s="99">
        <v>1</v>
      </c>
      <c r="AZ110" s="99">
        <v>0</v>
      </c>
      <c r="BA110" s="99">
        <v>0</v>
      </c>
      <c r="BB110" s="99">
        <v>1</v>
      </c>
      <c r="BC110" s="99">
        <v>1</v>
      </c>
      <c r="BD110" s="99">
        <v>1</v>
      </c>
      <c r="BE110" s="99">
        <v>0</v>
      </c>
      <c r="BF110" s="99">
        <v>0</v>
      </c>
      <c r="BG110" s="99">
        <v>0</v>
      </c>
      <c r="BH110" s="99">
        <v>0</v>
      </c>
      <c r="BI110" s="99">
        <v>5</v>
      </c>
      <c r="BJ110" s="99">
        <v>5</v>
      </c>
      <c r="BK110" s="99">
        <v>11</v>
      </c>
      <c r="BL110" s="99">
        <v>32</v>
      </c>
      <c r="BM110" s="99">
        <v>0</v>
      </c>
      <c r="BN110" s="99">
        <v>65</v>
      </c>
      <c r="BP110" s="123">
        <v>2003</v>
      </c>
    </row>
    <row r="111" spans="2:68">
      <c r="B111" s="124">
        <v>2004</v>
      </c>
      <c r="C111" s="99">
        <v>2</v>
      </c>
      <c r="D111" s="99">
        <v>0</v>
      </c>
      <c r="E111" s="99">
        <v>0</v>
      </c>
      <c r="F111" s="99">
        <v>0</v>
      </c>
      <c r="G111" s="99">
        <v>0</v>
      </c>
      <c r="H111" s="99">
        <v>0</v>
      </c>
      <c r="I111" s="99">
        <v>0</v>
      </c>
      <c r="J111" s="99">
        <v>0</v>
      </c>
      <c r="K111" s="99">
        <v>1</v>
      </c>
      <c r="L111" s="99">
        <v>0</v>
      </c>
      <c r="M111" s="99">
        <v>0</v>
      </c>
      <c r="N111" s="99">
        <v>0</v>
      </c>
      <c r="O111" s="99">
        <v>2</v>
      </c>
      <c r="P111" s="99">
        <v>1</v>
      </c>
      <c r="Q111" s="99">
        <v>0</v>
      </c>
      <c r="R111" s="99">
        <v>1</v>
      </c>
      <c r="S111" s="99">
        <v>4</v>
      </c>
      <c r="T111" s="99">
        <v>5</v>
      </c>
      <c r="U111" s="99">
        <v>0</v>
      </c>
      <c r="V111" s="99">
        <v>16</v>
      </c>
      <c r="W111" s="127"/>
      <c r="X111" s="124">
        <v>2004</v>
      </c>
      <c r="Y111" s="99">
        <v>1</v>
      </c>
      <c r="Z111" s="99">
        <v>0</v>
      </c>
      <c r="AA111" s="99">
        <v>0</v>
      </c>
      <c r="AB111" s="99">
        <v>0</v>
      </c>
      <c r="AC111" s="99">
        <v>0</v>
      </c>
      <c r="AD111" s="99">
        <v>0</v>
      </c>
      <c r="AE111" s="99">
        <v>0</v>
      </c>
      <c r="AF111" s="99">
        <v>0</v>
      </c>
      <c r="AG111" s="99">
        <v>0</v>
      </c>
      <c r="AH111" s="99">
        <v>0</v>
      </c>
      <c r="AI111" s="99">
        <v>0</v>
      </c>
      <c r="AJ111" s="99">
        <v>0</v>
      </c>
      <c r="AK111" s="99">
        <v>0</v>
      </c>
      <c r="AL111" s="99">
        <v>1</v>
      </c>
      <c r="AM111" s="99">
        <v>1</v>
      </c>
      <c r="AN111" s="99">
        <v>2</v>
      </c>
      <c r="AO111" s="99">
        <v>2</v>
      </c>
      <c r="AP111" s="99">
        <v>13</v>
      </c>
      <c r="AQ111" s="99">
        <v>0</v>
      </c>
      <c r="AR111" s="99">
        <v>20</v>
      </c>
      <c r="AS111" s="127"/>
      <c r="AT111" s="124">
        <v>2004</v>
      </c>
      <c r="AU111" s="99">
        <v>3</v>
      </c>
      <c r="AV111" s="99">
        <v>0</v>
      </c>
      <c r="AW111" s="99">
        <v>0</v>
      </c>
      <c r="AX111" s="99">
        <v>0</v>
      </c>
      <c r="AY111" s="99">
        <v>0</v>
      </c>
      <c r="AZ111" s="99">
        <v>0</v>
      </c>
      <c r="BA111" s="99">
        <v>0</v>
      </c>
      <c r="BB111" s="99">
        <v>0</v>
      </c>
      <c r="BC111" s="99">
        <v>1</v>
      </c>
      <c r="BD111" s="99">
        <v>0</v>
      </c>
      <c r="BE111" s="99">
        <v>0</v>
      </c>
      <c r="BF111" s="99">
        <v>0</v>
      </c>
      <c r="BG111" s="99">
        <v>2</v>
      </c>
      <c r="BH111" s="99">
        <v>2</v>
      </c>
      <c r="BI111" s="99">
        <v>1</v>
      </c>
      <c r="BJ111" s="99">
        <v>3</v>
      </c>
      <c r="BK111" s="99">
        <v>6</v>
      </c>
      <c r="BL111" s="99">
        <v>18</v>
      </c>
      <c r="BM111" s="99">
        <v>0</v>
      </c>
      <c r="BN111" s="99">
        <v>36</v>
      </c>
      <c r="BP111" s="124">
        <v>2004</v>
      </c>
    </row>
    <row r="112" spans="2:68">
      <c r="B112" s="123">
        <v>2005</v>
      </c>
      <c r="C112" s="99">
        <v>2</v>
      </c>
      <c r="D112" s="99">
        <v>0</v>
      </c>
      <c r="E112" s="99">
        <v>0</v>
      </c>
      <c r="F112" s="99">
        <v>0</v>
      </c>
      <c r="G112" s="99">
        <v>0</v>
      </c>
      <c r="H112" s="99">
        <v>0</v>
      </c>
      <c r="I112" s="99">
        <v>0</v>
      </c>
      <c r="J112" s="99">
        <v>0</v>
      </c>
      <c r="K112" s="99">
        <v>0</v>
      </c>
      <c r="L112" s="99">
        <v>1</v>
      </c>
      <c r="M112" s="99">
        <v>1</v>
      </c>
      <c r="N112" s="99">
        <v>1</v>
      </c>
      <c r="O112" s="99">
        <v>0</v>
      </c>
      <c r="P112" s="99">
        <v>0</v>
      </c>
      <c r="Q112" s="99">
        <v>2</v>
      </c>
      <c r="R112" s="99">
        <v>0</v>
      </c>
      <c r="S112" s="99">
        <v>8</v>
      </c>
      <c r="T112" s="99">
        <v>4</v>
      </c>
      <c r="U112" s="99">
        <v>0</v>
      </c>
      <c r="V112" s="99">
        <v>19</v>
      </c>
      <c r="W112" s="127"/>
      <c r="X112" s="123">
        <v>2005</v>
      </c>
      <c r="Y112" s="99">
        <v>0</v>
      </c>
      <c r="Z112" s="99">
        <v>0</v>
      </c>
      <c r="AA112" s="99">
        <v>1</v>
      </c>
      <c r="AB112" s="99">
        <v>0</v>
      </c>
      <c r="AC112" s="99">
        <v>0</v>
      </c>
      <c r="AD112" s="99">
        <v>0</v>
      </c>
      <c r="AE112" s="99">
        <v>0</v>
      </c>
      <c r="AF112" s="99">
        <v>0</v>
      </c>
      <c r="AG112" s="99">
        <v>0</v>
      </c>
      <c r="AH112" s="99">
        <v>2</v>
      </c>
      <c r="AI112" s="99">
        <v>0</v>
      </c>
      <c r="AJ112" s="99">
        <v>2</v>
      </c>
      <c r="AK112" s="99">
        <v>1</v>
      </c>
      <c r="AL112" s="99">
        <v>0</v>
      </c>
      <c r="AM112" s="99">
        <v>1</v>
      </c>
      <c r="AN112" s="99">
        <v>1</v>
      </c>
      <c r="AO112" s="99">
        <v>1</v>
      </c>
      <c r="AP112" s="99">
        <v>11</v>
      </c>
      <c r="AQ112" s="99">
        <v>0</v>
      </c>
      <c r="AR112" s="99">
        <v>20</v>
      </c>
      <c r="AS112" s="127"/>
      <c r="AT112" s="123">
        <v>2005</v>
      </c>
      <c r="AU112" s="99">
        <v>2</v>
      </c>
      <c r="AV112" s="99">
        <v>0</v>
      </c>
      <c r="AW112" s="99">
        <v>1</v>
      </c>
      <c r="AX112" s="99">
        <v>0</v>
      </c>
      <c r="AY112" s="99">
        <v>0</v>
      </c>
      <c r="AZ112" s="99">
        <v>0</v>
      </c>
      <c r="BA112" s="99">
        <v>0</v>
      </c>
      <c r="BB112" s="99">
        <v>0</v>
      </c>
      <c r="BC112" s="99">
        <v>0</v>
      </c>
      <c r="BD112" s="99">
        <v>3</v>
      </c>
      <c r="BE112" s="99">
        <v>1</v>
      </c>
      <c r="BF112" s="99">
        <v>3</v>
      </c>
      <c r="BG112" s="99">
        <v>1</v>
      </c>
      <c r="BH112" s="99">
        <v>0</v>
      </c>
      <c r="BI112" s="99">
        <v>3</v>
      </c>
      <c r="BJ112" s="99">
        <v>1</v>
      </c>
      <c r="BK112" s="99">
        <v>9</v>
      </c>
      <c r="BL112" s="99">
        <v>15</v>
      </c>
      <c r="BM112" s="99">
        <v>0</v>
      </c>
      <c r="BN112" s="99">
        <v>39</v>
      </c>
      <c r="BP112" s="123">
        <v>2005</v>
      </c>
    </row>
    <row r="113" spans="2:68">
      <c r="B113" s="123">
        <v>2006</v>
      </c>
      <c r="C113" s="99">
        <v>2</v>
      </c>
      <c r="D113" s="99">
        <v>0</v>
      </c>
      <c r="E113" s="99">
        <v>0</v>
      </c>
      <c r="F113" s="99">
        <v>1</v>
      </c>
      <c r="G113" s="99">
        <v>0</v>
      </c>
      <c r="H113" s="99">
        <v>0</v>
      </c>
      <c r="I113" s="99">
        <v>0</v>
      </c>
      <c r="J113" s="99">
        <v>0</v>
      </c>
      <c r="K113" s="99">
        <v>0</v>
      </c>
      <c r="L113" s="99">
        <v>0</v>
      </c>
      <c r="M113" s="99">
        <v>0</v>
      </c>
      <c r="N113" s="99">
        <v>0</v>
      </c>
      <c r="O113" s="99">
        <v>0</v>
      </c>
      <c r="P113" s="99">
        <v>1</v>
      </c>
      <c r="Q113" s="99">
        <v>0</v>
      </c>
      <c r="R113" s="99">
        <v>0</v>
      </c>
      <c r="S113" s="99">
        <v>1</v>
      </c>
      <c r="T113" s="99">
        <v>3</v>
      </c>
      <c r="U113" s="99">
        <v>0</v>
      </c>
      <c r="V113" s="99">
        <v>8</v>
      </c>
      <c r="X113" s="123">
        <v>2006</v>
      </c>
      <c r="Y113" s="99">
        <v>1</v>
      </c>
      <c r="Z113" s="99">
        <v>1</v>
      </c>
      <c r="AA113" s="99">
        <v>0</v>
      </c>
      <c r="AB113" s="99">
        <v>0</v>
      </c>
      <c r="AC113" s="99">
        <v>0</v>
      </c>
      <c r="AD113" s="99">
        <v>0</v>
      </c>
      <c r="AE113" s="99">
        <v>0</v>
      </c>
      <c r="AF113" s="99">
        <v>0</v>
      </c>
      <c r="AG113" s="99">
        <v>0</v>
      </c>
      <c r="AH113" s="99">
        <v>0</v>
      </c>
      <c r="AI113" s="99">
        <v>0</v>
      </c>
      <c r="AJ113" s="99">
        <v>0</v>
      </c>
      <c r="AK113" s="99">
        <v>0</v>
      </c>
      <c r="AL113" s="99">
        <v>0</v>
      </c>
      <c r="AM113" s="99">
        <v>0</v>
      </c>
      <c r="AN113" s="99">
        <v>1</v>
      </c>
      <c r="AO113" s="99">
        <v>1</v>
      </c>
      <c r="AP113" s="99">
        <v>4</v>
      </c>
      <c r="AQ113" s="99">
        <v>0</v>
      </c>
      <c r="AR113" s="99">
        <v>8</v>
      </c>
      <c r="AT113" s="123">
        <v>2006</v>
      </c>
      <c r="AU113" s="99">
        <v>3</v>
      </c>
      <c r="AV113" s="99">
        <v>1</v>
      </c>
      <c r="AW113" s="99">
        <v>0</v>
      </c>
      <c r="AX113" s="99">
        <v>1</v>
      </c>
      <c r="AY113" s="99">
        <v>0</v>
      </c>
      <c r="AZ113" s="99">
        <v>0</v>
      </c>
      <c r="BA113" s="99">
        <v>0</v>
      </c>
      <c r="BB113" s="99">
        <v>0</v>
      </c>
      <c r="BC113" s="99">
        <v>0</v>
      </c>
      <c r="BD113" s="99">
        <v>0</v>
      </c>
      <c r="BE113" s="99">
        <v>0</v>
      </c>
      <c r="BF113" s="99">
        <v>0</v>
      </c>
      <c r="BG113" s="99">
        <v>0</v>
      </c>
      <c r="BH113" s="99">
        <v>1</v>
      </c>
      <c r="BI113" s="99">
        <v>0</v>
      </c>
      <c r="BJ113" s="99">
        <v>1</v>
      </c>
      <c r="BK113" s="99">
        <v>2</v>
      </c>
      <c r="BL113" s="99">
        <v>7</v>
      </c>
      <c r="BM113" s="99">
        <v>0</v>
      </c>
      <c r="BN113" s="99">
        <v>16</v>
      </c>
      <c r="BP113" s="123">
        <v>2006</v>
      </c>
    </row>
    <row r="114" spans="2:68">
      <c r="B114" s="123">
        <v>2007</v>
      </c>
      <c r="C114" s="99">
        <v>5</v>
      </c>
      <c r="D114" s="99">
        <v>0</v>
      </c>
      <c r="E114" s="99">
        <v>0</v>
      </c>
      <c r="F114" s="99">
        <v>0</v>
      </c>
      <c r="G114" s="99">
        <v>1</v>
      </c>
      <c r="H114" s="99">
        <v>0</v>
      </c>
      <c r="I114" s="99">
        <v>1</v>
      </c>
      <c r="J114" s="99">
        <v>1</v>
      </c>
      <c r="K114" s="99">
        <v>1</v>
      </c>
      <c r="L114" s="99">
        <v>0</v>
      </c>
      <c r="M114" s="99">
        <v>1</v>
      </c>
      <c r="N114" s="99">
        <v>2</v>
      </c>
      <c r="O114" s="99">
        <v>1</v>
      </c>
      <c r="P114" s="99">
        <v>0</v>
      </c>
      <c r="Q114" s="99">
        <v>3</v>
      </c>
      <c r="R114" s="99">
        <v>0</v>
      </c>
      <c r="S114" s="99">
        <v>4</v>
      </c>
      <c r="T114" s="99">
        <v>9</v>
      </c>
      <c r="U114" s="99">
        <v>0</v>
      </c>
      <c r="V114" s="99">
        <v>29</v>
      </c>
      <c r="X114" s="123">
        <v>2007</v>
      </c>
      <c r="Y114" s="99">
        <v>0</v>
      </c>
      <c r="Z114" s="99">
        <v>0</v>
      </c>
      <c r="AA114" s="99">
        <v>1</v>
      </c>
      <c r="AB114" s="99">
        <v>0</v>
      </c>
      <c r="AC114" s="99">
        <v>0</v>
      </c>
      <c r="AD114" s="99">
        <v>0</v>
      </c>
      <c r="AE114" s="99">
        <v>0</v>
      </c>
      <c r="AF114" s="99">
        <v>0</v>
      </c>
      <c r="AG114" s="99">
        <v>1</v>
      </c>
      <c r="AH114" s="99">
        <v>1</v>
      </c>
      <c r="AI114" s="99">
        <v>1</v>
      </c>
      <c r="AJ114" s="99">
        <v>0</v>
      </c>
      <c r="AK114" s="99">
        <v>1</v>
      </c>
      <c r="AL114" s="99">
        <v>2</v>
      </c>
      <c r="AM114" s="99">
        <v>3</v>
      </c>
      <c r="AN114" s="99">
        <v>2</v>
      </c>
      <c r="AO114" s="99">
        <v>6</v>
      </c>
      <c r="AP114" s="99">
        <v>26</v>
      </c>
      <c r="AQ114" s="99">
        <v>0</v>
      </c>
      <c r="AR114" s="99">
        <v>44</v>
      </c>
      <c r="AT114" s="123">
        <v>2007</v>
      </c>
      <c r="AU114" s="99">
        <v>5</v>
      </c>
      <c r="AV114" s="99">
        <v>0</v>
      </c>
      <c r="AW114" s="99">
        <v>1</v>
      </c>
      <c r="AX114" s="99">
        <v>0</v>
      </c>
      <c r="AY114" s="99">
        <v>1</v>
      </c>
      <c r="AZ114" s="99">
        <v>0</v>
      </c>
      <c r="BA114" s="99">
        <v>1</v>
      </c>
      <c r="BB114" s="99">
        <v>1</v>
      </c>
      <c r="BC114" s="99">
        <v>2</v>
      </c>
      <c r="BD114" s="99">
        <v>1</v>
      </c>
      <c r="BE114" s="99">
        <v>2</v>
      </c>
      <c r="BF114" s="99">
        <v>2</v>
      </c>
      <c r="BG114" s="99">
        <v>2</v>
      </c>
      <c r="BH114" s="99">
        <v>2</v>
      </c>
      <c r="BI114" s="99">
        <v>6</v>
      </c>
      <c r="BJ114" s="99">
        <v>2</v>
      </c>
      <c r="BK114" s="99">
        <v>10</v>
      </c>
      <c r="BL114" s="99">
        <v>35</v>
      </c>
      <c r="BM114" s="99">
        <v>0</v>
      </c>
      <c r="BN114" s="99">
        <v>73</v>
      </c>
      <c r="BP114" s="123">
        <v>2007</v>
      </c>
    </row>
    <row r="115" spans="2:68">
      <c r="B115" s="123">
        <v>2008</v>
      </c>
      <c r="C115" s="99">
        <v>0</v>
      </c>
      <c r="D115" s="99">
        <v>0</v>
      </c>
      <c r="E115" s="99">
        <v>0</v>
      </c>
      <c r="F115" s="99">
        <v>0</v>
      </c>
      <c r="G115" s="99">
        <v>0</v>
      </c>
      <c r="H115" s="99">
        <v>0</v>
      </c>
      <c r="I115" s="99">
        <v>0</v>
      </c>
      <c r="J115" s="99">
        <v>0</v>
      </c>
      <c r="K115" s="99">
        <v>0</v>
      </c>
      <c r="L115" s="99">
        <v>0</v>
      </c>
      <c r="M115" s="99">
        <v>1</v>
      </c>
      <c r="N115" s="99">
        <v>2</v>
      </c>
      <c r="O115" s="99">
        <v>1</v>
      </c>
      <c r="P115" s="99">
        <v>1</v>
      </c>
      <c r="Q115" s="99">
        <v>0</v>
      </c>
      <c r="R115" s="99">
        <v>1</v>
      </c>
      <c r="S115" s="99">
        <v>2</v>
      </c>
      <c r="T115" s="99">
        <v>7</v>
      </c>
      <c r="U115" s="99">
        <v>0</v>
      </c>
      <c r="V115" s="99">
        <v>15</v>
      </c>
      <c r="X115" s="123">
        <v>2008</v>
      </c>
      <c r="Y115" s="99">
        <v>0</v>
      </c>
      <c r="Z115" s="99">
        <v>0</v>
      </c>
      <c r="AA115" s="99">
        <v>0</v>
      </c>
      <c r="AB115" s="99">
        <v>0</v>
      </c>
      <c r="AC115" s="99">
        <v>0</v>
      </c>
      <c r="AD115" s="99">
        <v>2</v>
      </c>
      <c r="AE115" s="99">
        <v>1</v>
      </c>
      <c r="AF115" s="99">
        <v>0</v>
      </c>
      <c r="AG115" s="99">
        <v>0</v>
      </c>
      <c r="AH115" s="99">
        <v>1</v>
      </c>
      <c r="AI115" s="99">
        <v>4</v>
      </c>
      <c r="AJ115" s="99">
        <v>0</v>
      </c>
      <c r="AK115" s="99">
        <v>0</v>
      </c>
      <c r="AL115" s="99">
        <v>0</v>
      </c>
      <c r="AM115" s="99">
        <v>2</v>
      </c>
      <c r="AN115" s="99">
        <v>1</v>
      </c>
      <c r="AO115" s="99">
        <v>5</v>
      </c>
      <c r="AP115" s="99">
        <v>15</v>
      </c>
      <c r="AQ115" s="99">
        <v>0</v>
      </c>
      <c r="AR115" s="99">
        <v>31</v>
      </c>
      <c r="AT115" s="123">
        <v>2008</v>
      </c>
      <c r="AU115" s="99">
        <v>0</v>
      </c>
      <c r="AV115" s="99">
        <v>0</v>
      </c>
      <c r="AW115" s="99">
        <v>0</v>
      </c>
      <c r="AX115" s="99">
        <v>0</v>
      </c>
      <c r="AY115" s="99">
        <v>0</v>
      </c>
      <c r="AZ115" s="99">
        <v>2</v>
      </c>
      <c r="BA115" s="99">
        <v>1</v>
      </c>
      <c r="BB115" s="99">
        <v>0</v>
      </c>
      <c r="BC115" s="99">
        <v>0</v>
      </c>
      <c r="BD115" s="99">
        <v>1</v>
      </c>
      <c r="BE115" s="99">
        <v>5</v>
      </c>
      <c r="BF115" s="99">
        <v>2</v>
      </c>
      <c r="BG115" s="99">
        <v>1</v>
      </c>
      <c r="BH115" s="99">
        <v>1</v>
      </c>
      <c r="BI115" s="99">
        <v>2</v>
      </c>
      <c r="BJ115" s="99">
        <v>2</v>
      </c>
      <c r="BK115" s="99">
        <v>7</v>
      </c>
      <c r="BL115" s="99">
        <v>22</v>
      </c>
      <c r="BM115" s="99">
        <v>0</v>
      </c>
      <c r="BN115" s="99">
        <v>46</v>
      </c>
      <c r="BP115" s="123">
        <v>2008</v>
      </c>
    </row>
    <row r="116" spans="2:68">
      <c r="B116" s="123">
        <v>2009</v>
      </c>
      <c r="C116" s="99">
        <v>1</v>
      </c>
      <c r="D116" s="99">
        <v>0</v>
      </c>
      <c r="E116" s="99">
        <v>1</v>
      </c>
      <c r="F116" s="99">
        <v>0</v>
      </c>
      <c r="G116" s="99">
        <v>2</v>
      </c>
      <c r="H116" s="99">
        <v>3</v>
      </c>
      <c r="I116" s="99">
        <v>3</v>
      </c>
      <c r="J116" s="99">
        <v>3</v>
      </c>
      <c r="K116" s="99">
        <v>7</v>
      </c>
      <c r="L116" s="99">
        <v>5</v>
      </c>
      <c r="M116" s="99">
        <v>8</v>
      </c>
      <c r="N116" s="99">
        <v>5</v>
      </c>
      <c r="O116" s="99">
        <v>3</v>
      </c>
      <c r="P116" s="99">
        <v>5</v>
      </c>
      <c r="Q116" s="99">
        <v>1</v>
      </c>
      <c r="R116" s="99">
        <v>4</v>
      </c>
      <c r="S116" s="99">
        <v>3</v>
      </c>
      <c r="T116" s="99">
        <v>4</v>
      </c>
      <c r="U116" s="99">
        <v>0</v>
      </c>
      <c r="V116" s="99">
        <v>58</v>
      </c>
      <c r="X116" s="123">
        <v>2009</v>
      </c>
      <c r="Y116" s="99">
        <v>2</v>
      </c>
      <c r="Z116" s="99">
        <v>0</v>
      </c>
      <c r="AA116" s="99">
        <v>2</v>
      </c>
      <c r="AB116" s="99">
        <v>1</v>
      </c>
      <c r="AC116" s="99">
        <v>3</v>
      </c>
      <c r="AD116" s="99">
        <v>3</v>
      </c>
      <c r="AE116" s="99">
        <v>2</v>
      </c>
      <c r="AF116" s="99">
        <v>4</v>
      </c>
      <c r="AG116" s="99">
        <v>3</v>
      </c>
      <c r="AH116" s="99">
        <v>7</v>
      </c>
      <c r="AI116" s="99">
        <v>5</v>
      </c>
      <c r="AJ116" s="99">
        <v>5</v>
      </c>
      <c r="AK116" s="99">
        <v>3</v>
      </c>
      <c r="AL116" s="99">
        <v>4</v>
      </c>
      <c r="AM116" s="99">
        <v>3</v>
      </c>
      <c r="AN116" s="99">
        <v>3</v>
      </c>
      <c r="AO116" s="99">
        <v>4</v>
      </c>
      <c r="AP116" s="99">
        <v>15</v>
      </c>
      <c r="AQ116" s="99">
        <v>0</v>
      </c>
      <c r="AR116" s="99">
        <v>69</v>
      </c>
      <c r="AT116" s="123">
        <v>2009</v>
      </c>
      <c r="AU116" s="99">
        <v>3</v>
      </c>
      <c r="AV116" s="99">
        <v>0</v>
      </c>
      <c r="AW116" s="99">
        <v>3</v>
      </c>
      <c r="AX116" s="99">
        <v>1</v>
      </c>
      <c r="AY116" s="99">
        <v>5</v>
      </c>
      <c r="AZ116" s="99">
        <v>6</v>
      </c>
      <c r="BA116" s="99">
        <v>5</v>
      </c>
      <c r="BB116" s="99">
        <v>7</v>
      </c>
      <c r="BC116" s="99">
        <v>10</v>
      </c>
      <c r="BD116" s="99">
        <v>12</v>
      </c>
      <c r="BE116" s="99">
        <v>13</v>
      </c>
      <c r="BF116" s="99">
        <v>10</v>
      </c>
      <c r="BG116" s="99">
        <v>6</v>
      </c>
      <c r="BH116" s="99">
        <v>9</v>
      </c>
      <c r="BI116" s="99">
        <v>4</v>
      </c>
      <c r="BJ116" s="99">
        <v>7</v>
      </c>
      <c r="BK116" s="99">
        <v>7</v>
      </c>
      <c r="BL116" s="99">
        <v>19</v>
      </c>
      <c r="BM116" s="99">
        <v>0</v>
      </c>
      <c r="BN116" s="99">
        <v>127</v>
      </c>
      <c r="BP116" s="123">
        <v>2009</v>
      </c>
    </row>
    <row r="117" spans="2:68">
      <c r="B117" s="123">
        <v>2010</v>
      </c>
      <c r="C117" s="99">
        <v>1</v>
      </c>
      <c r="D117" s="99">
        <v>1</v>
      </c>
      <c r="E117" s="99">
        <v>0</v>
      </c>
      <c r="F117" s="99">
        <v>1</v>
      </c>
      <c r="G117" s="99">
        <v>1</v>
      </c>
      <c r="H117" s="99">
        <v>0</v>
      </c>
      <c r="I117" s="99">
        <v>1</v>
      </c>
      <c r="J117" s="99">
        <v>1</v>
      </c>
      <c r="K117" s="99">
        <v>2</v>
      </c>
      <c r="L117" s="99">
        <v>0</v>
      </c>
      <c r="M117" s="99">
        <v>5</v>
      </c>
      <c r="N117" s="99">
        <v>2</v>
      </c>
      <c r="O117" s="99">
        <v>2</v>
      </c>
      <c r="P117" s="99">
        <v>0</v>
      </c>
      <c r="Q117" s="99">
        <v>2</v>
      </c>
      <c r="R117" s="99">
        <v>2</v>
      </c>
      <c r="S117" s="99">
        <v>2</v>
      </c>
      <c r="T117" s="99">
        <v>0</v>
      </c>
      <c r="U117" s="99">
        <v>0</v>
      </c>
      <c r="V117" s="99">
        <v>23</v>
      </c>
      <c r="X117" s="123">
        <v>2010</v>
      </c>
      <c r="Y117" s="99">
        <v>1</v>
      </c>
      <c r="Z117" s="99">
        <v>0</v>
      </c>
      <c r="AA117" s="99">
        <v>0</v>
      </c>
      <c r="AB117" s="99">
        <v>0</v>
      </c>
      <c r="AC117" s="99">
        <v>1</v>
      </c>
      <c r="AD117" s="99">
        <v>1</v>
      </c>
      <c r="AE117" s="99">
        <v>0</v>
      </c>
      <c r="AF117" s="99">
        <v>2</v>
      </c>
      <c r="AG117" s="99">
        <v>0</v>
      </c>
      <c r="AH117" s="99">
        <v>1</v>
      </c>
      <c r="AI117" s="99">
        <v>1</v>
      </c>
      <c r="AJ117" s="99">
        <v>3</v>
      </c>
      <c r="AK117" s="99">
        <v>1</v>
      </c>
      <c r="AL117" s="99">
        <v>2</v>
      </c>
      <c r="AM117" s="99">
        <v>1</v>
      </c>
      <c r="AN117" s="99">
        <v>1</v>
      </c>
      <c r="AO117" s="99">
        <v>1</v>
      </c>
      <c r="AP117" s="99">
        <v>6</v>
      </c>
      <c r="AQ117" s="99">
        <v>0</v>
      </c>
      <c r="AR117" s="99">
        <v>22</v>
      </c>
      <c r="AT117" s="123">
        <v>2010</v>
      </c>
      <c r="AU117" s="99">
        <v>2</v>
      </c>
      <c r="AV117" s="99">
        <v>1</v>
      </c>
      <c r="AW117" s="99">
        <v>0</v>
      </c>
      <c r="AX117" s="99">
        <v>1</v>
      </c>
      <c r="AY117" s="99">
        <v>2</v>
      </c>
      <c r="AZ117" s="99">
        <v>1</v>
      </c>
      <c r="BA117" s="99">
        <v>1</v>
      </c>
      <c r="BB117" s="99">
        <v>3</v>
      </c>
      <c r="BC117" s="99">
        <v>2</v>
      </c>
      <c r="BD117" s="99">
        <v>1</v>
      </c>
      <c r="BE117" s="99">
        <v>6</v>
      </c>
      <c r="BF117" s="99">
        <v>5</v>
      </c>
      <c r="BG117" s="99">
        <v>3</v>
      </c>
      <c r="BH117" s="99">
        <v>2</v>
      </c>
      <c r="BI117" s="99">
        <v>3</v>
      </c>
      <c r="BJ117" s="99">
        <v>3</v>
      </c>
      <c r="BK117" s="99">
        <v>3</v>
      </c>
      <c r="BL117" s="99">
        <v>6</v>
      </c>
      <c r="BM117" s="99">
        <v>0</v>
      </c>
      <c r="BN117" s="99">
        <v>45</v>
      </c>
      <c r="BP117" s="123">
        <v>2010</v>
      </c>
    </row>
    <row r="118" spans="2:68">
      <c r="B118" s="123">
        <v>2011</v>
      </c>
      <c r="C118" s="99">
        <v>2</v>
      </c>
      <c r="D118" s="99">
        <v>1</v>
      </c>
      <c r="E118" s="99">
        <v>0</v>
      </c>
      <c r="F118" s="99">
        <v>0</v>
      </c>
      <c r="G118" s="99">
        <v>0</v>
      </c>
      <c r="H118" s="99">
        <v>0</v>
      </c>
      <c r="I118" s="99">
        <v>1</v>
      </c>
      <c r="J118" s="99">
        <v>1</v>
      </c>
      <c r="K118" s="99">
        <v>1</v>
      </c>
      <c r="L118" s="99">
        <v>4</v>
      </c>
      <c r="M118" s="99">
        <v>2</v>
      </c>
      <c r="N118" s="99">
        <v>2</v>
      </c>
      <c r="O118" s="99">
        <v>0</v>
      </c>
      <c r="P118" s="99">
        <v>3</v>
      </c>
      <c r="Q118" s="99">
        <v>2</v>
      </c>
      <c r="R118" s="99">
        <v>2</v>
      </c>
      <c r="S118" s="99">
        <v>5</v>
      </c>
      <c r="T118" s="99">
        <v>4</v>
      </c>
      <c r="U118" s="99">
        <v>0</v>
      </c>
      <c r="V118" s="99">
        <v>30</v>
      </c>
      <c r="X118" s="123">
        <v>2011</v>
      </c>
      <c r="Y118" s="99">
        <v>0</v>
      </c>
      <c r="Z118" s="99">
        <v>0</v>
      </c>
      <c r="AA118" s="99">
        <v>0</v>
      </c>
      <c r="AB118" s="99">
        <v>1</v>
      </c>
      <c r="AC118" s="99">
        <v>2</v>
      </c>
      <c r="AD118" s="99">
        <v>1</v>
      </c>
      <c r="AE118" s="99">
        <v>0</v>
      </c>
      <c r="AF118" s="99">
        <v>1</v>
      </c>
      <c r="AG118" s="99">
        <v>1</v>
      </c>
      <c r="AH118" s="99">
        <v>0</v>
      </c>
      <c r="AI118" s="99">
        <v>5</v>
      </c>
      <c r="AJ118" s="99">
        <v>4</v>
      </c>
      <c r="AK118" s="99">
        <v>1</v>
      </c>
      <c r="AL118" s="99">
        <v>3</v>
      </c>
      <c r="AM118" s="99">
        <v>1</v>
      </c>
      <c r="AN118" s="99">
        <v>4</v>
      </c>
      <c r="AO118" s="99">
        <v>6</v>
      </c>
      <c r="AP118" s="99">
        <v>9</v>
      </c>
      <c r="AQ118" s="99">
        <v>0</v>
      </c>
      <c r="AR118" s="99">
        <v>39</v>
      </c>
      <c r="AT118" s="123">
        <v>2011</v>
      </c>
      <c r="AU118" s="99">
        <v>2</v>
      </c>
      <c r="AV118" s="99">
        <v>1</v>
      </c>
      <c r="AW118" s="99">
        <v>0</v>
      </c>
      <c r="AX118" s="99">
        <v>1</v>
      </c>
      <c r="AY118" s="99">
        <v>2</v>
      </c>
      <c r="AZ118" s="99">
        <v>1</v>
      </c>
      <c r="BA118" s="99">
        <v>1</v>
      </c>
      <c r="BB118" s="99">
        <v>2</v>
      </c>
      <c r="BC118" s="99">
        <v>2</v>
      </c>
      <c r="BD118" s="99">
        <v>4</v>
      </c>
      <c r="BE118" s="99">
        <v>7</v>
      </c>
      <c r="BF118" s="99">
        <v>6</v>
      </c>
      <c r="BG118" s="99">
        <v>1</v>
      </c>
      <c r="BH118" s="99">
        <v>6</v>
      </c>
      <c r="BI118" s="99">
        <v>3</v>
      </c>
      <c r="BJ118" s="99">
        <v>6</v>
      </c>
      <c r="BK118" s="99">
        <v>11</v>
      </c>
      <c r="BL118" s="99">
        <v>13</v>
      </c>
      <c r="BM118" s="99">
        <v>0</v>
      </c>
      <c r="BN118" s="99">
        <v>69</v>
      </c>
      <c r="BP118" s="123">
        <v>2011</v>
      </c>
    </row>
    <row r="119" spans="2:68">
      <c r="B119" s="123">
        <v>2012</v>
      </c>
      <c r="C119" s="99">
        <v>2</v>
      </c>
      <c r="D119" s="99">
        <v>1</v>
      </c>
      <c r="E119" s="99">
        <v>0</v>
      </c>
      <c r="F119" s="99">
        <v>0</v>
      </c>
      <c r="G119" s="99">
        <v>0</v>
      </c>
      <c r="H119" s="99">
        <v>1</v>
      </c>
      <c r="I119" s="99">
        <v>1</v>
      </c>
      <c r="J119" s="99">
        <v>2</v>
      </c>
      <c r="K119" s="99">
        <v>2</v>
      </c>
      <c r="L119" s="99">
        <v>1</v>
      </c>
      <c r="M119" s="99">
        <v>0</v>
      </c>
      <c r="N119" s="99">
        <v>1</v>
      </c>
      <c r="O119" s="99">
        <v>0</v>
      </c>
      <c r="P119" s="99">
        <v>4</v>
      </c>
      <c r="Q119" s="99">
        <v>6</v>
      </c>
      <c r="R119" s="99">
        <v>8</v>
      </c>
      <c r="S119" s="99">
        <v>12</v>
      </c>
      <c r="T119" s="99">
        <v>24</v>
      </c>
      <c r="U119" s="99">
        <v>0</v>
      </c>
      <c r="V119" s="99">
        <v>65</v>
      </c>
      <c r="X119" s="123">
        <v>2012</v>
      </c>
      <c r="Y119" s="99">
        <v>3</v>
      </c>
      <c r="Z119" s="99">
        <v>0</v>
      </c>
      <c r="AA119" s="99">
        <v>1</v>
      </c>
      <c r="AB119" s="99">
        <v>0</v>
      </c>
      <c r="AC119" s="99">
        <v>0</v>
      </c>
      <c r="AD119" s="99">
        <v>0</v>
      </c>
      <c r="AE119" s="99">
        <v>1</v>
      </c>
      <c r="AF119" s="99">
        <v>3</v>
      </c>
      <c r="AG119" s="99">
        <v>0</v>
      </c>
      <c r="AH119" s="99">
        <v>0</v>
      </c>
      <c r="AI119" s="99">
        <v>1</v>
      </c>
      <c r="AJ119" s="99">
        <v>0</v>
      </c>
      <c r="AK119" s="99">
        <v>1</v>
      </c>
      <c r="AL119" s="99">
        <v>1</v>
      </c>
      <c r="AM119" s="99">
        <v>4</v>
      </c>
      <c r="AN119" s="99">
        <v>6</v>
      </c>
      <c r="AO119" s="99">
        <v>11</v>
      </c>
      <c r="AP119" s="99">
        <v>55</v>
      </c>
      <c r="AQ119" s="99">
        <v>0</v>
      </c>
      <c r="AR119" s="99">
        <v>87</v>
      </c>
      <c r="AT119" s="123">
        <v>2012</v>
      </c>
      <c r="AU119" s="99">
        <v>5</v>
      </c>
      <c r="AV119" s="99">
        <v>1</v>
      </c>
      <c r="AW119" s="99">
        <v>1</v>
      </c>
      <c r="AX119" s="99">
        <v>0</v>
      </c>
      <c r="AY119" s="99">
        <v>0</v>
      </c>
      <c r="AZ119" s="99">
        <v>1</v>
      </c>
      <c r="BA119" s="99">
        <v>2</v>
      </c>
      <c r="BB119" s="99">
        <v>5</v>
      </c>
      <c r="BC119" s="99">
        <v>2</v>
      </c>
      <c r="BD119" s="99">
        <v>1</v>
      </c>
      <c r="BE119" s="99">
        <v>1</v>
      </c>
      <c r="BF119" s="99">
        <v>1</v>
      </c>
      <c r="BG119" s="99">
        <v>1</v>
      </c>
      <c r="BH119" s="99">
        <v>5</v>
      </c>
      <c r="BI119" s="99">
        <v>10</v>
      </c>
      <c r="BJ119" s="99">
        <v>14</v>
      </c>
      <c r="BK119" s="99">
        <v>23</v>
      </c>
      <c r="BL119" s="99">
        <v>79</v>
      </c>
      <c r="BM119" s="99">
        <v>0</v>
      </c>
      <c r="BN119" s="99">
        <v>152</v>
      </c>
      <c r="BP119" s="123">
        <v>2012</v>
      </c>
    </row>
    <row r="120" spans="2:68">
      <c r="B120" s="123">
        <v>2013</v>
      </c>
      <c r="C120" s="99">
        <v>2</v>
      </c>
      <c r="D120" s="99">
        <v>0</v>
      </c>
      <c r="E120" s="99">
        <v>0</v>
      </c>
      <c r="F120" s="99">
        <v>0</v>
      </c>
      <c r="G120" s="99">
        <v>0</v>
      </c>
      <c r="H120" s="99">
        <v>1</v>
      </c>
      <c r="I120" s="99">
        <v>2</v>
      </c>
      <c r="J120" s="99">
        <v>1</v>
      </c>
      <c r="K120" s="99">
        <v>2</v>
      </c>
      <c r="L120" s="99">
        <v>1</v>
      </c>
      <c r="M120" s="99">
        <v>1</v>
      </c>
      <c r="N120" s="99">
        <v>5</v>
      </c>
      <c r="O120" s="99">
        <v>1</v>
      </c>
      <c r="P120" s="99">
        <v>5</v>
      </c>
      <c r="Q120" s="99">
        <v>0</v>
      </c>
      <c r="R120" s="99">
        <v>5</v>
      </c>
      <c r="S120" s="99">
        <v>6</v>
      </c>
      <c r="T120" s="99">
        <v>6</v>
      </c>
      <c r="U120" s="99">
        <v>0</v>
      </c>
      <c r="V120" s="99">
        <v>38</v>
      </c>
      <c r="X120" s="123">
        <v>2013</v>
      </c>
      <c r="Y120" s="99">
        <v>0</v>
      </c>
      <c r="Z120" s="99">
        <v>1</v>
      </c>
      <c r="AA120" s="99">
        <v>0</v>
      </c>
      <c r="AB120" s="99">
        <v>0</v>
      </c>
      <c r="AC120" s="99">
        <v>2</v>
      </c>
      <c r="AD120" s="99">
        <v>1</v>
      </c>
      <c r="AE120" s="99">
        <v>0</v>
      </c>
      <c r="AF120" s="99">
        <v>4</v>
      </c>
      <c r="AG120" s="99">
        <v>2</v>
      </c>
      <c r="AH120" s="99">
        <v>0</v>
      </c>
      <c r="AI120" s="99">
        <v>0</v>
      </c>
      <c r="AJ120" s="99">
        <v>1</v>
      </c>
      <c r="AK120" s="99">
        <v>1</v>
      </c>
      <c r="AL120" s="99">
        <v>2</v>
      </c>
      <c r="AM120" s="99">
        <v>2</v>
      </c>
      <c r="AN120" s="99">
        <v>5</v>
      </c>
      <c r="AO120" s="99">
        <v>2</v>
      </c>
      <c r="AP120" s="99">
        <v>19</v>
      </c>
      <c r="AQ120" s="99">
        <v>0</v>
      </c>
      <c r="AR120" s="99">
        <v>42</v>
      </c>
      <c r="AT120" s="123">
        <v>2013</v>
      </c>
      <c r="AU120" s="99">
        <v>2</v>
      </c>
      <c r="AV120" s="99">
        <v>1</v>
      </c>
      <c r="AW120" s="99">
        <v>0</v>
      </c>
      <c r="AX120" s="99">
        <v>0</v>
      </c>
      <c r="AY120" s="99">
        <v>2</v>
      </c>
      <c r="AZ120" s="99">
        <v>2</v>
      </c>
      <c r="BA120" s="99">
        <v>2</v>
      </c>
      <c r="BB120" s="99">
        <v>5</v>
      </c>
      <c r="BC120" s="99">
        <v>4</v>
      </c>
      <c r="BD120" s="99">
        <v>1</v>
      </c>
      <c r="BE120" s="99">
        <v>1</v>
      </c>
      <c r="BF120" s="99">
        <v>6</v>
      </c>
      <c r="BG120" s="99">
        <v>2</v>
      </c>
      <c r="BH120" s="99">
        <v>7</v>
      </c>
      <c r="BI120" s="99">
        <v>2</v>
      </c>
      <c r="BJ120" s="99">
        <v>10</v>
      </c>
      <c r="BK120" s="99">
        <v>8</v>
      </c>
      <c r="BL120" s="99">
        <v>25</v>
      </c>
      <c r="BM120" s="99">
        <v>0</v>
      </c>
      <c r="BN120" s="99">
        <v>80</v>
      </c>
      <c r="BP120" s="123">
        <v>2013</v>
      </c>
    </row>
    <row r="121" spans="2:68">
      <c r="B121" s="123">
        <v>2014</v>
      </c>
      <c r="C121" s="99">
        <v>5</v>
      </c>
      <c r="D121" s="99">
        <v>1</v>
      </c>
      <c r="E121" s="99">
        <v>0</v>
      </c>
      <c r="F121" s="99">
        <v>0</v>
      </c>
      <c r="G121" s="99">
        <v>1</v>
      </c>
      <c r="H121" s="99">
        <v>0</v>
      </c>
      <c r="I121" s="99">
        <v>2</v>
      </c>
      <c r="J121" s="99">
        <v>4</v>
      </c>
      <c r="K121" s="99">
        <v>0</v>
      </c>
      <c r="L121" s="99">
        <v>4</v>
      </c>
      <c r="M121" s="99">
        <v>5</v>
      </c>
      <c r="N121" s="99">
        <v>7</v>
      </c>
      <c r="O121" s="99">
        <v>9</v>
      </c>
      <c r="P121" s="99">
        <v>24</v>
      </c>
      <c r="Q121" s="99">
        <v>9</v>
      </c>
      <c r="R121" s="99">
        <v>22</v>
      </c>
      <c r="S121" s="99">
        <v>8</v>
      </c>
      <c r="T121" s="99">
        <v>27</v>
      </c>
      <c r="U121" s="99">
        <v>0</v>
      </c>
      <c r="V121" s="99">
        <v>128</v>
      </c>
      <c r="X121" s="123">
        <v>2014</v>
      </c>
      <c r="Y121" s="99">
        <v>0</v>
      </c>
      <c r="Z121" s="99">
        <v>0</v>
      </c>
      <c r="AA121" s="99">
        <v>1</v>
      </c>
      <c r="AB121" s="99">
        <v>0</v>
      </c>
      <c r="AC121" s="99">
        <v>0</v>
      </c>
      <c r="AD121" s="99">
        <v>3</v>
      </c>
      <c r="AE121" s="99">
        <v>0</v>
      </c>
      <c r="AF121" s="99">
        <v>2</v>
      </c>
      <c r="AG121" s="99">
        <v>3</v>
      </c>
      <c r="AH121" s="99">
        <v>4</v>
      </c>
      <c r="AI121" s="99">
        <v>0</v>
      </c>
      <c r="AJ121" s="99">
        <v>4</v>
      </c>
      <c r="AK121" s="99">
        <v>7</v>
      </c>
      <c r="AL121" s="99">
        <v>8</v>
      </c>
      <c r="AM121" s="99">
        <v>7</v>
      </c>
      <c r="AN121" s="99">
        <v>11</v>
      </c>
      <c r="AO121" s="99">
        <v>17</v>
      </c>
      <c r="AP121" s="99">
        <v>64</v>
      </c>
      <c r="AQ121" s="99">
        <v>0</v>
      </c>
      <c r="AR121" s="99">
        <v>131</v>
      </c>
      <c r="AT121" s="123">
        <v>2014</v>
      </c>
      <c r="AU121" s="99">
        <v>5</v>
      </c>
      <c r="AV121" s="99">
        <v>1</v>
      </c>
      <c r="AW121" s="99">
        <v>1</v>
      </c>
      <c r="AX121" s="99">
        <v>0</v>
      </c>
      <c r="AY121" s="99">
        <v>1</v>
      </c>
      <c r="AZ121" s="99">
        <v>3</v>
      </c>
      <c r="BA121" s="99">
        <v>2</v>
      </c>
      <c r="BB121" s="99">
        <v>6</v>
      </c>
      <c r="BC121" s="99">
        <v>3</v>
      </c>
      <c r="BD121" s="99">
        <v>8</v>
      </c>
      <c r="BE121" s="99">
        <v>5</v>
      </c>
      <c r="BF121" s="99">
        <v>11</v>
      </c>
      <c r="BG121" s="99">
        <v>16</v>
      </c>
      <c r="BH121" s="99">
        <v>32</v>
      </c>
      <c r="BI121" s="99">
        <v>16</v>
      </c>
      <c r="BJ121" s="99">
        <v>33</v>
      </c>
      <c r="BK121" s="99">
        <v>25</v>
      </c>
      <c r="BL121" s="99">
        <v>91</v>
      </c>
      <c r="BM121" s="99">
        <v>0</v>
      </c>
      <c r="BN121" s="99">
        <v>259</v>
      </c>
      <c r="BP121" s="123">
        <v>2014</v>
      </c>
    </row>
    <row r="122" spans="2:68">
      <c r="B122" s="123">
        <v>2015</v>
      </c>
      <c r="C122" s="99">
        <v>2</v>
      </c>
      <c r="D122" s="99">
        <v>0</v>
      </c>
      <c r="E122" s="99">
        <v>0</v>
      </c>
      <c r="F122" s="99">
        <v>2</v>
      </c>
      <c r="G122" s="99">
        <v>1</v>
      </c>
      <c r="H122" s="99">
        <v>0</v>
      </c>
      <c r="I122" s="99">
        <v>0</v>
      </c>
      <c r="J122" s="99">
        <v>1</v>
      </c>
      <c r="K122" s="99">
        <v>1</v>
      </c>
      <c r="L122" s="99">
        <v>1</v>
      </c>
      <c r="M122" s="99">
        <v>1</v>
      </c>
      <c r="N122" s="99">
        <v>2</v>
      </c>
      <c r="O122" s="99">
        <v>6</v>
      </c>
      <c r="P122" s="99">
        <v>7</v>
      </c>
      <c r="Q122" s="99">
        <v>4</v>
      </c>
      <c r="R122" s="99">
        <v>16</v>
      </c>
      <c r="S122" s="99">
        <v>25</v>
      </c>
      <c r="T122" s="99">
        <v>55</v>
      </c>
      <c r="U122" s="99">
        <v>0</v>
      </c>
      <c r="V122" s="99">
        <v>124</v>
      </c>
      <c r="X122" s="123">
        <v>2015</v>
      </c>
      <c r="Y122" s="99">
        <v>2</v>
      </c>
      <c r="Z122" s="99">
        <v>2</v>
      </c>
      <c r="AA122" s="99">
        <v>0</v>
      </c>
      <c r="AB122" s="99">
        <v>0</v>
      </c>
      <c r="AC122" s="99">
        <v>0</v>
      </c>
      <c r="AD122" s="99">
        <v>0</v>
      </c>
      <c r="AE122" s="99">
        <v>1</v>
      </c>
      <c r="AF122" s="99">
        <v>0</v>
      </c>
      <c r="AG122" s="99">
        <v>0</v>
      </c>
      <c r="AH122" s="99">
        <v>0</v>
      </c>
      <c r="AI122" s="99">
        <v>1</v>
      </c>
      <c r="AJ122" s="99">
        <v>7</v>
      </c>
      <c r="AK122" s="99">
        <v>3</v>
      </c>
      <c r="AL122" s="99">
        <v>7</v>
      </c>
      <c r="AM122" s="99">
        <v>3</v>
      </c>
      <c r="AN122" s="99">
        <v>12</v>
      </c>
      <c r="AO122" s="99">
        <v>21</v>
      </c>
      <c r="AP122" s="99">
        <v>106</v>
      </c>
      <c r="AQ122" s="99">
        <v>0</v>
      </c>
      <c r="AR122" s="99">
        <v>165</v>
      </c>
      <c r="AT122" s="123">
        <v>2015</v>
      </c>
      <c r="AU122" s="99">
        <v>4</v>
      </c>
      <c r="AV122" s="99">
        <v>2</v>
      </c>
      <c r="AW122" s="99">
        <v>0</v>
      </c>
      <c r="AX122" s="99">
        <v>2</v>
      </c>
      <c r="AY122" s="99">
        <v>1</v>
      </c>
      <c r="AZ122" s="99">
        <v>0</v>
      </c>
      <c r="BA122" s="99">
        <v>1</v>
      </c>
      <c r="BB122" s="99">
        <v>1</v>
      </c>
      <c r="BC122" s="99">
        <v>1</v>
      </c>
      <c r="BD122" s="99">
        <v>1</v>
      </c>
      <c r="BE122" s="99">
        <v>2</v>
      </c>
      <c r="BF122" s="99">
        <v>9</v>
      </c>
      <c r="BG122" s="99">
        <v>9</v>
      </c>
      <c r="BH122" s="99">
        <v>14</v>
      </c>
      <c r="BI122" s="99">
        <v>7</v>
      </c>
      <c r="BJ122" s="99">
        <v>28</v>
      </c>
      <c r="BK122" s="99">
        <v>46</v>
      </c>
      <c r="BL122" s="99">
        <v>161</v>
      </c>
      <c r="BM122" s="99">
        <v>0</v>
      </c>
      <c r="BN122" s="99">
        <v>289</v>
      </c>
      <c r="BP122" s="123">
        <v>2015</v>
      </c>
    </row>
    <row r="123" spans="2:68">
      <c r="B123" s="123">
        <v>2016</v>
      </c>
      <c r="C123" s="99">
        <v>2</v>
      </c>
      <c r="D123" s="99">
        <v>1</v>
      </c>
      <c r="E123" s="99">
        <v>0</v>
      </c>
      <c r="F123" s="99">
        <v>0</v>
      </c>
      <c r="G123" s="99">
        <v>0</v>
      </c>
      <c r="H123" s="99">
        <v>2</v>
      </c>
      <c r="I123" s="99">
        <v>2</v>
      </c>
      <c r="J123" s="99">
        <v>2</v>
      </c>
      <c r="K123" s="99">
        <v>0</v>
      </c>
      <c r="L123" s="99">
        <v>3</v>
      </c>
      <c r="M123" s="99">
        <v>6</v>
      </c>
      <c r="N123" s="99">
        <v>4</v>
      </c>
      <c r="O123" s="99">
        <v>10</v>
      </c>
      <c r="P123" s="99">
        <v>6</v>
      </c>
      <c r="Q123" s="99">
        <v>11</v>
      </c>
      <c r="R123" s="99">
        <v>32</v>
      </c>
      <c r="S123" s="99">
        <v>27</v>
      </c>
      <c r="T123" s="99">
        <v>81</v>
      </c>
      <c r="U123" s="99">
        <v>0</v>
      </c>
      <c r="V123" s="99">
        <v>189</v>
      </c>
      <c r="X123" s="123">
        <v>2016</v>
      </c>
      <c r="Y123" s="99">
        <v>1</v>
      </c>
      <c r="Z123" s="99">
        <v>0</v>
      </c>
      <c r="AA123" s="99">
        <v>0</v>
      </c>
      <c r="AB123" s="99">
        <v>0</v>
      </c>
      <c r="AC123" s="99">
        <v>1</v>
      </c>
      <c r="AD123" s="99">
        <v>0</v>
      </c>
      <c r="AE123" s="99">
        <v>0</v>
      </c>
      <c r="AF123" s="99">
        <v>3</v>
      </c>
      <c r="AG123" s="99">
        <v>1</v>
      </c>
      <c r="AH123" s="99">
        <v>1</v>
      </c>
      <c r="AI123" s="99">
        <v>3</v>
      </c>
      <c r="AJ123" s="99">
        <v>3</v>
      </c>
      <c r="AK123" s="99">
        <v>5</v>
      </c>
      <c r="AL123" s="99">
        <v>13</v>
      </c>
      <c r="AM123" s="99">
        <v>4</v>
      </c>
      <c r="AN123" s="99">
        <v>18</v>
      </c>
      <c r="AO123" s="99">
        <v>28</v>
      </c>
      <c r="AP123" s="99">
        <v>194</v>
      </c>
      <c r="AQ123" s="99">
        <v>0</v>
      </c>
      <c r="AR123" s="99">
        <v>275</v>
      </c>
      <c r="AT123" s="123">
        <v>2016</v>
      </c>
      <c r="AU123" s="99">
        <v>3</v>
      </c>
      <c r="AV123" s="99">
        <v>1</v>
      </c>
      <c r="AW123" s="99">
        <v>0</v>
      </c>
      <c r="AX123" s="99">
        <v>0</v>
      </c>
      <c r="AY123" s="99">
        <v>1</v>
      </c>
      <c r="AZ123" s="99">
        <v>2</v>
      </c>
      <c r="BA123" s="99">
        <v>2</v>
      </c>
      <c r="BB123" s="99">
        <v>5</v>
      </c>
      <c r="BC123" s="99">
        <v>1</v>
      </c>
      <c r="BD123" s="99">
        <v>4</v>
      </c>
      <c r="BE123" s="99">
        <v>9</v>
      </c>
      <c r="BF123" s="99">
        <v>7</v>
      </c>
      <c r="BG123" s="99">
        <v>15</v>
      </c>
      <c r="BH123" s="99">
        <v>19</v>
      </c>
      <c r="BI123" s="99">
        <v>15</v>
      </c>
      <c r="BJ123" s="99">
        <v>50</v>
      </c>
      <c r="BK123" s="99">
        <v>55</v>
      </c>
      <c r="BL123" s="99">
        <v>275</v>
      </c>
      <c r="BM123" s="99">
        <v>0</v>
      </c>
      <c r="BN123" s="99">
        <v>464</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v>17.675978000000001</v>
      </c>
      <c r="D14" s="100">
        <v>1.7342850000000001</v>
      </c>
      <c r="E14" s="100">
        <v>0.92044590000000004</v>
      </c>
      <c r="F14" s="100">
        <v>5.6269394999999998</v>
      </c>
      <c r="G14" s="100">
        <v>6.7302127</v>
      </c>
      <c r="H14" s="100">
        <v>4.8364162999999998</v>
      </c>
      <c r="I14" s="100">
        <v>4.2113572000000001</v>
      </c>
      <c r="J14" s="100">
        <v>14.389186</v>
      </c>
      <c r="K14" s="100">
        <v>13.026374000000001</v>
      </c>
      <c r="L14" s="100">
        <v>20.684305999999999</v>
      </c>
      <c r="M14" s="100">
        <v>23.824839999999998</v>
      </c>
      <c r="N14" s="100">
        <v>37.10013</v>
      </c>
      <c r="O14" s="100">
        <v>64.570544999999996</v>
      </c>
      <c r="P14" s="100">
        <v>87.994972000000004</v>
      </c>
      <c r="Q14" s="100">
        <v>221.75327999999999</v>
      </c>
      <c r="R14" s="100">
        <v>358.92881</v>
      </c>
      <c r="S14" s="100">
        <v>581.17008999999996</v>
      </c>
      <c r="T14" s="100">
        <v>1424.4048</v>
      </c>
      <c r="U14" s="100">
        <v>21.890854000000001</v>
      </c>
      <c r="V14" s="100">
        <v>61.999111999999997</v>
      </c>
      <c r="W14" s="125"/>
      <c r="X14" s="113">
        <v>1907</v>
      </c>
      <c r="Y14" s="100">
        <v>14.091792</v>
      </c>
      <c r="Z14" s="100">
        <v>4.4457959999999996</v>
      </c>
      <c r="AA14" s="100">
        <v>4.2112119000000003</v>
      </c>
      <c r="AB14" s="100">
        <v>2.8654499000000002</v>
      </c>
      <c r="AC14" s="100">
        <v>4.9381399000000004</v>
      </c>
      <c r="AD14" s="100">
        <v>4.5296675999999998</v>
      </c>
      <c r="AE14" s="100">
        <v>6.618817</v>
      </c>
      <c r="AF14" s="100">
        <v>15.085482000000001</v>
      </c>
      <c r="AG14" s="100">
        <v>7.9341571000000002</v>
      </c>
      <c r="AH14" s="100">
        <v>17.410153000000001</v>
      </c>
      <c r="AI14" s="100">
        <v>27.671703000000001</v>
      </c>
      <c r="AJ14" s="100">
        <v>23.243020999999999</v>
      </c>
      <c r="AK14" s="100">
        <v>72.422483999999997</v>
      </c>
      <c r="AL14" s="100">
        <v>119.83399</v>
      </c>
      <c r="AM14" s="100">
        <v>259.90228000000002</v>
      </c>
      <c r="AN14" s="100">
        <v>476.55493999999999</v>
      </c>
      <c r="AO14" s="100">
        <v>510.29597000000001</v>
      </c>
      <c r="AP14" s="100">
        <v>978.67170999999996</v>
      </c>
      <c r="AQ14" s="100">
        <v>21.212547000000001</v>
      </c>
      <c r="AR14" s="100">
        <v>59.559888999999998</v>
      </c>
      <c r="AS14" s="125"/>
      <c r="AT14" s="113">
        <v>1907</v>
      </c>
      <c r="AU14" s="100">
        <v>15.911853000000001</v>
      </c>
      <c r="AV14" s="100">
        <v>3.073045</v>
      </c>
      <c r="AW14" s="100">
        <v>2.5521970999999999</v>
      </c>
      <c r="AX14" s="100">
        <v>4.2588328999999998</v>
      </c>
      <c r="AY14" s="100">
        <v>5.8462068</v>
      </c>
      <c r="AZ14" s="100">
        <v>4.6870485000000004</v>
      </c>
      <c r="BA14" s="100">
        <v>5.3576785999999998</v>
      </c>
      <c r="BB14" s="100">
        <v>14.712559000000001</v>
      </c>
      <c r="BC14" s="100">
        <v>10.730688000000001</v>
      </c>
      <c r="BD14" s="100">
        <v>19.237206</v>
      </c>
      <c r="BE14" s="100">
        <v>25.513829999999999</v>
      </c>
      <c r="BF14" s="100">
        <v>30.949584999999999</v>
      </c>
      <c r="BG14" s="100">
        <v>68.145497000000006</v>
      </c>
      <c r="BH14" s="100">
        <v>102.71796999999999</v>
      </c>
      <c r="BI14" s="100">
        <v>239.00667000000001</v>
      </c>
      <c r="BJ14" s="100">
        <v>412.71559999999999</v>
      </c>
      <c r="BK14" s="100">
        <v>548.39022999999997</v>
      </c>
      <c r="BL14" s="100">
        <v>1200.9879000000001</v>
      </c>
      <c r="BM14" s="100">
        <v>21.565928</v>
      </c>
      <c r="BN14" s="100">
        <v>60.618423999999997</v>
      </c>
      <c r="BO14" s="125"/>
      <c r="BP14" s="112">
        <v>1907</v>
      </c>
    </row>
    <row r="15" spans="1:68" s="91" customFormat="1">
      <c r="A15" s="125"/>
      <c r="B15" s="113">
        <v>1908</v>
      </c>
      <c r="C15" s="100">
        <v>14.583447</v>
      </c>
      <c r="D15" s="100">
        <v>2.6027917999999999</v>
      </c>
      <c r="E15" s="100">
        <v>2.7643336000000001</v>
      </c>
      <c r="F15" s="100">
        <v>2.3038596999999998</v>
      </c>
      <c r="G15" s="100">
        <v>3.2796348000000002</v>
      </c>
      <c r="H15" s="100">
        <v>4.2131451000000002</v>
      </c>
      <c r="I15" s="100">
        <v>2.3847581</v>
      </c>
      <c r="J15" s="100">
        <v>4.5782993999999997</v>
      </c>
      <c r="K15" s="100">
        <v>9.9930120000000002</v>
      </c>
      <c r="L15" s="100">
        <v>18.254761999999999</v>
      </c>
      <c r="M15" s="100">
        <v>21.768380000000001</v>
      </c>
      <c r="N15" s="100">
        <v>25.505382000000001</v>
      </c>
      <c r="O15" s="100">
        <v>25.943753999999998</v>
      </c>
      <c r="P15" s="100">
        <v>57.566201</v>
      </c>
      <c r="Q15" s="100">
        <v>116.67786</v>
      </c>
      <c r="R15" s="100">
        <v>210.94450000000001</v>
      </c>
      <c r="S15" s="100">
        <v>299.13997000000001</v>
      </c>
      <c r="T15" s="100">
        <v>390.59957000000003</v>
      </c>
      <c r="U15" s="100">
        <v>13.468909</v>
      </c>
      <c r="V15" s="100">
        <v>30.403068000000001</v>
      </c>
      <c r="W15" s="125"/>
      <c r="X15" s="113">
        <v>1908</v>
      </c>
      <c r="Y15" s="100">
        <v>10.583349999999999</v>
      </c>
      <c r="Z15" s="100">
        <v>1.7797537000000001</v>
      </c>
      <c r="AA15" s="100">
        <v>2.3418776000000001</v>
      </c>
      <c r="AB15" s="100">
        <v>3.2890424999999999</v>
      </c>
      <c r="AC15" s="100">
        <v>0.96733880000000005</v>
      </c>
      <c r="AD15" s="100">
        <v>3.3356070999999998</v>
      </c>
      <c r="AE15" s="100">
        <v>3.2566331000000002</v>
      </c>
      <c r="AF15" s="100">
        <v>8.1753934000000008</v>
      </c>
      <c r="AG15" s="100">
        <v>8.5880624000000001</v>
      </c>
      <c r="AH15" s="100">
        <v>12.469372</v>
      </c>
      <c r="AI15" s="100">
        <v>18.532982000000001</v>
      </c>
      <c r="AJ15" s="100">
        <v>18.852345</v>
      </c>
      <c r="AK15" s="100">
        <v>49.841929999999998</v>
      </c>
      <c r="AL15" s="100">
        <v>74.636505999999997</v>
      </c>
      <c r="AM15" s="100">
        <v>150.89152000000001</v>
      </c>
      <c r="AN15" s="100">
        <v>343.89551</v>
      </c>
      <c r="AO15" s="100">
        <v>302.93849999999998</v>
      </c>
      <c r="AP15" s="100">
        <v>769.87233000000003</v>
      </c>
      <c r="AQ15" s="100">
        <v>14.228653</v>
      </c>
      <c r="AR15" s="100">
        <v>40.710287000000001</v>
      </c>
      <c r="AS15" s="125"/>
      <c r="AT15" s="113">
        <v>1908</v>
      </c>
      <c r="AU15" s="100">
        <v>12.615613</v>
      </c>
      <c r="AV15" s="100">
        <v>2.1964896</v>
      </c>
      <c r="AW15" s="100">
        <v>2.5548456000000002</v>
      </c>
      <c r="AX15" s="100">
        <v>2.791639</v>
      </c>
      <c r="AY15" s="100">
        <v>2.1418821000000001</v>
      </c>
      <c r="AZ15" s="100">
        <v>3.7862479000000002</v>
      </c>
      <c r="BA15" s="100">
        <v>2.8014282000000001</v>
      </c>
      <c r="BB15" s="100">
        <v>6.2620610000000001</v>
      </c>
      <c r="BC15" s="100">
        <v>9.3553172999999994</v>
      </c>
      <c r="BD15" s="100">
        <v>15.686108000000001</v>
      </c>
      <c r="BE15" s="100">
        <v>20.347511999999998</v>
      </c>
      <c r="BF15" s="100">
        <v>22.557068999999998</v>
      </c>
      <c r="BG15" s="100">
        <v>36.859724999999997</v>
      </c>
      <c r="BH15" s="100">
        <v>65.517218</v>
      </c>
      <c r="BI15" s="100">
        <v>132.33296999999999</v>
      </c>
      <c r="BJ15" s="100">
        <v>272.10539999999997</v>
      </c>
      <c r="BK15" s="100">
        <v>300.90069999999997</v>
      </c>
      <c r="BL15" s="100">
        <v>581.62077999999997</v>
      </c>
      <c r="BM15" s="100">
        <v>13.833199</v>
      </c>
      <c r="BN15" s="100">
        <v>35.373590999999998</v>
      </c>
      <c r="BO15" s="125"/>
      <c r="BP15" s="112">
        <v>1908</v>
      </c>
    </row>
    <row r="16" spans="1:68" s="91" customFormat="1">
      <c r="A16" s="125"/>
      <c r="B16" s="113">
        <v>1909</v>
      </c>
      <c r="C16" s="100">
        <v>12.379149</v>
      </c>
      <c r="D16" s="100">
        <v>0.8680525</v>
      </c>
      <c r="E16" s="100">
        <v>0.46122269999999999</v>
      </c>
      <c r="F16" s="100">
        <v>0.45290999999999998</v>
      </c>
      <c r="G16" s="100">
        <v>0.91382790000000003</v>
      </c>
      <c r="H16" s="100">
        <v>5.1632730000000002</v>
      </c>
      <c r="I16" s="100">
        <v>1.7725614999999999</v>
      </c>
      <c r="J16" s="100">
        <v>4.5782214999999997</v>
      </c>
      <c r="K16" s="100">
        <v>6.3373765999999998</v>
      </c>
      <c r="L16" s="100">
        <v>10.399749999999999</v>
      </c>
      <c r="M16" s="100">
        <v>9.9403775999999997</v>
      </c>
      <c r="N16" s="100">
        <v>14.573988</v>
      </c>
      <c r="O16" s="100">
        <v>19.739985000000001</v>
      </c>
      <c r="P16" s="100">
        <v>42.359155999999999</v>
      </c>
      <c r="Q16" s="100">
        <v>62.921663000000002</v>
      </c>
      <c r="R16" s="100">
        <v>118.68162</v>
      </c>
      <c r="S16" s="100">
        <v>84.306877</v>
      </c>
      <c r="T16" s="100">
        <v>187.74642</v>
      </c>
      <c r="U16" s="100">
        <v>7.9696756999999998</v>
      </c>
      <c r="V16" s="100">
        <v>16.064966999999999</v>
      </c>
      <c r="W16" s="125"/>
      <c r="X16" s="113">
        <v>1909</v>
      </c>
      <c r="Y16" s="100">
        <v>7.5980974000000003</v>
      </c>
      <c r="Z16" s="100">
        <v>0.44529780000000002</v>
      </c>
      <c r="AA16" s="100">
        <v>0.93767900000000004</v>
      </c>
      <c r="AB16" s="100">
        <v>1.3871895999999999</v>
      </c>
      <c r="AC16" s="100">
        <v>3.3175324000000002</v>
      </c>
      <c r="AD16" s="100">
        <v>1.0920536000000001</v>
      </c>
      <c r="AE16" s="100">
        <v>3.8466174</v>
      </c>
      <c r="AF16" s="100">
        <v>4.3948831999999998</v>
      </c>
      <c r="AG16" s="100">
        <v>2.5115573000000002</v>
      </c>
      <c r="AH16" s="100">
        <v>3.9772818000000001</v>
      </c>
      <c r="AI16" s="100">
        <v>6.3446946000000004</v>
      </c>
      <c r="AJ16" s="100">
        <v>9.1811851999999998</v>
      </c>
      <c r="AK16" s="100">
        <v>16.338801</v>
      </c>
      <c r="AL16" s="100">
        <v>59.226669000000001</v>
      </c>
      <c r="AM16" s="100">
        <v>64.959318999999994</v>
      </c>
      <c r="AN16" s="100">
        <v>137.893</v>
      </c>
      <c r="AO16" s="100">
        <v>124.9757</v>
      </c>
      <c r="AP16" s="100">
        <v>305.66084000000001</v>
      </c>
      <c r="AQ16" s="100">
        <v>7.0920253999999998</v>
      </c>
      <c r="AR16" s="100">
        <v>17.897051999999999</v>
      </c>
      <c r="AS16" s="125"/>
      <c r="AT16" s="113">
        <v>1909</v>
      </c>
      <c r="AU16" s="100">
        <v>10.028280000000001</v>
      </c>
      <c r="AV16" s="100">
        <v>0.65938470000000005</v>
      </c>
      <c r="AW16" s="100">
        <v>0.69749989999999995</v>
      </c>
      <c r="AX16" s="100">
        <v>0.91520820000000003</v>
      </c>
      <c r="AY16" s="100">
        <v>2.0937058999999998</v>
      </c>
      <c r="AZ16" s="100">
        <v>3.1845713999999998</v>
      </c>
      <c r="BA16" s="100">
        <v>2.7672911</v>
      </c>
      <c r="BB16" s="100">
        <v>4.4917389999999999</v>
      </c>
      <c r="BC16" s="100">
        <v>4.5895700000000001</v>
      </c>
      <c r="BD16" s="100">
        <v>7.5363229</v>
      </c>
      <c r="BE16" s="100">
        <v>8.3609337000000004</v>
      </c>
      <c r="BF16" s="100">
        <v>12.18773</v>
      </c>
      <c r="BG16" s="100">
        <v>18.181546000000001</v>
      </c>
      <c r="BH16" s="100">
        <v>50.2712</v>
      </c>
      <c r="BI16" s="100">
        <v>63.864396999999997</v>
      </c>
      <c r="BJ16" s="100">
        <v>127.56807000000001</v>
      </c>
      <c r="BK16" s="100">
        <v>103.19651</v>
      </c>
      <c r="BL16" s="100">
        <v>247.39463000000001</v>
      </c>
      <c r="BM16" s="100">
        <v>7.5484555999999996</v>
      </c>
      <c r="BN16" s="100">
        <v>17.001681000000001</v>
      </c>
      <c r="BO16" s="125"/>
      <c r="BP16" s="112">
        <v>1909</v>
      </c>
    </row>
    <row r="17" spans="1:68" s="91" customFormat="1">
      <c r="A17" s="125"/>
      <c r="B17" s="113">
        <v>1910</v>
      </c>
      <c r="C17" s="100">
        <v>7.9761141999999996</v>
      </c>
      <c r="D17" s="100">
        <v>1.3027624</v>
      </c>
      <c r="E17" s="100">
        <v>0.92344839999999995</v>
      </c>
      <c r="F17" s="100">
        <v>1.3359357000000001</v>
      </c>
      <c r="G17" s="100">
        <v>1.3376089</v>
      </c>
      <c r="H17" s="100">
        <v>4.5576705000000004</v>
      </c>
      <c r="I17" s="100">
        <v>3.5136767</v>
      </c>
      <c r="J17" s="100">
        <v>5.2321641999999997</v>
      </c>
      <c r="K17" s="100">
        <v>2.7791036</v>
      </c>
      <c r="L17" s="100">
        <v>4.6335803000000002</v>
      </c>
      <c r="M17" s="100">
        <v>9.5484171999999994</v>
      </c>
      <c r="N17" s="100">
        <v>19.836152999999999</v>
      </c>
      <c r="O17" s="100">
        <v>15.622315</v>
      </c>
      <c r="P17" s="100">
        <v>44.651716999999998</v>
      </c>
      <c r="Q17" s="100">
        <v>58.760499000000003</v>
      </c>
      <c r="R17" s="100">
        <v>158.27361999999999</v>
      </c>
      <c r="S17" s="100">
        <v>209.71688</v>
      </c>
      <c r="T17" s="100">
        <v>180.75556</v>
      </c>
      <c r="U17" s="100">
        <v>8.1157284000000001</v>
      </c>
      <c r="V17" s="100">
        <v>18.502210000000002</v>
      </c>
      <c r="W17" s="125"/>
      <c r="X17" s="113">
        <v>1910</v>
      </c>
      <c r="Y17" s="100">
        <v>7.0739061999999997</v>
      </c>
      <c r="Z17" s="100">
        <v>2.2282891</v>
      </c>
      <c r="AA17" s="100">
        <v>0.46930440000000001</v>
      </c>
      <c r="AB17" s="100">
        <v>1.3654903</v>
      </c>
      <c r="AC17" s="100">
        <v>1.3937438</v>
      </c>
      <c r="AD17" s="100">
        <v>2.6823299999999999</v>
      </c>
      <c r="AE17" s="100">
        <v>0.63119519999999996</v>
      </c>
      <c r="AF17" s="100">
        <v>5.0543449999999996</v>
      </c>
      <c r="AG17" s="100">
        <v>6.5330174999999997</v>
      </c>
      <c r="AH17" s="100">
        <v>1.9064577</v>
      </c>
      <c r="AI17" s="100">
        <v>3.6553716000000001</v>
      </c>
      <c r="AJ17" s="100">
        <v>12.528053999999999</v>
      </c>
      <c r="AK17" s="100">
        <v>25.256931999999999</v>
      </c>
      <c r="AL17" s="100">
        <v>22.173870999999998</v>
      </c>
      <c r="AM17" s="100">
        <v>55.110733000000003</v>
      </c>
      <c r="AN17" s="100">
        <v>106.78995999999999</v>
      </c>
      <c r="AO17" s="100">
        <v>120.47064</v>
      </c>
      <c r="AP17" s="100">
        <v>437.85392999999999</v>
      </c>
      <c r="AQ17" s="100">
        <v>6.5959294999999996</v>
      </c>
      <c r="AR17" s="100">
        <v>17.550125999999999</v>
      </c>
      <c r="AS17" s="125"/>
      <c r="AT17" s="113">
        <v>1910</v>
      </c>
      <c r="AU17" s="100">
        <v>7.5327035000000002</v>
      </c>
      <c r="AV17" s="100">
        <v>1.7595282999999999</v>
      </c>
      <c r="AW17" s="100">
        <v>0.69822519999999999</v>
      </c>
      <c r="AX17" s="100">
        <v>1.3505514000000001</v>
      </c>
      <c r="AY17" s="100">
        <v>1.3650994999999999</v>
      </c>
      <c r="AZ17" s="100">
        <v>3.6470262</v>
      </c>
      <c r="BA17" s="100">
        <v>2.1264257</v>
      </c>
      <c r="BB17" s="100">
        <v>5.1476499999999996</v>
      </c>
      <c r="BC17" s="100">
        <v>4.5047379000000003</v>
      </c>
      <c r="BD17" s="100">
        <v>3.4130261000000002</v>
      </c>
      <c r="BE17" s="100">
        <v>6.9592999000000004</v>
      </c>
      <c r="BF17" s="100">
        <v>16.606987</v>
      </c>
      <c r="BG17" s="100">
        <v>20.0504</v>
      </c>
      <c r="BH17" s="100">
        <v>34.035646</v>
      </c>
      <c r="BI17" s="100">
        <v>57.054094999999997</v>
      </c>
      <c r="BJ17" s="100">
        <v>134.33873</v>
      </c>
      <c r="BK17" s="100">
        <v>168.18553</v>
      </c>
      <c r="BL17" s="100">
        <v>311.33249999999998</v>
      </c>
      <c r="BM17" s="100">
        <v>7.3856513000000001</v>
      </c>
      <c r="BN17" s="100">
        <v>18.215139000000001</v>
      </c>
      <c r="BO17" s="125"/>
      <c r="BP17" s="113">
        <v>1910</v>
      </c>
    </row>
    <row r="18" spans="1:68" s="91" customFormat="1">
      <c r="A18" s="125"/>
      <c r="B18" s="113">
        <v>1911</v>
      </c>
      <c r="C18" s="100">
        <v>13.802211</v>
      </c>
      <c r="D18" s="100">
        <v>3.0413757000000001</v>
      </c>
      <c r="E18" s="100">
        <v>0.92445359999999999</v>
      </c>
      <c r="F18" s="100">
        <v>1.7518581</v>
      </c>
      <c r="G18" s="100">
        <v>2.6120800000000002</v>
      </c>
      <c r="H18" s="100">
        <v>1.4905869</v>
      </c>
      <c r="I18" s="100">
        <v>1.1609278000000001</v>
      </c>
      <c r="J18" s="100">
        <v>4.5780658000000001</v>
      </c>
      <c r="K18" s="100">
        <v>7.5420986000000001</v>
      </c>
      <c r="L18" s="100">
        <v>8.2104257</v>
      </c>
      <c r="M18" s="100">
        <v>6.4303365000000001</v>
      </c>
      <c r="N18" s="100">
        <v>23.435023000000001</v>
      </c>
      <c r="O18" s="100">
        <v>27.048435999999999</v>
      </c>
      <c r="P18" s="100">
        <v>37.045268999999998</v>
      </c>
      <c r="Q18" s="100">
        <v>92.291916000000001</v>
      </c>
      <c r="R18" s="100">
        <v>116.08886</v>
      </c>
      <c r="S18" s="100">
        <v>203.0915</v>
      </c>
      <c r="T18" s="100">
        <v>522.79988000000003</v>
      </c>
      <c r="U18" s="100">
        <v>9.8571790000000004</v>
      </c>
      <c r="V18" s="100">
        <v>24.014731999999999</v>
      </c>
      <c r="W18" s="125"/>
      <c r="X18" s="113">
        <v>1911</v>
      </c>
      <c r="Y18" s="100">
        <v>8.8854548999999992</v>
      </c>
      <c r="Z18" s="100">
        <v>0.44601839999999998</v>
      </c>
      <c r="AA18" s="100">
        <v>1.8790811000000001</v>
      </c>
      <c r="AB18" s="100">
        <v>2.2407658000000001</v>
      </c>
      <c r="AC18" s="100">
        <v>3.6447299000000002</v>
      </c>
      <c r="AD18" s="100">
        <v>4.7451086</v>
      </c>
      <c r="AE18" s="100">
        <v>4.3511232</v>
      </c>
      <c r="AF18" s="100">
        <v>2.8476439</v>
      </c>
      <c r="AG18" s="100">
        <v>3.1882164</v>
      </c>
      <c r="AH18" s="100">
        <v>5.4923929999999999</v>
      </c>
      <c r="AI18" s="100">
        <v>5.8591918999999999</v>
      </c>
      <c r="AJ18" s="100">
        <v>13.964043</v>
      </c>
      <c r="AK18" s="100">
        <v>29.370566</v>
      </c>
      <c r="AL18" s="100">
        <v>65.395094999999998</v>
      </c>
      <c r="AM18" s="100">
        <v>106.96822</v>
      </c>
      <c r="AN18" s="100">
        <v>174.60413</v>
      </c>
      <c r="AO18" s="100">
        <v>271.31783000000001</v>
      </c>
      <c r="AP18" s="100">
        <v>558.65922</v>
      </c>
      <c r="AQ18" s="100">
        <v>10.224233</v>
      </c>
      <c r="AR18" s="100">
        <v>27.763569</v>
      </c>
      <c r="AS18" s="125"/>
      <c r="AT18" s="113">
        <v>1911</v>
      </c>
      <c r="AU18" s="100">
        <v>11.386863</v>
      </c>
      <c r="AV18" s="100">
        <v>1.760699</v>
      </c>
      <c r="AW18" s="100">
        <v>1.3979041000000001</v>
      </c>
      <c r="AX18" s="100">
        <v>1.9935012000000001</v>
      </c>
      <c r="AY18" s="100">
        <v>3.1166725999999998</v>
      </c>
      <c r="AZ18" s="100">
        <v>3.0695874999999999</v>
      </c>
      <c r="BA18" s="100">
        <v>2.7014534000000001</v>
      </c>
      <c r="BB18" s="100">
        <v>3.7495313000000001</v>
      </c>
      <c r="BC18" s="100">
        <v>5.5287309999999996</v>
      </c>
      <c r="BD18" s="100">
        <v>6.9896143000000004</v>
      </c>
      <c r="BE18" s="100">
        <v>6.1793557999999997</v>
      </c>
      <c r="BF18" s="100">
        <v>19.255801999999999</v>
      </c>
      <c r="BG18" s="100">
        <v>28.118849000000001</v>
      </c>
      <c r="BH18" s="100">
        <v>50.524025000000002</v>
      </c>
      <c r="BI18" s="100">
        <v>99.222457000000006</v>
      </c>
      <c r="BJ18" s="100">
        <v>143.41956999999999</v>
      </c>
      <c r="BK18" s="100">
        <v>234.89731</v>
      </c>
      <c r="BL18" s="100">
        <v>541.07930999999996</v>
      </c>
      <c r="BM18" s="100">
        <v>10.033659</v>
      </c>
      <c r="BN18" s="100">
        <v>25.812766</v>
      </c>
      <c r="BO18" s="125"/>
      <c r="BP18" s="113">
        <v>1911</v>
      </c>
    </row>
    <row r="19" spans="1:68" s="91" customFormat="1">
      <c r="A19" s="125"/>
      <c r="B19" s="113">
        <v>1912</v>
      </c>
      <c r="C19" s="100">
        <v>7.7207103000000004</v>
      </c>
      <c r="D19" s="100">
        <v>1.2638864000000001</v>
      </c>
      <c r="E19" s="100">
        <v>1.8053018000000001</v>
      </c>
      <c r="F19" s="100">
        <v>1.7446214</v>
      </c>
      <c r="G19" s="100">
        <v>0.87434829999999997</v>
      </c>
      <c r="H19" s="100">
        <v>4.4202868000000004</v>
      </c>
      <c r="I19" s="100">
        <v>2.2502453</v>
      </c>
      <c r="J19" s="100">
        <v>8.2538268000000006</v>
      </c>
      <c r="K19" s="100">
        <v>5.3936269000000001</v>
      </c>
      <c r="L19" s="100">
        <v>4.4375941000000001</v>
      </c>
      <c r="M19" s="100">
        <v>8.9707740999999999</v>
      </c>
      <c r="N19" s="100">
        <v>12.982478</v>
      </c>
      <c r="O19" s="100">
        <v>23.346401</v>
      </c>
      <c r="P19" s="100">
        <v>42.682450000000003</v>
      </c>
      <c r="Q19" s="100">
        <v>53.891106000000001</v>
      </c>
      <c r="R19" s="100">
        <v>141.83726999999999</v>
      </c>
      <c r="S19" s="100">
        <v>291.26105000000001</v>
      </c>
      <c r="T19" s="100">
        <v>308.23549000000003</v>
      </c>
      <c r="U19" s="100">
        <v>8.6904120999999996</v>
      </c>
      <c r="V19" s="100">
        <v>21.245059000000001</v>
      </c>
      <c r="W19" s="125"/>
      <c r="X19" s="113">
        <v>1912</v>
      </c>
      <c r="Y19" s="100">
        <v>8.3779204000000007</v>
      </c>
      <c r="Z19" s="100">
        <v>1.2970427</v>
      </c>
      <c r="AA19" s="100">
        <v>1.3773915000000001</v>
      </c>
      <c r="AB19" s="100">
        <v>1.7848839999999999</v>
      </c>
      <c r="AC19" s="100">
        <v>4.0807906000000003</v>
      </c>
      <c r="AD19" s="100">
        <v>1.5429550999999999</v>
      </c>
      <c r="AE19" s="100">
        <v>1.7974813999999999</v>
      </c>
      <c r="AF19" s="100">
        <v>4.1222861999999996</v>
      </c>
      <c r="AG19" s="100">
        <v>2.3236756000000001</v>
      </c>
      <c r="AH19" s="100">
        <v>6.2473337000000004</v>
      </c>
      <c r="AI19" s="100">
        <v>7.8817823000000002</v>
      </c>
      <c r="AJ19" s="100">
        <v>6.4923470999999999</v>
      </c>
      <c r="AK19" s="100">
        <v>14.670192999999999</v>
      </c>
      <c r="AL19" s="100">
        <v>44.701551000000002</v>
      </c>
      <c r="AM19" s="100">
        <v>93.428606000000002</v>
      </c>
      <c r="AN19" s="100">
        <v>176.28290000000001</v>
      </c>
      <c r="AO19" s="100">
        <v>200.10005000000001</v>
      </c>
      <c r="AP19" s="100">
        <v>318.13362000000001</v>
      </c>
      <c r="AQ19" s="100">
        <v>8.2419095999999996</v>
      </c>
      <c r="AR19" s="100">
        <v>20.911688000000002</v>
      </c>
      <c r="AS19" s="125"/>
      <c r="AT19" s="113">
        <v>1912</v>
      </c>
      <c r="AU19" s="100">
        <v>8.0435368999999994</v>
      </c>
      <c r="AV19" s="100">
        <v>1.2802499000000001</v>
      </c>
      <c r="AW19" s="100">
        <v>1.5931808000000001</v>
      </c>
      <c r="AX19" s="100">
        <v>1.7645230999999999</v>
      </c>
      <c r="AY19" s="100">
        <v>2.4483220000000001</v>
      </c>
      <c r="AZ19" s="100">
        <v>3.0147814999999998</v>
      </c>
      <c r="BA19" s="100">
        <v>2.0309952999999998</v>
      </c>
      <c r="BB19" s="100">
        <v>6.2695303999999998</v>
      </c>
      <c r="BC19" s="100">
        <v>3.9649784000000001</v>
      </c>
      <c r="BD19" s="100">
        <v>5.2577043999999997</v>
      </c>
      <c r="BE19" s="100">
        <v>8.4878835000000006</v>
      </c>
      <c r="BF19" s="100">
        <v>10.098248999999999</v>
      </c>
      <c r="BG19" s="100">
        <v>19.342566000000001</v>
      </c>
      <c r="BH19" s="100">
        <v>43.639864000000003</v>
      </c>
      <c r="BI19" s="100">
        <v>72.633348999999995</v>
      </c>
      <c r="BJ19" s="100">
        <v>158.09619000000001</v>
      </c>
      <c r="BK19" s="100">
        <v>248.18735000000001</v>
      </c>
      <c r="BL19" s="100">
        <v>313.32162</v>
      </c>
      <c r="BM19" s="100">
        <v>8.4741771999999997</v>
      </c>
      <c r="BN19" s="100">
        <v>21.107651000000001</v>
      </c>
      <c r="BO19" s="125"/>
      <c r="BP19" s="113">
        <v>1912</v>
      </c>
    </row>
    <row r="20" spans="1:68" s="91" customFormat="1">
      <c r="A20" s="125"/>
      <c r="B20" s="113">
        <v>1913</v>
      </c>
      <c r="C20" s="100">
        <v>6.5236679000000004</v>
      </c>
      <c r="D20" s="100">
        <v>1.2266566999999999</v>
      </c>
      <c r="E20" s="100">
        <v>0</v>
      </c>
      <c r="F20" s="100">
        <v>1.3030832999999999</v>
      </c>
      <c r="G20" s="100">
        <v>1.7560681</v>
      </c>
      <c r="H20" s="100">
        <v>3.3988765999999999</v>
      </c>
      <c r="I20" s="100">
        <v>2.72865</v>
      </c>
      <c r="J20" s="100">
        <v>4.3182581000000004</v>
      </c>
      <c r="K20" s="100">
        <v>4.6419591000000002</v>
      </c>
      <c r="L20" s="100">
        <v>13.192534999999999</v>
      </c>
      <c r="M20" s="100">
        <v>9.6417476999999998</v>
      </c>
      <c r="N20" s="100">
        <v>11.041211000000001</v>
      </c>
      <c r="O20" s="100">
        <v>21.809446000000001</v>
      </c>
      <c r="P20" s="100">
        <v>34.205342000000002</v>
      </c>
      <c r="Q20" s="100">
        <v>66.392245000000003</v>
      </c>
      <c r="R20" s="100">
        <v>109.82804</v>
      </c>
      <c r="S20" s="100">
        <v>144.59868</v>
      </c>
      <c r="T20" s="100">
        <v>297.74794000000003</v>
      </c>
      <c r="U20" s="100">
        <v>7.6929217999999997</v>
      </c>
      <c r="V20" s="100">
        <v>17.779954</v>
      </c>
      <c r="W20" s="125"/>
      <c r="X20" s="113">
        <v>1913</v>
      </c>
      <c r="Y20" s="100">
        <v>6.3828189999999996</v>
      </c>
      <c r="Z20" s="100">
        <v>2.9364287999999998</v>
      </c>
      <c r="AA20" s="100">
        <v>0.44896200000000003</v>
      </c>
      <c r="AB20" s="100">
        <v>1.3329162999999999</v>
      </c>
      <c r="AC20" s="100">
        <v>2.7076300999999998</v>
      </c>
      <c r="AD20" s="100">
        <v>3.0121207999999999</v>
      </c>
      <c r="AE20" s="100">
        <v>0.57829410000000003</v>
      </c>
      <c r="AF20" s="100">
        <v>1.9915875000000001</v>
      </c>
      <c r="AG20" s="100">
        <v>3.7664897000000002</v>
      </c>
      <c r="AH20" s="100">
        <v>6.0947154000000001</v>
      </c>
      <c r="AI20" s="100">
        <v>4.3342204000000004</v>
      </c>
      <c r="AJ20" s="100">
        <v>4.5501426</v>
      </c>
      <c r="AK20" s="100">
        <v>33.222850999999999</v>
      </c>
      <c r="AL20" s="100">
        <v>20.325202999999998</v>
      </c>
      <c r="AM20" s="100">
        <v>84.123361000000003</v>
      </c>
      <c r="AN20" s="100">
        <v>137.71575000000001</v>
      </c>
      <c r="AO20" s="100">
        <v>145.41928999999999</v>
      </c>
      <c r="AP20" s="100">
        <v>227.04338999999999</v>
      </c>
      <c r="AQ20" s="100">
        <v>6.9326677999999999</v>
      </c>
      <c r="AR20" s="100">
        <v>16.733591000000001</v>
      </c>
      <c r="AS20" s="125"/>
      <c r="AT20" s="113">
        <v>1913</v>
      </c>
      <c r="AU20" s="100">
        <v>6.4544873999999997</v>
      </c>
      <c r="AV20" s="100">
        <v>2.0705990999999999</v>
      </c>
      <c r="AW20" s="100">
        <v>0.22245400000000001</v>
      </c>
      <c r="AX20" s="100">
        <v>1.317831</v>
      </c>
      <c r="AY20" s="100">
        <v>2.2253001000000001</v>
      </c>
      <c r="AZ20" s="100">
        <v>3.208723</v>
      </c>
      <c r="BA20" s="100">
        <v>1.6846209999999999</v>
      </c>
      <c r="BB20" s="100">
        <v>3.1975851999999998</v>
      </c>
      <c r="BC20" s="100">
        <v>4.2320877000000001</v>
      </c>
      <c r="BD20" s="100">
        <v>9.9484907000000007</v>
      </c>
      <c r="BE20" s="100">
        <v>7.2682869999999999</v>
      </c>
      <c r="BF20" s="100">
        <v>8.1386389999999995</v>
      </c>
      <c r="BG20" s="100">
        <v>27.081482999999999</v>
      </c>
      <c r="BH20" s="100">
        <v>27.639977999999999</v>
      </c>
      <c r="BI20" s="100">
        <v>74.828417000000002</v>
      </c>
      <c r="BJ20" s="100">
        <v>123.12575</v>
      </c>
      <c r="BK20" s="100">
        <v>144.99142000000001</v>
      </c>
      <c r="BL20" s="100">
        <v>261.15114999999997</v>
      </c>
      <c r="BM20" s="100">
        <v>7.3254187000000002</v>
      </c>
      <c r="BN20" s="100">
        <v>17.267489000000001</v>
      </c>
      <c r="BO20" s="125"/>
      <c r="BP20" s="113">
        <v>1913</v>
      </c>
    </row>
    <row r="21" spans="1:68" s="91" customFormat="1">
      <c r="A21" s="125"/>
      <c r="B21" s="113">
        <v>1914</v>
      </c>
      <c r="C21" s="100">
        <v>10.005678</v>
      </c>
      <c r="D21" s="100">
        <v>1.1915576000000001</v>
      </c>
      <c r="E21" s="100">
        <v>0</v>
      </c>
      <c r="F21" s="100">
        <v>3.0280705999999999</v>
      </c>
      <c r="G21" s="100">
        <v>1.3226264999999999</v>
      </c>
      <c r="H21" s="100">
        <v>2.4004520999999999</v>
      </c>
      <c r="I21" s="100">
        <v>2.6493828000000001</v>
      </c>
      <c r="J21" s="100">
        <v>1.7996174</v>
      </c>
      <c r="K21" s="100">
        <v>11.091277</v>
      </c>
      <c r="L21" s="100">
        <v>5.8108621999999999</v>
      </c>
      <c r="M21" s="100">
        <v>5.9982194</v>
      </c>
      <c r="N21" s="100">
        <v>3.4884248000000002</v>
      </c>
      <c r="O21" s="100">
        <v>11.018191</v>
      </c>
      <c r="P21" s="100">
        <v>37.334985000000003</v>
      </c>
      <c r="Q21" s="100">
        <v>35.996530999999997</v>
      </c>
      <c r="R21" s="100">
        <v>62.481451</v>
      </c>
      <c r="S21" s="100">
        <v>110.4472</v>
      </c>
      <c r="T21" s="100">
        <v>130.88663</v>
      </c>
      <c r="U21" s="100">
        <v>6.2023235000000003</v>
      </c>
      <c r="V21" s="100">
        <v>11.691456000000001</v>
      </c>
      <c r="W21" s="125"/>
      <c r="X21" s="113">
        <v>1914</v>
      </c>
      <c r="Y21" s="100">
        <v>8.8860913999999998</v>
      </c>
      <c r="Z21" s="100">
        <v>1.6294991000000001</v>
      </c>
      <c r="AA21" s="100">
        <v>0.43923420000000002</v>
      </c>
      <c r="AB21" s="100">
        <v>1.3272187</v>
      </c>
      <c r="AC21" s="100">
        <v>3.1439973000000001</v>
      </c>
      <c r="AD21" s="100">
        <v>1.4708889000000001</v>
      </c>
      <c r="AE21" s="100">
        <v>3.9118252</v>
      </c>
      <c r="AF21" s="100">
        <v>3.2109553000000002</v>
      </c>
      <c r="AG21" s="100">
        <v>3.6658664999999999</v>
      </c>
      <c r="AH21" s="100">
        <v>5.9493758999999997</v>
      </c>
      <c r="AI21" s="100">
        <v>10.442207</v>
      </c>
      <c r="AJ21" s="100">
        <v>11.387414</v>
      </c>
      <c r="AK21" s="100">
        <v>12.815021</v>
      </c>
      <c r="AL21" s="100">
        <v>19.66085</v>
      </c>
      <c r="AM21" s="100">
        <v>89.531285999999994</v>
      </c>
      <c r="AN21" s="100">
        <v>123.34397</v>
      </c>
      <c r="AO21" s="100">
        <v>223.31923</v>
      </c>
      <c r="AP21" s="100">
        <v>336.86237</v>
      </c>
      <c r="AQ21" s="100">
        <v>7.7679543000000004</v>
      </c>
      <c r="AR21" s="100">
        <v>19.547391000000001</v>
      </c>
      <c r="AS21" s="125"/>
      <c r="AT21" s="113">
        <v>1914</v>
      </c>
      <c r="AU21" s="100">
        <v>9.4558160000000004</v>
      </c>
      <c r="AV21" s="100">
        <v>1.4077553</v>
      </c>
      <c r="AW21" s="100">
        <v>0.21753800000000001</v>
      </c>
      <c r="AX21" s="100">
        <v>2.1871936000000001</v>
      </c>
      <c r="AY21" s="100">
        <v>2.224853</v>
      </c>
      <c r="AZ21" s="100">
        <v>1.9405587</v>
      </c>
      <c r="BA21" s="100">
        <v>3.2638159</v>
      </c>
      <c r="BB21" s="100">
        <v>2.4812433999999999</v>
      </c>
      <c r="BC21" s="100">
        <v>7.5949280000000003</v>
      </c>
      <c r="BD21" s="100">
        <v>5.8746904999999998</v>
      </c>
      <c r="BE21" s="100">
        <v>8.0012614000000006</v>
      </c>
      <c r="BF21" s="100">
        <v>7.0399234000000002</v>
      </c>
      <c r="BG21" s="100">
        <v>11.848872999999999</v>
      </c>
      <c r="BH21" s="100">
        <v>28.994347999999999</v>
      </c>
      <c r="BI21" s="100">
        <v>61.557718000000001</v>
      </c>
      <c r="BJ21" s="100">
        <v>91.787700000000001</v>
      </c>
      <c r="BK21" s="100">
        <v>165.12832</v>
      </c>
      <c r="BL21" s="100">
        <v>238.21165999999999</v>
      </c>
      <c r="BM21" s="100">
        <v>6.9610444999999999</v>
      </c>
      <c r="BN21" s="100">
        <v>15.572075999999999</v>
      </c>
      <c r="BO21" s="125"/>
      <c r="BP21" s="113">
        <v>1914</v>
      </c>
    </row>
    <row r="22" spans="1:68" s="91" customFormat="1">
      <c r="A22" s="125"/>
      <c r="B22" s="113">
        <v>1915</v>
      </c>
      <c r="C22" s="100">
        <v>10.572172999999999</v>
      </c>
      <c r="D22" s="100">
        <v>1.1584112</v>
      </c>
      <c r="E22" s="100">
        <v>0</v>
      </c>
      <c r="F22" s="100">
        <v>2.1540824000000001</v>
      </c>
      <c r="G22" s="100">
        <v>4.8702477000000002</v>
      </c>
      <c r="H22" s="100">
        <v>0.94949720000000004</v>
      </c>
      <c r="I22" s="100">
        <v>3.0895093</v>
      </c>
      <c r="J22" s="100">
        <v>2.9188250999999998</v>
      </c>
      <c r="K22" s="100">
        <v>3.8523570999999999</v>
      </c>
      <c r="L22" s="100">
        <v>11.518613999999999</v>
      </c>
      <c r="M22" s="100">
        <v>8.3811478000000008</v>
      </c>
      <c r="N22" s="100">
        <v>8.8412834999999994</v>
      </c>
      <c r="O22" s="100">
        <v>8.8947660000000006</v>
      </c>
      <c r="P22" s="100">
        <v>27.533856</v>
      </c>
      <c r="Q22" s="100">
        <v>70.983771000000004</v>
      </c>
      <c r="R22" s="100">
        <v>77.758078999999995</v>
      </c>
      <c r="S22" s="100">
        <v>175.48093</v>
      </c>
      <c r="T22" s="100">
        <v>278.77742999999998</v>
      </c>
      <c r="U22" s="100">
        <v>7.4101340999999996</v>
      </c>
      <c r="V22" s="100">
        <v>16.4544</v>
      </c>
      <c r="W22" s="125"/>
      <c r="X22" s="113">
        <v>1915</v>
      </c>
      <c r="Y22" s="100">
        <v>8.0341818000000007</v>
      </c>
      <c r="Z22" s="100">
        <v>3.167519</v>
      </c>
      <c r="AA22" s="100">
        <v>0.85983779999999999</v>
      </c>
      <c r="AB22" s="100">
        <v>1.3215695999999999</v>
      </c>
      <c r="AC22" s="100">
        <v>4.9173659000000001</v>
      </c>
      <c r="AD22" s="100">
        <v>3.3537528999999999</v>
      </c>
      <c r="AE22" s="100">
        <v>2.7031877999999998</v>
      </c>
      <c r="AF22" s="100">
        <v>4.3532283999999999</v>
      </c>
      <c r="AG22" s="100">
        <v>4.2845757999999998</v>
      </c>
      <c r="AH22" s="100">
        <v>5.8108067999999999</v>
      </c>
      <c r="AI22" s="100">
        <v>12.091703000000001</v>
      </c>
      <c r="AJ22" s="100">
        <v>12.068549000000001</v>
      </c>
      <c r="AK22" s="100">
        <v>10.331077000000001</v>
      </c>
      <c r="AL22" s="100">
        <v>49.976202000000001</v>
      </c>
      <c r="AM22" s="100">
        <v>66.653570000000002</v>
      </c>
      <c r="AN22" s="100">
        <v>158.94417000000001</v>
      </c>
      <c r="AO22" s="100">
        <v>216.79597999999999</v>
      </c>
      <c r="AP22" s="100">
        <v>252.98988</v>
      </c>
      <c r="AQ22" s="100">
        <v>8.6497048000000003</v>
      </c>
      <c r="AR22" s="100">
        <v>19.966328000000001</v>
      </c>
      <c r="AS22" s="125"/>
      <c r="AT22" s="113">
        <v>1915</v>
      </c>
      <c r="AU22" s="100">
        <v>9.3257852000000003</v>
      </c>
      <c r="AV22" s="100">
        <v>2.1503736999999998</v>
      </c>
      <c r="AW22" s="100">
        <v>0.42566920000000003</v>
      </c>
      <c r="AX22" s="100">
        <v>1.7424630999999999</v>
      </c>
      <c r="AY22" s="100">
        <v>4.8936934000000001</v>
      </c>
      <c r="AZ22" s="100">
        <v>2.1461315000000001</v>
      </c>
      <c r="BA22" s="100">
        <v>2.9010549999999999</v>
      </c>
      <c r="BB22" s="100">
        <v>3.6133476999999998</v>
      </c>
      <c r="BC22" s="100">
        <v>4.0569870999999997</v>
      </c>
      <c r="BD22" s="100">
        <v>8.8676134999999991</v>
      </c>
      <c r="BE22" s="100">
        <v>10.066024000000001</v>
      </c>
      <c r="BF22" s="100">
        <v>10.299372</v>
      </c>
      <c r="BG22" s="100">
        <v>9.5592699000000003</v>
      </c>
      <c r="BH22" s="100">
        <v>38.101813</v>
      </c>
      <c r="BI22" s="100">
        <v>68.909183999999996</v>
      </c>
      <c r="BJ22" s="100">
        <v>117.2208</v>
      </c>
      <c r="BK22" s="100">
        <v>195.72973999999999</v>
      </c>
      <c r="BL22" s="100">
        <v>265.25839000000002</v>
      </c>
      <c r="BM22" s="100">
        <v>8.0122873999999999</v>
      </c>
      <c r="BN22" s="100">
        <v>18.135047</v>
      </c>
      <c r="BO22" s="125"/>
      <c r="BP22" s="113">
        <v>1915</v>
      </c>
    </row>
    <row r="23" spans="1:68" s="91" customFormat="1">
      <c r="A23" s="125"/>
      <c r="B23" s="113">
        <v>1916</v>
      </c>
      <c r="C23" s="100">
        <v>6.2568108000000002</v>
      </c>
      <c r="D23" s="100">
        <v>1.8784316999999999</v>
      </c>
      <c r="E23" s="100">
        <v>0</v>
      </c>
      <c r="F23" s="100">
        <v>1.2871973000000001</v>
      </c>
      <c r="G23" s="100">
        <v>1.7785603000000001</v>
      </c>
      <c r="H23" s="100">
        <v>2.8171461</v>
      </c>
      <c r="I23" s="100">
        <v>2.0031249</v>
      </c>
      <c r="J23" s="100">
        <v>1.137</v>
      </c>
      <c r="K23" s="100">
        <v>3.1600769</v>
      </c>
      <c r="L23" s="100">
        <v>6.4222409000000003</v>
      </c>
      <c r="M23" s="100">
        <v>4.9208764</v>
      </c>
      <c r="N23" s="100">
        <v>9.4766270000000006</v>
      </c>
      <c r="O23" s="100">
        <v>8.4057747999999997</v>
      </c>
      <c r="P23" s="100">
        <v>24.542135999999999</v>
      </c>
      <c r="Q23" s="100">
        <v>66.820459999999997</v>
      </c>
      <c r="R23" s="100">
        <v>92.900828000000004</v>
      </c>
      <c r="S23" s="100">
        <v>87.131732</v>
      </c>
      <c r="T23" s="100">
        <v>171.92680999999999</v>
      </c>
      <c r="U23" s="100">
        <v>5.6244573000000004</v>
      </c>
      <c r="V23" s="100">
        <v>12.440151999999999</v>
      </c>
      <c r="W23" s="125"/>
      <c r="X23" s="113">
        <v>1916</v>
      </c>
      <c r="Y23" s="100">
        <v>5.7642078999999997</v>
      </c>
      <c r="Z23" s="100">
        <v>1.5405175</v>
      </c>
      <c r="AA23" s="100">
        <v>0.42099059999999999</v>
      </c>
      <c r="AB23" s="100">
        <v>1.7546245</v>
      </c>
      <c r="AC23" s="100">
        <v>0.4449438</v>
      </c>
      <c r="AD23" s="100">
        <v>0.4684181</v>
      </c>
      <c r="AE23" s="100">
        <v>2.0943615000000002</v>
      </c>
      <c r="AF23" s="100">
        <v>2.4113308</v>
      </c>
      <c r="AG23" s="100">
        <v>3.4799311999999998</v>
      </c>
      <c r="AH23" s="100">
        <v>2.4336623999999998</v>
      </c>
      <c r="AI23" s="100">
        <v>10.708931</v>
      </c>
      <c r="AJ23" s="100">
        <v>10.14006</v>
      </c>
      <c r="AK23" s="100">
        <v>19.502365000000001</v>
      </c>
      <c r="AL23" s="100">
        <v>20.761246</v>
      </c>
      <c r="AM23" s="100">
        <v>37.816282000000001</v>
      </c>
      <c r="AN23" s="100">
        <v>117.93401</v>
      </c>
      <c r="AO23" s="100">
        <v>133.03769</v>
      </c>
      <c r="AP23" s="100">
        <v>154.18502000000001</v>
      </c>
      <c r="AQ23" s="100">
        <v>5.5956577999999997</v>
      </c>
      <c r="AR23" s="100">
        <v>13.049623</v>
      </c>
      <c r="AS23" s="125"/>
      <c r="AT23" s="113">
        <v>1916</v>
      </c>
      <c r="AU23" s="100">
        <v>6.0149151999999999</v>
      </c>
      <c r="AV23" s="100">
        <v>1.7115716999999999</v>
      </c>
      <c r="AW23" s="100">
        <v>0.2083303</v>
      </c>
      <c r="AX23" s="100">
        <v>1.5183278</v>
      </c>
      <c r="AY23" s="100">
        <v>1.1119797</v>
      </c>
      <c r="AZ23" s="100">
        <v>1.641397</v>
      </c>
      <c r="BA23" s="100">
        <v>2.0477273999999999</v>
      </c>
      <c r="BB23" s="100">
        <v>1.7554896</v>
      </c>
      <c r="BC23" s="100">
        <v>3.3123002000000001</v>
      </c>
      <c r="BD23" s="100">
        <v>4.5556530000000004</v>
      </c>
      <c r="BE23" s="100">
        <v>7.5674111999999996</v>
      </c>
      <c r="BF23" s="100">
        <v>9.7776730000000001</v>
      </c>
      <c r="BG23" s="100">
        <v>13.542948000000001</v>
      </c>
      <c r="BH23" s="100">
        <v>22.765338</v>
      </c>
      <c r="BI23" s="100">
        <v>52.879013999999998</v>
      </c>
      <c r="BJ23" s="100">
        <v>105.18012</v>
      </c>
      <c r="BK23" s="100">
        <v>109.88105</v>
      </c>
      <c r="BL23" s="100">
        <v>162.57329999999999</v>
      </c>
      <c r="BM23" s="100">
        <v>5.6104349999999998</v>
      </c>
      <c r="BN23" s="100">
        <v>12.722187999999999</v>
      </c>
      <c r="BO23" s="125"/>
      <c r="BP23" s="113">
        <v>1916</v>
      </c>
    </row>
    <row r="24" spans="1:68" s="91" customFormat="1">
      <c r="A24" s="125"/>
      <c r="B24" s="113">
        <v>1917</v>
      </c>
      <c r="C24" s="100">
        <v>2.7433977000000001</v>
      </c>
      <c r="D24" s="100">
        <v>0</v>
      </c>
      <c r="E24" s="100">
        <v>0</v>
      </c>
      <c r="F24" s="100">
        <v>0.42732920000000002</v>
      </c>
      <c r="G24" s="100">
        <v>2.2327328999999998</v>
      </c>
      <c r="H24" s="100">
        <v>0.92882770000000003</v>
      </c>
      <c r="I24" s="100">
        <v>1.4621991999999999</v>
      </c>
      <c r="J24" s="100">
        <v>3.3240775999999999</v>
      </c>
      <c r="K24" s="100">
        <v>1.2445613</v>
      </c>
      <c r="L24" s="100">
        <v>1.4147232999999999</v>
      </c>
      <c r="M24" s="100">
        <v>8.0293165999999996</v>
      </c>
      <c r="N24" s="100">
        <v>4.0218628000000001</v>
      </c>
      <c r="O24" s="100">
        <v>11.95162</v>
      </c>
      <c r="P24" s="100">
        <v>7.9088269999999996</v>
      </c>
      <c r="Q24" s="100">
        <v>25.108279</v>
      </c>
      <c r="R24" s="100">
        <v>66.802327000000005</v>
      </c>
      <c r="S24" s="100">
        <v>86.531389000000004</v>
      </c>
      <c r="T24" s="100">
        <v>190.60326000000001</v>
      </c>
      <c r="U24" s="100">
        <v>3.5930170000000001</v>
      </c>
      <c r="V24" s="100">
        <v>9.2071109</v>
      </c>
      <c r="W24" s="125"/>
      <c r="X24" s="113">
        <v>1917</v>
      </c>
      <c r="Y24" s="100">
        <v>2.1328024999999999</v>
      </c>
      <c r="Z24" s="100">
        <v>0.37489349999999999</v>
      </c>
      <c r="AA24" s="100">
        <v>0.4124256</v>
      </c>
      <c r="AB24" s="100">
        <v>0</v>
      </c>
      <c r="AC24" s="100">
        <v>0</v>
      </c>
      <c r="AD24" s="100">
        <v>0.91639040000000005</v>
      </c>
      <c r="AE24" s="100">
        <v>0.50758539999999996</v>
      </c>
      <c r="AF24" s="100">
        <v>1.1698177999999999</v>
      </c>
      <c r="AG24" s="100">
        <v>3.3938617</v>
      </c>
      <c r="AH24" s="100">
        <v>6.3453387000000001</v>
      </c>
      <c r="AI24" s="100">
        <v>0.94166919999999998</v>
      </c>
      <c r="AJ24" s="100">
        <v>2.403384</v>
      </c>
      <c r="AK24" s="100">
        <v>10.771750000000001</v>
      </c>
      <c r="AL24" s="100">
        <v>15.666964999999999</v>
      </c>
      <c r="AM24" s="100">
        <v>50.555436</v>
      </c>
      <c r="AN24" s="100">
        <v>52.455989000000002</v>
      </c>
      <c r="AO24" s="100">
        <v>21.561018000000001</v>
      </c>
      <c r="AP24" s="100">
        <v>105.66357000000001</v>
      </c>
      <c r="AQ24" s="100">
        <v>3.0810295000000001</v>
      </c>
      <c r="AR24" s="100">
        <v>7.1639879000000004</v>
      </c>
      <c r="AS24" s="125"/>
      <c r="AT24" s="113">
        <v>1917</v>
      </c>
      <c r="AU24" s="100">
        <v>2.4435829</v>
      </c>
      <c r="AV24" s="100">
        <v>0.185142</v>
      </c>
      <c r="AW24" s="100">
        <v>0.20401269999999999</v>
      </c>
      <c r="AX24" s="100">
        <v>0.21600749999999999</v>
      </c>
      <c r="AY24" s="100">
        <v>1.1117564</v>
      </c>
      <c r="AZ24" s="100">
        <v>0.92256709999999997</v>
      </c>
      <c r="BA24" s="100">
        <v>0.9945756</v>
      </c>
      <c r="BB24" s="100">
        <v>2.2761673999999998</v>
      </c>
      <c r="BC24" s="100">
        <v>2.2725502</v>
      </c>
      <c r="BD24" s="100">
        <v>3.7390558</v>
      </c>
      <c r="BE24" s="100">
        <v>4.7673117999999999</v>
      </c>
      <c r="BF24" s="100">
        <v>3.2845683999999999</v>
      </c>
      <c r="BG24" s="100">
        <v>11.405077</v>
      </c>
      <c r="BH24" s="100">
        <v>11.547781000000001</v>
      </c>
      <c r="BI24" s="100">
        <v>37.378681999999998</v>
      </c>
      <c r="BJ24" s="100">
        <v>59.703042000000003</v>
      </c>
      <c r="BK24" s="100">
        <v>53.992182</v>
      </c>
      <c r="BL24" s="100">
        <v>145.58975000000001</v>
      </c>
      <c r="BM24" s="100">
        <v>3.3431834999999999</v>
      </c>
      <c r="BN24" s="100">
        <v>8.1424251999999999</v>
      </c>
      <c r="BO24" s="125"/>
      <c r="BP24" s="113">
        <v>1917</v>
      </c>
    </row>
    <row r="25" spans="1:68" s="91" customFormat="1">
      <c r="A25" s="125"/>
      <c r="B25" s="114">
        <v>1918</v>
      </c>
      <c r="C25" s="100">
        <v>12.519799000000001</v>
      </c>
      <c r="D25" s="100">
        <v>2.8511584999999999</v>
      </c>
      <c r="E25" s="100">
        <v>3.1630155000000002</v>
      </c>
      <c r="F25" s="100">
        <v>7.6609208000000004</v>
      </c>
      <c r="G25" s="100">
        <v>8.9693901999999994</v>
      </c>
      <c r="H25" s="100">
        <v>9.6476804999999999</v>
      </c>
      <c r="I25" s="100">
        <v>5.6965775000000001</v>
      </c>
      <c r="J25" s="100">
        <v>8.1036883</v>
      </c>
      <c r="K25" s="100">
        <v>9.8054597000000001</v>
      </c>
      <c r="L25" s="100">
        <v>14.726219</v>
      </c>
      <c r="M25" s="100">
        <v>11.009950999999999</v>
      </c>
      <c r="N25" s="100">
        <v>21.165589000000001</v>
      </c>
      <c r="O25" s="100">
        <v>50.487392999999997</v>
      </c>
      <c r="P25" s="100">
        <v>76.544330000000002</v>
      </c>
      <c r="Q25" s="100">
        <v>123.85243</v>
      </c>
      <c r="R25" s="100">
        <v>286.51389</v>
      </c>
      <c r="S25" s="100">
        <v>408.2115</v>
      </c>
      <c r="T25" s="100">
        <v>763.37644</v>
      </c>
      <c r="U25" s="100">
        <v>17.652146999999999</v>
      </c>
      <c r="V25" s="100">
        <v>41.685848999999997</v>
      </c>
      <c r="W25" s="125"/>
      <c r="X25" s="114">
        <v>1918</v>
      </c>
      <c r="Y25" s="100">
        <v>13.681089999999999</v>
      </c>
      <c r="Z25" s="100">
        <v>3.6518768000000001</v>
      </c>
      <c r="AA25" s="100">
        <v>1.6168083</v>
      </c>
      <c r="AB25" s="100">
        <v>2.1748454000000002</v>
      </c>
      <c r="AC25" s="100">
        <v>3.9674056000000002</v>
      </c>
      <c r="AD25" s="100">
        <v>3.1388628000000001</v>
      </c>
      <c r="AE25" s="100">
        <v>3.9402384000000001</v>
      </c>
      <c r="AF25" s="100">
        <v>5.6802013000000002</v>
      </c>
      <c r="AG25" s="100">
        <v>5.2991152000000001</v>
      </c>
      <c r="AH25" s="100">
        <v>7.7589993000000002</v>
      </c>
      <c r="AI25" s="100">
        <v>7.2945579</v>
      </c>
      <c r="AJ25" s="100">
        <v>21.705107999999999</v>
      </c>
      <c r="AK25" s="100">
        <v>35.067929999999997</v>
      </c>
      <c r="AL25" s="100">
        <v>86.937622000000005</v>
      </c>
      <c r="AM25" s="100">
        <v>145.44108</v>
      </c>
      <c r="AN25" s="100">
        <v>292.71749999999997</v>
      </c>
      <c r="AO25" s="100">
        <v>482.58497999999997</v>
      </c>
      <c r="AP25" s="100">
        <v>710.80421999999999</v>
      </c>
      <c r="AQ25" s="100">
        <v>15.193402000000001</v>
      </c>
      <c r="AR25" s="100">
        <v>40.284607999999999</v>
      </c>
      <c r="AS25" s="125"/>
      <c r="AT25" s="114">
        <v>1918</v>
      </c>
      <c r="AU25" s="100">
        <v>13.089976999999999</v>
      </c>
      <c r="AV25" s="100">
        <v>3.2466390999999999</v>
      </c>
      <c r="AW25" s="100">
        <v>2.3984448</v>
      </c>
      <c r="AX25" s="100">
        <v>4.9477251000000004</v>
      </c>
      <c r="AY25" s="100">
        <v>6.4468927999999996</v>
      </c>
      <c r="AZ25" s="100">
        <v>6.3538226</v>
      </c>
      <c r="BA25" s="100">
        <v>4.8345823000000001</v>
      </c>
      <c r="BB25" s="100">
        <v>6.9223122999999998</v>
      </c>
      <c r="BC25" s="100">
        <v>7.6398327999999998</v>
      </c>
      <c r="BD25" s="100">
        <v>11.418661999999999</v>
      </c>
      <c r="BE25" s="100">
        <v>9.2894225000000006</v>
      </c>
      <c r="BF25" s="100">
        <v>21.412236</v>
      </c>
      <c r="BG25" s="100">
        <v>43.340964999999997</v>
      </c>
      <c r="BH25" s="100">
        <v>81.410601</v>
      </c>
      <c r="BI25" s="100">
        <v>134.29407</v>
      </c>
      <c r="BJ25" s="100">
        <v>289.60991999999999</v>
      </c>
      <c r="BK25" s="100">
        <v>445.83857</v>
      </c>
      <c r="BL25" s="100">
        <v>735.38158999999996</v>
      </c>
      <c r="BM25" s="100">
        <v>16.449819999999999</v>
      </c>
      <c r="BN25" s="100">
        <v>40.997732999999997</v>
      </c>
      <c r="BO25" s="125"/>
      <c r="BP25" s="114">
        <v>1918</v>
      </c>
    </row>
    <row r="26" spans="1:68" s="91" customFormat="1">
      <c r="A26" s="125"/>
      <c r="B26" s="114">
        <v>1919</v>
      </c>
      <c r="C26" s="100">
        <v>85.488752000000005</v>
      </c>
      <c r="D26" s="100">
        <v>21.543351999999999</v>
      </c>
      <c r="E26" s="100">
        <v>38.737347999999997</v>
      </c>
      <c r="F26" s="100">
        <v>97.072644999999994</v>
      </c>
      <c r="G26" s="100">
        <v>208.08899</v>
      </c>
      <c r="H26" s="100">
        <v>459.51913999999999</v>
      </c>
      <c r="I26" s="100">
        <v>532.53704000000005</v>
      </c>
      <c r="J26" s="100">
        <v>497.62626</v>
      </c>
      <c r="K26" s="100">
        <v>420.76769000000002</v>
      </c>
      <c r="L26" s="100">
        <v>431.74410999999998</v>
      </c>
      <c r="M26" s="100">
        <v>342.13905</v>
      </c>
      <c r="N26" s="100">
        <v>255.46860000000001</v>
      </c>
      <c r="O26" s="100">
        <v>253.75278</v>
      </c>
      <c r="P26" s="100">
        <v>259.55631</v>
      </c>
      <c r="Q26" s="100">
        <v>293.29993000000002</v>
      </c>
      <c r="R26" s="100">
        <v>371.87599</v>
      </c>
      <c r="S26" s="100">
        <v>266.73495000000003</v>
      </c>
      <c r="T26" s="100">
        <v>314.70575000000002</v>
      </c>
      <c r="U26" s="100">
        <v>255.06254000000001</v>
      </c>
      <c r="V26" s="100">
        <v>289.13448</v>
      </c>
      <c r="W26" s="125"/>
      <c r="X26" s="114">
        <v>1919</v>
      </c>
      <c r="Y26" s="100">
        <v>81.714622000000006</v>
      </c>
      <c r="Z26" s="100">
        <v>32.037453999999997</v>
      </c>
      <c r="AA26" s="100">
        <v>34.478112000000003</v>
      </c>
      <c r="AB26" s="100">
        <v>86.196590999999998</v>
      </c>
      <c r="AC26" s="100">
        <v>183.85337000000001</v>
      </c>
      <c r="AD26" s="100">
        <v>318.73727000000002</v>
      </c>
      <c r="AE26" s="100">
        <v>328.62070999999997</v>
      </c>
      <c r="AF26" s="100">
        <v>301.43529999999998</v>
      </c>
      <c r="AG26" s="100">
        <v>228.31286</v>
      </c>
      <c r="AH26" s="100">
        <v>236.16354999999999</v>
      </c>
      <c r="AI26" s="100">
        <v>235.97578999999999</v>
      </c>
      <c r="AJ26" s="100">
        <v>292.8433</v>
      </c>
      <c r="AK26" s="100">
        <v>250.37416999999999</v>
      </c>
      <c r="AL26" s="100">
        <v>274.60921000000002</v>
      </c>
      <c r="AM26" s="100">
        <v>334.03383000000002</v>
      </c>
      <c r="AN26" s="100">
        <v>367.16996999999998</v>
      </c>
      <c r="AO26" s="100">
        <v>275.84798000000001</v>
      </c>
      <c r="AP26" s="100">
        <v>234.55824999999999</v>
      </c>
      <c r="AQ26" s="100">
        <v>183.1489</v>
      </c>
      <c r="AR26" s="100">
        <v>213.38200000000001</v>
      </c>
      <c r="AS26" s="125"/>
      <c r="AT26" s="114">
        <v>1919</v>
      </c>
      <c r="AU26" s="100">
        <v>83.635833000000005</v>
      </c>
      <c r="AV26" s="100">
        <v>26.727012999999999</v>
      </c>
      <c r="AW26" s="100">
        <v>36.631988</v>
      </c>
      <c r="AX26" s="100">
        <v>91.693314000000001</v>
      </c>
      <c r="AY26" s="100">
        <v>195.81285</v>
      </c>
      <c r="AZ26" s="100">
        <v>387.90816000000001</v>
      </c>
      <c r="BA26" s="100">
        <v>432.27652</v>
      </c>
      <c r="BB26" s="100">
        <v>401.79703000000001</v>
      </c>
      <c r="BC26" s="100">
        <v>327.85656999999998</v>
      </c>
      <c r="BD26" s="100">
        <v>338.26503000000002</v>
      </c>
      <c r="BE26" s="100">
        <v>292.69015999999999</v>
      </c>
      <c r="BF26" s="100">
        <v>272.60989999999998</v>
      </c>
      <c r="BG26" s="100">
        <v>252.18615</v>
      </c>
      <c r="BH26" s="100">
        <v>266.59242</v>
      </c>
      <c r="BI26" s="100">
        <v>313.05946</v>
      </c>
      <c r="BJ26" s="100">
        <v>369.50799999999998</v>
      </c>
      <c r="BK26" s="100">
        <v>271.39024999999998</v>
      </c>
      <c r="BL26" s="100">
        <v>271.83573000000001</v>
      </c>
      <c r="BM26" s="100">
        <v>219.82534999999999</v>
      </c>
      <c r="BN26" s="100">
        <v>252.11378999999999</v>
      </c>
      <c r="BO26" s="125"/>
      <c r="BP26" s="114">
        <v>1919</v>
      </c>
    </row>
    <row r="27" spans="1:68" s="91" customFormat="1">
      <c r="A27" s="125"/>
      <c r="B27" s="114">
        <v>1920</v>
      </c>
      <c r="C27" s="100">
        <v>5.9332058999999999</v>
      </c>
      <c r="D27" s="100">
        <v>1.6949388000000001</v>
      </c>
      <c r="E27" s="100">
        <v>1.1390629000000001</v>
      </c>
      <c r="F27" s="100">
        <v>4.6442328000000002</v>
      </c>
      <c r="G27" s="100">
        <v>5.4283856000000004</v>
      </c>
      <c r="H27" s="100">
        <v>8.5448445</v>
      </c>
      <c r="I27" s="100">
        <v>6.7684154999999997</v>
      </c>
      <c r="J27" s="100">
        <v>8.7493432000000002</v>
      </c>
      <c r="K27" s="100">
        <v>7.1375549999999999</v>
      </c>
      <c r="L27" s="100">
        <v>15.165343999999999</v>
      </c>
      <c r="M27" s="100">
        <v>14.351982</v>
      </c>
      <c r="N27" s="100">
        <v>15.055693</v>
      </c>
      <c r="O27" s="100">
        <v>21.820043999999999</v>
      </c>
      <c r="P27" s="100">
        <v>21.575322</v>
      </c>
      <c r="Q27" s="100">
        <v>36.182177000000003</v>
      </c>
      <c r="R27" s="100">
        <v>86.228322000000006</v>
      </c>
      <c r="S27" s="100">
        <v>137.76586</v>
      </c>
      <c r="T27" s="100">
        <v>87.445074000000005</v>
      </c>
      <c r="U27" s="100">
        <v>9.0975338000000008</v>
      </c>
      <c r="V27" s="100">
        <v>15.145543999999999</v>
      </c>
      <c r="W27" s="125"/>
      <c r="X27" s="114">
        <v>1920</v>
      </c>
      <c r="Y27" s="100">
        <v>7.1781373999999998</v>
      </c>
      <c r="Z27" s="100">
        <v>1.0416283</v>
      </c>
      <c r="AA27" s="100">
        <v>0.38870120000000002</v>
      </c>
      <c r="AB27" s="100">
        <v>3.8820914000000002</v>
      </c>
      <c r="AC27" s="100">
        <v>1.7471102000000001</v>
      </c>
      <c r="AD27" s="100">
        <v>6.0205498999999998</v>
      </c>
      <c r="AE27" s="100">
        <v>8.3690645999999997</v>
      </c>
      <c r="AF27" s="100">
        <v>4.8330789000000003</v>
      </c>
      <c r="AG27" s="100">
        <v>1.8956603000000001</v>
      </c>
      <c r="AH27" s="100">
        <v>8.1787913999999997</v>
      </c>
      <c r="AI27" s="100">
        <v>13.71935</v>
      </c>
      <c r="AJ27" s="100">
        <v>16.635648</v>
      </c>
      <c r="AK27" s="100">
        <v>15.926482999999999</v>
      </c>
      <c r="AL27" s="100">
        <v>26.710498999999999</v>
      </c>
      <c r="AM27" s="100">
        <v>38.195152</v>
      </c>
      <c r="AN27" s="100">
        <v>83.781400000000005</v>
      </c>
      <c r="AO27" s="100">
        <v>129.43051</v>
      </c>
      <c r="AP27" s="100">
        <v>150.7159</v>
      </c>
      <c r="AQ27" s="100">
        <v>7.6072325000000003</v>
      </c>
      <c r="AR27" s="100">
        <v>14.272644</v>
      </c>
      <c r="AS27" s="125"/>
      <c r="AT27" s="114">
        <v>1920</v>
      </c>
      <c r="AU27" s="100">
        <v>6.5443674999999999</v>
      </c>
      <c r="AV27" s="100">
        <v>1.3721973999999999</v>
      </c>
      <c r="AW27" s="100">
        <v>0.7682831</v>
      </c>
      <c r="AX27" s="100">
        <v>4.2672429000000003</v>
      </c>
      <c r="AY27" s="100">
        <v>3.5554789000000002</v>
      </c>
      <c r="AZ27" s="100">
        <v>7.2544500999999997</v>
      </c>
      <c r="BA27" s="100">
        <v>7.5567546999999999</v>
      </c>
      <c r="BB27" s="100">
        <v>6.8328090000000001</v>
      </c>
      <c r="BC27" s="100">
        <v>4.5958557999999998</v>
      </c>
      <c r="BD27" s="100">
        <v>11.804188</v>
      </c>
      <c r="BE27" s="100">
        <v>14.055688999999999</v>
      </c>
      <c r="BF27" s="100">
        <v>15.782443000000001</v>
      </c>
      <c r="BG27" s="100">
        <v>19.086072999999999</v>
      </c>
      <c r="BH27" s="100">
        <v>23.971824000000002</v>
      </c>
      <c r="BI27" s="100">
        <v>37.161425000000001</v>
      </c>
      <c r="BJ27" s="100">
        <v>84.987251999999998</v>
      </c>
      <c r="BK27" s="100">
        <v>133.46816999999999</v>
      </c>
      <c r="BL27" s="100">
        <v>121.42922</v>
      </c>
      <c r="BM27" s="100">
        <v>8.3658716999999996</v>
      </c>
      <c r="BN27" s="100">
        <v>14.752140000000001</v>
      </c>
      <c r="BO27" s="125"/>
      <c r="BP27" s="114">
        <v>1920</v>
      </c>
    </row>
    <row r="28" spans="1:68">
      <c r="A28" s="127"/>
      <c r="B28" s="115">
        <v>1921</v>
      </c>
      <c r="C28" s="100">
        <v>7.8099577</v>
      </c>
      <c r="D28" s="100">
        <v>1.3236266999999999</v>
      </c>
      <c r="E28" s="100">
        <v>0.74460159999999997</v>
      </c>
      <c r="F28" s="100">
        <v>2.9436501000000002</v>
      </c>
      <c r="G28" s="100">
        <v>0.90867790000000004</v>
      </c>
      <c r="H28" s="100">
        <v>0.89007570000000003</v>
      </c>
      <c r="I28" s="100">
        <v>3.0823426</v>
      </c>
      <c r="J28" s="100">
        <v>4.0221216999999996</v>
      </c>
      <c r="K28" s="100">
        <v>5.2754982000000004</v>
      </c>
      <c r="L28" s="100">
        <v>9.5693780000000004</v>
      </c>
      <c r="M28" s="100">
        <v>8.8888888999999995</v>
      </c>
      <c r="N28" s="100">
        <v>6.8143101000000001</v>
      </c>
      <c r="O28" s="100">
        <v>7.6923076999999997</v>
      </c>
      <c r="P28" s="100">
        <v>17.452006999999998</v>
      </c>
      <c r="Q28" s="100">
        <v>53.571429000000002</v>
      </c>
      <c r="R28" s="100">
        <v>65.656565999999998</v>
      </c>
      <c r="S28" s="100">
        <v>147.36841999999999</v>
      </c>
      <c r="T28" s="100">
        <v>255.31915000000001</v>
      </c>
      <c r="U28" s="100">
        <v>6.2412064000000003</v>
      </c>
      <c r="V28" s="100">
        <v>14.005115999999999</v>
      </c>
      <c r="W28" s="127"/>
      <c r="X28" s="115">
        <v>1921</v>
      </c>
      <c r="Y28" s="100">
        <v>3.3749577999999998</v>
      </c>
      <c r="Z28" s="100">
        <v>2.0332091000000001</v>
      </c>
      <c r="AA28" s="100">
        <v>1.9069413</v>
      </c>
      <c r="AB28" s="100">
        <v>0.42955330000000003</v>
      </c>
      <c r="AC28" s="100">
        <v>3.9130435000000001</v>
      </c>
      <c r="AD28" s="100">
        <v>2.1070375000000001</v>
      </c>
      <c r="AE28" s="100">
        <v>1.8091360999999999</v>
      </c>
      <c r="AF28" s="100">
        <v>2.6136957999999999</v>
      </c>
      <c r="AG28" s="100">
        <v>4.3236565999999996</v>
      </c>
      <c r="AH28" s="100">
        <v>4.3699927000000001</v>
      </c>
      <c r="AI28" s="100">
        <v>3.3305579000000001</v>
      </c>
      <c r="AJ28" s="100">
        <v>6.9651740999999996</v>
      </c>
      <c r="AK28" s="100">
        <v>10.152284</v>
      </c>
      <c r="AL28" s="100">
        <v>20</v>
      </c>
      <c r="AM28" s="100">
        <v>28.125</v>
      </c>
      <c r="AN28" s="100">
        <v>101.44928</v>
      </c>
      <c r="AO28" s="100">
        <v>97.087378999999999</v>
      </c>
      <c r="AP28" s="100">
        <v>145.45455000000001</v>
      </c>
      <c r="AQ28" s="100">
        <v>5.0313059000000004</v>
      </c>
      <c r="AR28" s="100">
        <v>10.910368999999999</v>
      </c>
      <c r="AS28" s="127"/>
      <c r="AT28" s="115">
        <v>1921</v>
      </c>
      <c r="AU28" s="100">
        <v>5.6328693999999997</v>
      </c>
      <c r="AV28" s="100">
        <v>1.6742006</v>
      </c>
      <c r="AW28" s="100">
        <v>1.3187641000000001</v>
      </c>
      <c r="AX28" s="100">
        <v>1.6999575</v>
      </c>
      <c r="AY28" s="100">
        <v>2.4439014000000001</v>
      </c>
      <c r="AZ28" s="100">
        <v>1.5151515</v>
      </c>
      <c r="BA28" s="100">
        <v>2.4542614999999999</v>
      </c>
      <c r="BB28" s="100">
        <v>3.3316248000000002</v>
      </c>
      <c r="BC28" s="100">
        <v>4.8120301000000003</v>
      </c>
      <c r="BD28" s="100">
        <v>7.0521862000000004</v>
      </c>
      <c r="BE28" s="100">
        <v>6.2720501999999998</v>
      </c>
      <c r="BF28" s="100">
        <v>6.8838917000000004</v>
      </c>
      <c r="BG28" s="100">
        <v>8.8339222999999993</v>
      </c>
      <c r="BH28" s="100">
        <v>18.639329</v>
      </c>
      <c r="BI28" s="100">
        <v>41.158537000000003</v>
      </c>
      <c r="BJ28" s="100">
        <v>83.950616999999994</v>
      </c>
      <c r="BK28" s="100">
        <v>121.21212</v>
      </c>
      <c r="BL28" s="100">
        <v>196.07843</v>
      </c>
      <c r="BM28" s="100">
        <v>5.6460926000000002</v>
      </c>
      <c r="BN28" s="100">
        <v>12.420894000000001</v>
      </c>
      <c r="BO28" s="127"/>
      <c r="BP28" s="115">
        <v>1921</v>
      </c>
    </row>
    <row r="29" spans="1:68">
      <c r="A29" s="127"/>
      <c r="B29" s="116">
        <v>1922</v>
      </c>
      <c r="C29" s="100">
        <v>8.0153894999999995</v>
      </c>
      <c r="D29" s="100">
        <v>1.310616</v>
      </c>
      <c r="E29" s="100">
        <v>1.4482259</v>
      </c>
      <c r="F29" s="100">
        <v>3.2719836</v>
      </c>
      <c r="G29" s="100">
        <v>3.1000885999999999</v>
      </c>
      <c r="H29" s="100">
        <v>3.1545741</v>
      </c>
      <c r="I29" s="100">
        <v>5.6204064000000002</v>
      </c>
      <c r="J29" s="100">
        <v>6.3260341000000002</v>
      </c>
      <c r="K29" s="100">
        <v>4.5300113</v>
      </c>
      <c r="L29" s="100">
        <v>7.4374577000000004</v>
      </c>
      <c r="M29" s="100">
        <v>7.994186</v>
      </c>
      <c r="N29" s="100">
        <v>16.722408000000001</v>
      </c>
      <c r="O29" s="100">
        <v>12.631579</v>
      </c>
      <c r="P29" s="100">
        <v>22.364217</v>
      </c>
      <c r="Q29" s="100">
        <v>34.090909000000003</v>
      </c>
      <c r="R29" s="100">
        <v>59.113300000000002</v>
      </c>
      <c r="S29" s="100">
        <v>72.164947999999995</v>
      </c>
      <c r="T29" s="100">
        <v>106.38298</v>
      </c>
      <c r="U29" s="100">
        <v>6.8514920999999998</v>
      </c>
      <c r="V29" s="100">
        <v>11.271400999999999</v>
      </c>
      <c r="W29" s="127"/>
      <c r="X29" s="116">
        <v>1922</v>
      </c>
      <c r="Y29" s="100">
        <v>8.3333332999999996</v>
      </c>
      <c r="Z29" s="100">
        <v>0.67272120000000002</v>
      </c>
      <c r="AA29" s="100">
        <v>1.852538</v>
      </c>
      <c r="AB29" s="100">
        <v>3.7862852</v>
      </c>
      <c r="AC29" s="100">
        <v>3.0408341000000001</v>
      </c>
      <c r="AD29" s="100">
        <v>2.1186441</v>
      </c>
      <c r="AE29" s="100">
        <v>2.6385223999999998</v>
      </c>
      <c r="AF29" s="100">
        <v>3.5496957</v>
      </c>
      <c r="AG29" s="100">
        <v>5.9594756000000002</v>
      </c>
      <c r="AH29" s="100">
        <v>4.2887776999999998</v>
      </c>
      <c r="AI29" s="100">
        <v>6.4464142000000004</v>
      </c>
      <c r="AJ29" s="100">
        <v>5.8309037999999997</v>
      </c>
      <c r="AK29" s="100">
        <v>15.738498999999999</v>
      </c>
      <c r="AL29" s="100">
        <v>32.846715000000003</v>
      </c>
      <c r="AM29" s="100">
        <v>18.181818</v>
      </c>
      <c r="AN29" s="100">
        <v>70.093457999999998</v>
      </c>
      <c r="AO29" s="100">
        <v>66.037735999999995</v>
      </c>
      <c r="AP29" s="100">
        <v>107.14286</v>
      </c>
      <c r="AQ29" s="100">
        <v>5.8793455999999997</v>
      </c>
      <c r="AR29" s="100">
        <v>10.190063</v>
      </c>
      <c r="AS29" s="127"/>
      <c r="AT29" s="116">
        <v>1922</v>
      </c>
      <c r="AU29" s="100">
        <v>8.1712697999999993</v>
      </c>
      <c r="AV29" s="100">
        <v>0.99585060000000003</v>
      </c>
      <c r="AW29" s="100">
        <v>1.6480497999999999</v>
      </c>
      <c r="AX29" s="100">
        <v>3.5255081000000001</v>
      </c>
      <c r="AY29" s="100">
        <v>3.0701754000000001</v>
      </c>
      <c r="AZ29" s="100">
        <v>2.6206594999999999</v>
      </c>
      <c r="BA29" s="100">
        <v>4.1421408</v>
      </c>
      <c r="BB29" s="100">
        <v>4.9664763000000001</v>
      </c>
      <c r="BC29" s="100">
        <v>5.2264808</v>
      </c>
      <c r="BD29" s="100">
        <v>5.9068797999999996</v>
      </c>
      <c r="BE29" s="100">
        <v>7.2602216000000004</v>
      </c>
      <c r="BF29" s="100">
        <v>11.685392999999999</v>
      </c>
      <c r="BG29" s="100">
        <v>14.076577</v>
      </c>
      <c r="BH29" s="100">
        <v>27.257239999999999</v>
      </c>
      <c r="BI29" s="100">
        <v>26.392962000000001</v>
      </c>
      <c r="BJ29" s="100">
        <v>64.748200999999995</v>
      </c>
      <c r="BK29" s="100">
        <v>68.965517000000006</v>
      </c>
      <c r="BL29" s="100">
        <v>106.79612</v>
      </c>
      <c r="BM29" s="100">
        <v>6.3735435000000003</v>
      </c>
      <c r="BN29" s="100">
        <v>10.751592</v>
      </c>
      <c r="BO29" s="127"/>
      <c r="BP29" s="116">
        <v>1922</v>
      </c>
    </row>
    <row r="30" spans="1:68">
      <c r="A30" s="127"/>
      <c r="B30" s="116">
        <v>1923</v>
      </c>
      <c r="C30" s="100">
        <v>13.530521999999999</v>
      </c>
      <c r="D30" s="100">
        <v>4.9148100000000001</v>
      </c>
      <c r="E30" s="100">
        <v>3.522367</v>
      </c>
      <c r="F30" s="100">
        <v>10.292953000000001</v>
      </c>
      <c r="G30" s="100">
        <v>7.8057242000000002</v>
      </c>
      <c r="H30" s="100">
        <v>4.954955</v>
      </c>
      <c r="I30" s="100">
        <v>7.7054795</v>
      </c>
      <c r="J30" s="100">
        <v>13.966480000000001</v>
      </c>
      <c r="K30" s="100">
        <v>13.69863</v>
      </c>
      <c r="L30" s="100">
        <v>29.469548</v>
      </c>
      <c r="M30" s="100">
        <v>32.142856999999999</v>
      </c>
      <c r="N30" s="100">
        <v>49.059688999999999</v>
      </c>
      <c r="O30" s="100">
        <v>57.884231999999997</v>
      </c>
      <c r="P30" s="100">
        <v>97.488922000000002</v>
      </c>
      <c r="Q30" s="100">
        <v>128.34225000000001</v>
      </c>
      <c r="R30" s="100">
        <v>229.66506999999999</v>
      </c>
      <c r="S30" s="100">
        <v>376.23761999999999</v>
      </c>
      <c r="T30" s="100">
        <v>488.88889</v>
      </c>
      <c r="U30" s="100">
        <v>21.595143</v>
      </c>
      <c r="V30" s="100">
        <v>41.865437</v>
      </c>
      <c r="W30" s="127"/>
      <c r="X30" s="116">
        <v>1923</v>
      </c>
      <c r="Y30" s="100">
        <v>9.8231827000000003</v>
      </c>
      <c r="Z30" s="100">
        <v>2.3600808999999998</v>
      </c>
      <c r="AA30" s="100">
        <v>3.6140224000000001</v>
      </c>
      <c r="AB30" s="100">
        <v>8.1732733999999994</v>
      </c>
      <c r="AC30" s="100">
        <v>6.0632308000000004</v>
      </c>
      <c r="AD30" s="100">
        <v>10.647359</v>
      </c>
      <c r="AE30" s="100">
        <v>16.407599000000001</v>
      </c>
      <c r="AF30" s="100">
        <v>21.951219999999999</v>
      </c>
      <c r="AG30" s="100">
        <v>23.108029999999999</v>
      </c>
      <c r="AH30" s="100">
        <v>19.498607</v>
      </c>
      <c r="AI30" s="100">
        <v>21.293375000000001</v>
      </c>
      <c r="AJ30" s="100">
        <v>31.984947999999999</v>
      </c>
      <c r="AK30" s="100">
        <v>42.725172999999998</v>
      </c>
      <c r="AL30" s="100">
        <v>62.080537</v>
      </c>
      <c r="AM30" s="100">
        <v>153.62318999999999</v>
      </c>
      <c r="AN30" s="100">
        <v>264.84017999999998</v>
      </c>
      <c r="AO30" s="100">
        <v>427.27273000000002</v>
      </c>
      <c r="AP30" s="100">
        <v>618.18182000000002</v>
      </c>
      <c r="AQ30" s="100">
        <v>20.897445000000001</v>
      </c>
      <c r="AR30" s="100">
        <v>43.792907</v>
      </c>
      <c r="AS30" s="127"/>
      <c r="AT30" s="116">
        <v>1923</v>
      </c>
      <c r="AU30" s="100">
        <v>11.713736000000001</v>
      </c>
      <c r="AV30" s="100">
        <v>3.6556996000000002</v>
      </c>
      <c r="AW30" s="100">
        <v>3.5676060999999999</v>
      </c>
      <c r="AX30" s="100">
        <v>9.2499497000000002</v>
      </c>
      <c r="AY30" s="100">
        <v>6.9339111999999998</v>
      </c>
      <c r="AZ30" s="100">
        <v>7.8809107000000003</v>
      </c>
      <c r="BA30" s="100">
        <v>12.037832999999999</v>
      </c>
      <c r="BB30" s="100">
        <v>17.865649999999999</v>
      </c>
      <c r="BC30" s="100">
        <v>18.278964999999999</v>
      </c>
      <c r="BD30" s="100">
        <v>24.637191999999999</v>
      </c>
      <c r="BE30" s="100">
        <v>26.986507</v>
      </c>
      <c r="BF30" s="100">
        <v>41.119860000000003</v>
      </c>
      <c r="BG30" s="100">
        <v>50.856530999999997</v>
      </c>
      <c r="BH30" s="100">
        <v>80.911232999999996</v>
      </c>
      <c r="BI30" s="100">
        <v>140.47288</v>
      </c>
      <c r="BJ30" s="100">
        <v>247.66354999999999</v>
      </c>
      <c r="BK30" s="100">
        <v>402.84359999999998</v>
      </c>
      <c r="BL30" s="100">
        <v>560</v>
      </c>
      <c r="BM30" s="100">
        <v>21.252679000000001</v>
      </c>
      <c r="BN30" s="100">
        <v>43.045478000000003</v>
      </c>
      <c r="BO30" s="127"/>
      <c r="BP30" s="116">
        <v>1923</v>
      </c>
    </row>
    <row r="31" spans="1:68">
      <c r="A31" s="127"/>
      <c r="B31" s="116">
        <v>1924</v>
      </c>
      <c r="C31" s="100">
        <v>7.7447336</v>
      </c>
      <c r="D31" s="100">
        <v>1.3258204</v>
      </c>
      <c r="E31" s="100">
        <v>1.0238908</v>
      </c>
      <c r="F31" s="100">
        <v>1.9164431</v>
      </c>
      <c r="G31" s="100">
        <v>2.9698769999999999</v>
      </c>
      <c r="H31" s="100">
        <v>3.1432419999999999</v>
      </c>
      <c r="I31" s="100">
        <v>1.7086714999999999</v>
      </c>
      <c r="J31" s="100">
        <v>6.7355185999999998</v>
      </c>
      <c r="K31" s="100">
        <v>10.026384999999999</v>
      </c>
      <c r="L31" s="100">
        <v>11.392405</v>
      </c>
      <c r="M31" s="100">
        <v>17.593243999999999</v>
      </c>
      <c r="N31" s="100">
        <v>16.786570999999999</v>
      </c>
      <c r="O31" s="100">
        <v>25.763359000000001</v>
      </c>
      <c r="P31" s="100">
        <v>34.578147000000001</v>
      </c>
      <c r="Q31" s="100">
        <v>67.5</v>
      </c>
      <c r="R31" s="100">
        <v>101.38249</v>
      </c>
      <c r="S31" s="100">
        <v>233.00971000000001</v>
      </c>
      <c r="T31" s="100">
        <v>463.41462999999999</v>
      </c>
      <c r="U31" s="100">
        <v>10.028701999999999</v>
      </c>
      <c r="V31" s="100">
        <v>23.026475999999999</v>
      </c>
      <c r="W31" s="127"/>
      <c r="X31" s="116">
        <v>1924</v>
      </c>
      <c r="Y31" s="100">
        <v>9.9903318999999993</v>
      </c>
      <c r="Z31" s="100">
        <v>0.684697</v>
      </c>
      <c r="AA31" s="100">
        <v>1.0478518999999999</v>
      </c>
      <c r="AB31" s="100">
        <v>1.1923687999999999</v>
      </c>
      <c r="AC31" s="100">
        <v>3.4408601999999999</v>
      </c>
      <c r="AD31" s="100">
        <v>6.4405324000000004</v>
      </c>
      <c r="AE31" s="100">
        <v>4.2444822000000002</v>
      </c>
      <c r="AF31" s="100">
        <v>5.6577086000000003</v>
      </c>
      <c r="AG31" s="100">
        <v>6.1486863999999999</v>
      </c>
      <c r="AH31" s="100">
        <v>6.7613251999999999</v>
      </c>
      <c r="AI31" s="100">
        <v>6.9337441999999996</v>
      </c>
      <c r="AJ31" s="100">
        <v>14.55869</v>
      </c>
      <c r="AK31" s="100">
        <v>19.889503000000001</v>
      </c>
      <c r="AL31" s="100">
        <v>35.993740000000003</v>
      </c>
      <c r="AM31" s="100">
        <v>76.923077000000006</v>
      </c>
      <c r="AN31" s="100">
        <v>162.16216</v>
      </c>
      <c r="AO31" s="100">
        <v>250</v>
      </c>
      <c r="AP31" s="100">
        <v>384.61538000000002</v>
      </c>
      <c r="AQ31" s="100">
        <v>10.001053000000001</v>
      </c>
      <c r="AR31" s="100">
        <v>22.960314</v>
      </c>
      <c r="AS31" s="127"/>
      <c r="AT31" s="116">
        <v>1924</v>
      </c>
      <c r="AU31" s="100">
        <v>8.8453640999999994</v>
      </c>
      <c r="AV31" s="100">
        <v>1.0104412</v>
      </c>
      <c r="AW31" s="100">
        <v>1.0357327999999999</v>
      </c>
      <c r="AX31" s="100">
        <v>1.5609755999999999</v>
      </c>
      <c r="AY31" s="100">
        <v>3.2037591000000001</v>
      </c>
      <c r="AZ31" s="100">
        <v>4.8287972000000003</v>
      </c>
      <c r="BA31" s="100">
        <v>2.9806259000000002</v>
      </c>
      <c r="BB31" s="100">
        <v>6.2097515999999997</v>
      </c>
      <c r="BC31" s="100">
        <v>8.1433225</v>
      </c>
      <c r="BD31" s="100">
        <v>9.1533180999999999</v>
      </c>
      <c r="BE31" s="100">
        <v>12.504597</v>
      </c>
      <c r="BF31" s="100">
        <v>15.744681</v>
      </c>
      <c r="BG31" s="100">
        <v>23.041474999999998</v>
      </c>
      <c r="BH31" s="100">
        <v>35.242291000000002</v>
      </c>
      <c r="BI31" s="100">
        <v>71.989529000000005</v>
      </c>
      <c r="BJ31" s="100">
        <v>132.11845</v>
      </c>
      <c r="BK31" s="100">
        <v>242.00913</v>
      </c>
      <c r="BL31" s="100">
        <v>419.35484000000002</v>
      </c>
      <c r="BM31" s="100">
        <v>10.015143</v>
      </c>
      <c r="BN31" s="100">
        <v>22.980557000000001</v>
      </c>
      <c r="BO31" s="127"/>
      <c r="BP31" s="116">
        <v>1924</v>
      </c>
    </row>
    <row r="32" spans="1:68">
      <c r="A32" s="127"/>
      <c r="B32" s="116">
        <v>1925</v>
      </c>
      <c r="C32" s="100">
        <v>8.5679315000000003</v>
      </c>
      <c r="D32" s="100">
        <v>1.9966721999999999</v>
      </c>
      <c r="E32" s="100">
        <v>1.9920319</v>
      </c>
      <c r="F32" s="100">
        <v>1.8429783</v>
      </c>
      <c r="G32" s="100">
        <v>2.8559771999999999</v>
      </c>
      <c r="H32" s="100">
        <v>2.1710812000000002</v>
      </c>
      <c r="I32" s="100">
        <v>3.8379531</v>
      </c>
      <c r="J32" s="100">
        <v>5.2470485</v>
      </c>
      <c r="K32" s="100">
        <v>5.6265985000000001</v>
      </c>
      <c r="L32" s="100">
        <v>4.8750761999999996</v>
      </c>
      <c r="M32" s="100">
        <v>11.963406000000001</v>
      </c>
      <c r="N32" s="100">
        <v>9.4562647999999996</v>
      </c>
      <c r="O32" s="100">
        <v>16.759777</v>
      </c>
      <c r="P32" s="100">
        <v>19.633507999999999</v>
      </c>
      <c r="Q32" s="100">
        <v>23.255814000000001</v>
      </c>
      <c r="R32" s="100">
        <v>35.874439000000002</v>
      </c>
      <c r="S32" s="100">
        <v>45.454545000000003</v>
      </c>
      <c r="T32" s="100">
        <v>50</v>
      </c>
      <c r="U32" s="100">
        <v>6.0704035000000003</v>
      </c>
      <c r="V32" s="100">
        <v>8.6576999000000008</v>
      </c>
      <c r="W32" s="127"/>
      <c r="X32" s="116">
        <v>1925</v>
      </c>
      <c r="Y32" s="100">
        <v>11.716276000000001</v>
      </c>
      <c r="Z32" s="100">
        <v>2.0718231999999999</v>
      </c>
      <c r="AA32" s="100">
        <v>0.67750679999999996</v>
      </c>
      <c r="AB32" s="100">
        <v>0.7736944</v>
      </c>
      <c r="AC32" s="100">
        <v>2.1276595999999999</v>
      </c>
      <c r="AD32" s="100">
        <v>1.2776831</v>
      </c>
      <c r="AE32" s="100">
        <v>1.2599748</v>
      </c>
      <c r="AF32" s="100">
        <v>5.0597975999999996</v>
      </c>
      <c r="AG32" s="100">
        <v>3.7960954</v>
      </c>
      <c r="AH32" s="100">
        <v>5.8555628000000004</v>
      </c>
      <c r="AI32" s="100">
        <v>4.5489006999999999</v>
      </c>
      <c r="AJ32" s="100">
        <v>7.9435127999999997</v>
      </c>
      <c r="AK32" s="100">
        <v>12.903226</v>
      </c>
      <c r="AL32" s="100">
        <v>11.74743</v>
      </c>
      <c r="AM32" s="100">
        <v>25.706941</v>
      </c>
      <c r="AN32" s="100">
        <v>30.30303</v>
      </c>
      <c r="AO32" s="100">
        <v>132.23140000000001</v>
      </c>
      <c r="AP32" s="100">
        <v>269.23077000000001</v>
      </c>
      <c r="AQ32" s="100">
        <v>5.7425810999999998</v>
      </c>
      <c r="AR32" s="100">
        <v>11.697291999999999</v>
      </c>
      <c r="AS32" s="127"/>
      <c r="AT32" s="116">
        <v>1925</v>
      </c>
      <c r="AU32" s="100">
        <v>10.115157</v>
      </c>
      <c r="AV32" s="100">
        <v>2.0335535999999999</v>
      </c>
      <c r="AW32" s="100">
        <v>1.3413816000000001</v>
      </c>
      <c r="AX32" s="100">
        <v>1.3212533</v>
      </c>
      <c r="AY32" s="100">
        <v>2.4994793</v>
      </c>
      <c r="AZ32" s="100">
        <v>1.7200602</v>
      </c>
      <c r="BA32" s="100">
        <v>2.5391452000000001</v>
      </c>
      <c r="BB32" s="100">
        <v>5.1557947000000004</v>
      </c>
      <c r="BC32" s="100">
        <v>4.7380890000000004</v>
      </c>
      <c r="BD32" s="100">
        <v>5.3492762999999997</v>
      </c>
      <c r="BE32" s="100">
        <v>8.3941605999999993</v>
      </c>
      <c r="BF32" s="100">
        <v>8.7427144000000006</v>
      </c>
      <c r="BG32" s="100">
        <v>14.97006</v>
      </c>
      <c r="BH32" s="100">
        <v>15.916955</v>
      </c>
      <c r="BI32" s="100">
        <v>24.420024000000002</v>
      </c>
      <c r="BJ32" s="100">
        <v>33.039648</v>
      </c>
      <c r="BK32" s="100">
        <v>90.909091000000004</v>
      </c>
      <c r="BL32" s="100">
        <v>173.91304</v>
      </c>
      <c r="BM32" s="100">
        <v>5.9098869000000001</v>
      </c>
      <c r="BN32" s="100">
        <v>10.430026</v>
      </c>
      <c r="BO32" s="127"/>
      <c r="BP32" s="116">
        <v>1925</v>
      </c>
    </row>
    <row r="33" spans="1:68">
      <c r="A33" s="127"/>
      <c r="B33" s="116">
        <v>1926</v>
      </c>
      <c r="C33" s="100">
        <v>8.9011663999999993</v>
      </c>
      <c r="D33" s="100">
        <v>0.97847360000000005</v>
      </c>
      <c r="E33" s="100">
        <v>1.6323865</v>
      </c>
      <c r="F33" s="100">
        <v>2.1505375999999998</v>
      </c>
      <c r="G33" s="100">
        <v>5.4966626999999999</v>
      </c>
      <c r="H33" s="100">
        <v>7.1790541000000001</v>
      </c>
      <c r="I33" s="100">
        <v>2.1303792000000001</v>
      </c>
      <c r="J33" s="100">
        <v>7.2961372999999998</v>
      </c>
      <c r="K33" s="100">
        <v>11.91067</v>
      </c>
      <c r="L33" s="100">
        <v>14.142605</v>
      </c>
      <c r="M33" s="100">
        <v>14.767932</v>
      </c>
      <c r="N33" s="100">
        <v>30.373832</v>
      </c>
      <c r="O33" s="100">
        <v>30.358785999999998</v>
      </c>
      <c r="P33" s="100">
        <v>56.532662999999999</v>
      </c>
      <c r="Q33" s="100">
        <v>84.415583999999996</v>
      </c>
      <c r="R33" s="100">
        <v>196.5812</v>
      </c>
      <c r="S33" s="100">
        <v>290.90908999999999</v>
      </c>
      <c r="T33" s="100">
        <v>769.23077000000001</v>
      </c>
      <c r="U33" s="100">
        <v>13.876759</v>
      </c>
      <c r="V33" s="100">
        <v>33.759300000000003</v>
      </c>
      <c r="W33" s="127"/>
      <c r="X33" s="116">
        <v>1926</v>
      </c>
      <c r="Y33" s="100">
        <v>6.0317460000000001</v>
      </c>
      <c r="Z33" s="100">
        <v>1.014885</v>
      </c>
      <c r="AA33" s="100">
        <v>1.0006671</v>
      </c>
      <c r="AB33" s="100">
        <v>3.3745782000000002</v>
      </c>
      <c r="AC33" s="100">
        <v>2.9325513000000001</v>
      </c>
      <c r="AD33" s="100">
        <v>3.3941450999999998</v>
      </c>
      <c r="AE33" s="100">
        <v>9.5713691000000001</v>
      </c>
      <c r="AF33" s="100">
        <v>7.1781068000000001</v>
      </c>
      <c r="AG33" s="100">
        <v>5.7864281999999996</v>
      </c>
      <c r="AH33" s="100">
        <v>14.438167</v>
      </c>
      <c r="AI33" s="100">
        <v>13.442868000000001</v>
      </c>
      <c r="AJ33" s="100">
        <v>17.137961000000001</v>
      </c>
      <c r="AK33" s="100">
        <v>21.008403000000001</v>
      </c>
      <c r="AL33" s="100">
        <v>44.817926999999997</v>
      </c>
      <c r="AM33" s="100">
        <v>49.881234999999997</v>
      </c>
      <c r="AN33" s="100">
        <v>139.83051</v>
      </c>
      <c r="AO33" s="100">
        <v>304</v>
      </c>
      <c r="AP33" s="100">
        <v>415.09433999999999</v>
      </c>
      <c r="AQ33" s="100">
        <v>10.995683</v>
      </c>
      <c r="AR33" s="100">
        <v>24.420227000000001</v>
      </c>
      <c r="AS33" s="127"/>
      <c r="AT33" s="116">
        <v>1926</v>
      </c>
      <c r="AU33" s="100">
        <v>7.4906366999999996</v>
      </c>
      <c r="AV33" s="100">
        <v>0.99634670000000003</v>
      </c>
      <c r="AW33" s="100">
        <v>1.3199141999999999</v>
      </c>
      <c r="AX33" s="100">
        <v>2.7487631000000001</v>
      </c>
      <c r="AY33" s="100">
        <v>4.2561815999999997</v>
      </c>
      <c r="AZ33" s="100">
        <v>5.2910053000000001</v>
      </c>
      <c r="BA33" s="100">
        <v>5.8947368000000004</v>
      </c>
      <c r="BB33" s="100">
        <v>7.2384294999999996</v>
      </c>
      <c r="BC33" s="100">
        <v>8.9376914999999997</v>
      </c>
      <c r="BD33" s="100">
        <v>14.285714</v>
      </c>
      <c r="BE33" s="100">
        <v>14.125317000000001</v>
      </c>
      <c r="BF33" s="100">
        <v>24.071807</v>
      </c>
      <c r="BG33" s="100">
        <v>25.993134000000001</v>
      </c>
      <c r="BH33" s="100">
        <v>50.993377000000002</v>
      </c>
      <c r="BI33" s="100">
        <v>67.95017</v>
      </c>
      <c r="BJ33" s="100">
        <v>168.08510999999999</v>
      </c>
      <c r="BK33" s="100">
        <v>297.87234000000001</v>
      </c>
      <c r="BL33" s="100">
        <v>565.21739000000002</v>
      </c>
      <c r="BM33" s="100">
        <v>12.466357</v>
      </c>
      <c r="BN33" s="100">
        <v>28.807738000000001</v>
      </c>
      <c r="BO33" s="127"/>
      <c r="BP33" s="116">
        <v>1926</v>
      </c>
    </row>
    <row r="34" spans="1:68">
      <c r="A34" s="127"/>
      <c r="B34" s="116">
        <v>1927</v>
      </c>
      <c r="C34" s="100">
        <v>8.9616810999999998</v>
      </c>
      <c r="D34" s="100">
        <v>0.95969289999999996</v>
      </c>
      <c r="E34" s="100">
        <v>0.96742989999999995</v>
      </c>
      <c r="F34" s="100">
        <v>1.3874436000000001</v>
      </c>
      <c r="G34" s="100">
        <v>2.2590360999999999</v>
      </c>
      <c r="H34" s="100">
        <v>3.2414911000000002</v>
      </c>
      <c r="I34" s="100">
        <v>4.2698548000000001</v>
      </c>
      <c r="J34" s="100">
        <v>2.0990764</v>
      </c>
      <c r="K34" s="100">
        <v>4.7961631000000002</v>
      </c>
      <c r="L34" s="100">
        <v>9.1012514000000007</v>
      </c>
      <c r="M34" s="100">
        <v>11.134308000000001</v>
      </c>
      <c r="N34" s="100">
        <v>13.097072000000001</v>
      </c>
      <c r="O34" s="100">
        <v>20.947177</v>
      </c>
      <c r="P34" s="100">
        <v>24.213075</v>
      </c>
      <c r="Q34" s="100">
        <v>30.120481999999999</v>
      </c>
      <c r="R34" s="100">
        <v>74.380165000000005</v>
      </c>
      <c r="S34" s="100">
        <v>135.13514000000001</v>
      </c>
      <c r="T34" s="100">
        <v>268.29268000000002</v>
      </c>
      <c r="U34" s="100">
        <v>7.2812460000000003</v>
      </c>
      <c r="V34" s="100">
        <v>14.803971000000001</v>
      </c>
      <c r="W34" s="127"/>
      <c r="X34" s="116">
        <v>1927</v>
      </c>
      <c r="Y34" s="100">
        <v>6.0625399</v>
      </c>
      <c r="Z34" s="100">
        <v>1.66334</v>
      </c>
      <c r="AA34" s="100">
        <v>1.3205678000000001</v>
      </c>
      <c r="AB34" s="100">
        <v>1.0889291999999999</v>
      </c>
      <c r="AC34" s="100">
        <v>2.4499795999999998</v>
      </c>
      <c r="AD34" s="100">
        <v>5.8774138999999996</v>
      </c>
      <c r="AE34" s="100">
        <v>3.7468775999999999</v>
      </c>
      <c r="AF34" s="100">
        <v>5.2196607000000004</v>
      </c>
      <c r="AG34" s="100">
        <v>2.0325202999999998</v>
      </c>
      <c r="AH34" s="100">
        <v>3.6319612999999999</v>
      </c>
      <c r="AI34" s="100">
        <v>8.0763583000000008</v>
      </c>
      <c r="AJ34" s="100">
        <v>13.377926</v>
      </c>
      <c r="AK34" s="100">
        <v>9.2307691999999992</v>
      </c>
      <c r="AL34" s="100">
        <v>17.520216000000001</v>
      </c>
      <c r="AM34" s="100">
        <v>43.572985000000003</v>
      </c>
      <c r="AN34" s="100">
        <v>53.497942000000002</v>
      </c>
      <c r="AO34" s="100">
        <v>124.03100999999999</v>
      </c>
      <c r="AP34" s="100">
        <v>309.09091000000001</v>
      </c>
      <c r="AQ34" s="100">
        <v>6.5151966000000003</v>
      </c>
      <c r="AR34" s="100">
        <v>13.80677</v>
      </c>
      <c r="AS34" s="127"/>
      <c r="AT34" s="116">
        <v>1927</v>
      </c>
      <c r="AU34" s="100">
        <v>7.5353218000000002</v>
      </c>
      <c r="AV34" s="100">
        <v>1.3046314000000001</v>
      </c>
      <c r="AW34" s="100">
        <v>1.1419250000000001</v>
      </c>
      <c r="AX34" s="100">
        <v>1.2415750000000001</v>
      </c>
      <c r="AY34" s="100">
        <v>2.3506366000000001</v>
      </c>
      <c r="AZ34" s="100">
        <v>4.5360825</v>
      </c>
      <c r="BA34" s="100">
        <v>4.0050590000000001</v>
      </c>
      <c r="BB34" s="100">
        <v>3.6317026000000001</v>
      </c>
      <c r="BC34" s="100">
        <v>3.4542313999999998</v>
      </c>
      <c r="BD34" s="100">
        <v>6.4516128999999998</v>
      </c>
      <c r="BE34" s="100">
        <v>9.6463023000000003</v>
      </c>
      <c r="BF34" s="100">
        <v>13.231756000000001</v>
      </c>
      <c r="BG34" s="100">
        <v>15.436565</v>
      </c>
      <c r="BH34" s="100">
        <v>21.045918</v>
      </c>
      <c r="BI34" s="100">
        <v>36.572623</v>
      </c>
      <c r="BJ34" s="100">
        <v>63.917526000000002</v>
      </c>
      <c r="BK34" s="100">
        <v>129.16667000000001</v>
      </c>
      <c r="BL34" s="100">
        <v>291.66667000000001</v>
      </c>
      <c r="BM34" s="100">
        <v>6.9065912000000003</v>
      </c>
      <c r="BN34" s="100">
        <v>14.358618</v>
      </c>
      <c r="BO34" s="127"/>
      <c r="BP34" s="116">
        <v>1927</v>
      </c>
    </row>
    <row r="35" spans="1:68">
      <c r="A35" s="127"/>
      <c r="B35" s="116">
        <v>1928</v>
      </c>
      <c r="C35" s="100">
        <v>8.9866749000000006</v>
      </c>
      <c r="D35" s="100">
        <v>1.8785221999999999</v>
      </c>
      <c r="E35" s="100">
        <v>1.9329897</v>
      </c>
      <c r="F35" s="100">
        <v>2.3576961999999999</v>
      </c>
      <c r="G35" s="100">
        <v>5.7866184000000001</v>
      </c>
      <c r="H35" s="100">
        <v>3.9246468000000001</v>
      </c>
      <c r="I35" s="100">
        <v>8.0713679000000003</v>
      </c>
      <c r="J35" s="100">
        <v>7.0803832</v>
      </c>
      <c r="K35" s="100">
        <v>10.618652000000001</v>
      </c>
      <c r="L35" s="100">
        <v>11.595803</v>
      </c>
      <c r="M35" s="100">
        <v>17.006803000000001</v>
      </c>
      <c r="N35" s="100">
        <v>28.461538000000001</v>
      </c>
      <c r="O35" s="100">
        <v>38.808664</v>
      </c>
      <c r="P35" s="100">
        <v>37.296036999999998</v>
      </c>
      <c r="Q35" s="100">
        <v>75.329566999999997</v>
      </c>
      <c r="R35" s="100">
        <v>102.7668</v>
      </c>
      <c r="S35" s="100">
        <v>201.75439</v>
      </c>
      <c r="T35" s="100">
        <v>512.19511999999997</v>
      </c>
      <c r="U35" s="100">
        <v>12.448003999999999</v>
      </c>
      <c r="V35" s="100">
        <v>25.698187999999998</v>
      </c>
      <c r="W35" s="127"/>
      <c r="X35" s="116">
        <v>1928</v>
      </c>
      <c r="Y35" s="100">
        <v>9.2948717999999992</v>
      </c>
      <c r="Z35" s="100">
        <v>2.6033192000000001</v>
      </c>
      <c r="AA35" s="100">
        <v>2.6420078999999999</v>
      </c>
      <c r="AB35" s="100">
        <v>2.4726244999999998</v>
      </c>
      <c r="AC35" s="100">
        <v>3.1558185000000001</v>
      </c>
      <c r="AD35" s="100">
        <v>3.7375414999999998</v>
      </c>
      <c r="AE35" s="100">
        <v>8.3298626000000002</v>
      </c>
      <c r="AF35" s="100">
        <v>9.3936805999999997</v>
      </c>
      <c r="AG35" s="100">
        <v>14.160156000000001</v>
      </c>
      <c r="AH35" s="100">
        <v>11.1699</v>
      </c>
      <c r="AI35" s="100">
        <v>24.390243999999999</v>
      </c>
      <c r="AJ35" s="100">
        <v>19.80198</v>
      </c>
      <c r="AK35" s="100">
        <v>27.860696999999998</v>
      </c>
      <c r="AL35" s="100">
        <v>33.678756</v>
      </c>
      <c r="AM35" s="100">
        <v>66.398390000000006</v>
      </c>
      <c r="AN35" s="100">
        <v>146.8254</v>
      </c>
      <c r="AO35" s="100">
        <v>255.63910000000001</v>
      </c>
      <c r="AP35" s="100">
        <v>410.71429000000001</v>
      </c>
      <c r="AQ35" s="100">
        <v>12.918722000000001</v>
      </c>
      <c r="AR35" s="100">
        <v>25.942374000000001</v>
      </c>
      <c r="AS35" s="127"/>
      <c r="AT35" s="116">
        <v>1928</v>
      </c>
      <c r="AU35" s="100">
        <v>9.1381754999999991</v>
      </c>
      <c r="AV35" s="100">
        <v>2.2339237000000001</v>
      </c>
      <c r="AW35" s="100">
        <v>2.2831049999999999</v>
      </c>
      <c r="AX35" s="100">
        <v>2.4137930999999999</v>
      </c>
      <c r="AY35" s="100">
        <v>4.5283018999999998</v>
      </c>
      <c r="AZ35" s="100">
        <v>3.8337368999999999</v>
      </c>
      <c r="BA35" s="100">
        <v>8.2018927000000001</v>
      </c>
      <c r="BB35" s="100">
        <v>8.2226438999999996</v>
      </c>
      <c r="BC35" s="100">
        <v>12.33982</v>
      </c>
      <c r="BD35" s="100">
        <v>11.389521999999999</v>
      </c>
      <c r="BE35" s="100">
        <v>20.600559000000001</v>
      </c>
      <c r="BF35" s="100">
        <v>24.283439000000001</v>
      </c>
      <c r="BG35" s="100">
        <v>33.601514000000002</v>
      </c>
      <c r="BH35" s="100">
        <v>35.582822</v>
      </c>
      <c r="BI35" s="100">
        <v>71.011673000000002</v>
      </c>
      <c r="BJ35" s="100">
        <v>124.75248000000001</v>
      </c>
      <c r="BK35" s="100">
        <v>230.76922999999999</v>
      </c>
      <c r="BL35" s="100">
        <v>453.60825</v>
      </c>
      <c r="BM35" s="100">
        <v>12.678112</v>
      </c>
      <c r="BN35" s="100">
        <v>25.766614000000001</v>
      </c>
      <c r="BO35" s="127"/>
      <c r="BP35" s="116">
        <v>1928</v>
      </c>
    </row>
    <row r="36" spans="1:68">
      <c r="A36" s="127"/>
      <c r="B36" s="116">
        <v>1929</v>
      </c>
      <c r="C36" s="100">
        <v>15.542431000000001</v>
      </c>
      <c r="D36" s="100">
        <v>3.3887862000000002</v>
      </c>
      <c r="E36" s="100">
        <v>2.2816166999999998</v>
      </c>
      <c r="F36" s="100">
        <v>4.9228750000000003</v>
      </c>
      <c r="G36" s="100">
        <v>6.6830812999999996</v>
      </c>
      <c r="H36" s="100">
        <v>4.2275172999999997</v>
      </c>
      <c r="I36" s="100">
        <v>4.6629927999999996</v>
      </c>
      <c r="J36" s="100">
        <v>7.9431437999999996</v>
      </c>
      <c r="K36" s="100">
        <v>13.951395</v>
      </c>
      <c r="L36" s="100">
        <v>18.736616999999999</v>
      </c>
      <c r="M36" s="100">
        <v>21.276596000000001</v>
      </c>
      <c r="N36" s="100">
        <v>40.737893999999997</v>
      </c>
      <c r="O36" s="100">
        <v>48.430492999999998</v>
      </c>
      <c r="P36" s="100">
        <v>58.956916</v>
      </c>
      <c r="Q36" s="100">
        <v>75.134168000000003</v>
      </c>
      <c r="R36" s="100">
        <v>111.94029999999999</v>
      </c>
      <c r="S36" s="100">
        <v>389.83051</v>
      </c>
      <c r="T36" s="100">
        <v>714.28570999999999</v>
      </c>
      <c r="U36" s="100">
        <v>16.782530999999999</v>
      </c>
      <c r="V36" s="100">
        <v>35.374625999999999</v>
      </c>
      <c r="W36" s="127"/>
      <c r="X36" s="116">
        <v>1929</v>
      </c>
      <c r="Y36" s="100">
        <v>13.875444</v>
      </c>
      <c r="Z36" s="100">
        <v>1.9175454999999999</v>
      </c>
      <c r="AA36" s="100">
        <v>2.6818639000000002</v>
      </c>
      <c r="AB36" s="100">
        <v>3.0685305</v>
      </c>
      <c r="AC36" s="100">
        <v>3.4482759000000001</v>
      </c>
      <c r="AD36" s="100">
        <v>3.2948928999999998</v>
      </c>
      <c r="AE36" s="100">
        <v>13.003356</v>
      </c>
      <c r="AF36" s="100">
        <v>13.906447999999999</v>
      </c>
      <c r="AG36" s="100">
        <v>11.352886</v>
      </c>
      <c r="AH36" s="100">
        <v>14.848658</v>
      </c>
      <c r="AI36" s="100">
        <v>12.605041999999999</v>
      </c>
      <c r="AJ36" s="100">
        <v>24.370431</v>
      </c>
      <c r="AK36" s="100">
        <v>23.233301000000001</v>
      </c>
      <c r="AL36" s="100">
        <v>42.5</v>
      </c>
      <c r="AM36" s="100">
        <v>75.329566999999997</v>
      </c>
      <c r="AN36" s="100">
        <v>174.24242000000001</v>
      </c>
      <c r="AO36" s="100">
        <v>264.70587999999998</v>
      </c>
      <c r="AP36" s="100">
        <v>779.66102000000001</v>
      </c>
      <c r="AQ36" s="100">
        <v>15.054657000000001</v>
      </c>
      <c r="AR36" s="100">
        <v>32.756528000000003</v>
      </c>
      <c r="AS36" s="127"/>
      <c r="AT36" s="116">
        <v>1929</v>
      </c>
      <c r="AU36" s="100">
        <v>14.724508999999999</v>
      </c>
      <c r="AV36" s="100">
        <v>2.6666666999999999</v>
      </c>
      <c r="AW36" s="100">
        <v>2.4789291000000002</v>
      </c>
      <c r="AX36" s="100">
        <v>4.0133779000000001</v>
      </c>
      <c r="AY36" s="100">
        <v>5.1347882</v>
      </c>
      <c r="AZ36" s="100">
        <v>3.777336</v>
      </c>
      <c r="BA36" s="100">
        <v>8.8551549999999999</v>
      </c>
      <c r="BB36" s="100">
        <v>10.912907000000001</v>
      </c>
      <c r="BC36" s="100">
        <v>12.684502</v>
      </c>
      <c r="BD36" s="100">
        <v>16.855485000000002</v>
      </c>
      <c r="BE36" s="100">
        <v>17.053205999999999</v>
      </c>
      <c r="BF36" s="100">
        <v>32.780411000000001</v>
      </c>
      <c r="BG36" s="100">
        <v>36.312849</v>
      </c>
      <c r="BH36" s="100">
        <v>51.129607999999998</v>
      </c>
      <c r="BI36" s="100">
        <v>75.229358000000005</v>
      </c>
      <c r="BJ36" s="100">
        <v>142.85713999999999</v>
      </c>
      <c r="BK36" s="100">
        <v>322.83465000000001</v>
      </c>
      <c r="BL36" s="100">
        <v>752.47524999999996</v>
      </c>
      <c r="BM36" s="100">
        <v>15.937065</v>
      </c>
      <c r="BN36" s="100">
        <v>34.129199</v>
      </c>
      <c r="BO36" s="127"/>
      <c r="BP36" s="116">
        <v>1929</v>
      </c>
    </row>
    <row r="37" spans="1:68">
      <c r="A37" s="127"/>
      <c r="B37" s="116">
        <v>1930</v>
      </c>
      <c r="C37" s="100">
        <v>7.2486606</v>
      </c>
      <c r="D37" s="100">
        <v>0.91799269999999999</v>
      </c>
      <c r="E37" s="100">
        <v>0.32808399999999999</v>
      </c>
      <c r="F37" s="100">
        <v>0.96774190000000004</v>
      </c>
      <c r="G37" s="100">
        <v>1.0391410000000001</v>
      </c>
      <c r="H37" s="100">
        <v>1.1398176</v>
      </c>
      <c r="I37" s="100">
        <v>1.25</v>
      </c>
      <c r="J37" s="100">
        <v>4.2265427000000004</v>
      </c>
      <c r="K37" s="100">
        <v>3.5429583999999998</v>
      </c>
      <c r="L37" s="100">
        <v>4.7120419</v>
      </c>
      <c r="M37" s="100">
        <v>5.7877814000000001</v>
      </c>
      <c r="N37" s="100">
        <v>7.7220076999999998</v>
      </c>
      <c r="O37" s="100">
        <v>13.392856999999999</v>
      </c>
      <c r="P37" s="100">
        <v>14.476615000000001</v>
      </c>
      <c r="Q37" s="100">
        <v>18.675722</v>
      </c>
      <c r="R37" s="100">
        <v>42.253520999999999</v>
      </c>
      <c r="S37" s="100">
        <v>57.851239999999997</v>
      </c>
      <c r="T37" s="100">
        <v>163.26531</v>
      </c>
      <c r="U37" s="100">
        <v>4.5822839000000002</v>
      </c>
      <c r="V37" s="100">
        <v>8.6282291999999998</v>
      </c>
      <c r="W37" s="127"/>
      <c r="X37" s="116">
        <v>1930</v>
      </c>
      <c r="Y37" s="100">
        <v>8.5498191000000006</v>
      </c>
      <c r="Z37" s="100">
        <v>0.94577549999999999</v>
      </c>
      <c r="AA37" s="100">
        <v>0.33955859999999999</v>
      </c>
      <c r="AB37" s="100">
        <v>0.66313</v>
      </c>
      <c r="AC37" s="100">
        <v>1.8733607999999999</v>
      </c>
      <c r="AD37" s="100">
        <v>2.4610335999999999</v>
      </c>
      <c r="AE37" s="100">
        <v>1.6701461</v>
      </c>
      <c r="AF37" s="100">
        <v>2.0955574000000001</v>
      </c>
      <c r="AG37" s="100">
        <v>2.3137436</v>
      </c>
      <c r="AH37" s="100">
        <v>1.6685205999999999</v>
      </c>
      <c r="AI37" s="100">
        <v>4.0622883999999999</v>
      </c>
      <c r="AJ37" s="100">
        <v>4.0128411000000002</v>
      </c>
      <c r="AK37" s="100">
        <v>13.220019000000001</v>
      </c>
      <c r="AL37" s="100">
        <v>8.5261876000000001</v>
      </c>
      <c r="AM37" s="100">
        <v>24.734981999999999</v>
      </c>
      <c r="AN37" s="100">
        <v>39.285713999999999</v>
      </c>
      <c r="AO37" s="100">
        <v>49.295774999999999</v>
      </c>
      <c r="AP37" s="100">
        <v>48.387096999999997</v>
      </c>
      <c r="AQ37" s="100">
        <v>4.0095977999999999</v>
      </c>
      <c r="AR37" s="100">
        <v>6.2886877999999999</v>
      </c>
      <c r="AS37" s="127"/>
      <c r="AT37" s="116">
        <v>1930</v>
      </c>
      <c r="AU37" s="100">
        <v>7.8854199999999999</v>
      </c>
      <c r="AV37" s="100">
        <v>0.93167699999999998</v>
      </c>
      <c r="AW37" s="100">
        <v>0.33372269999999998</v>
      </c>
      <c r="AX37" s="100">
        <v>0.81752780000000003</v>
      </c>
      <c r="AY37" s="100">
        <v>1.4398848</v>
      </c>
      <c r="AZ37" s="100">
        <v>1.7751478999999999</v>
      </c>
      <c r="BA37" s="100">
        <v>1.459854</v>
      </c>
      <c r="BB37" s="100">
        <v>3.1565656999999998</v>
      </c>
      <c r="BC37" s="100">
        <v>2.9418419999999998</v>
      </c>
      <c r="BD37" s="100">
        <v>3.236246</v>
      </c>
      <c r="BE37" s="100">
        <v>4.9472296</v>
      </c>
      <c r="BF37" s="100">
        <v>5.9031877000000001</v>
      </c>
      <c r="BG37" s="100">
        <v>13.308857</v>
      </c>
      <c r="BH37" s="100">
        <v>11.634671000000001</v>
      </c>
      <c r="BI37" s="100">
        <v>21.645022000000001</v>
      </c>
      <c r="BJ37" s="100">
        <v>40.780141999999998</v>
      </c>
      <c r="BK37" s="100">
        <v>53.231938999999997</v>
      </c>
      <c r="BL37" s="100">
        <v>99.099098999999995</v>
      </c>
      <c r="BM37" s="100">
        <v>4.3016076999999999</v>
      </c>
      <c r="BN37" s="100">
        <v>7.3673377999999996</v>
      </c>
      <c r="BO37" s="127"/>
      <c r="BP37" s="116">
        <v>1930</v>
      </c>
    </row>
    <row r="38" spans="1:68">
      <c r="A38" s="127"/>
      <c r="B38" s="117">
        <v>1931</v>
      </c>
      <c r="C38" s="100">
        <v>14.734145</v>
      </c>
      <c r="D38" s="100">
        <v>2.4737168</v>
      </c>
      <c r="E38" s="100">
        <v>2.9060381</v>
      </c>
      <c r="F38" s="100">
        <v>3.2082130000000002</v>
      </c>
      <c r="G38" s="100">
        <v>4.1308090000000002</v>
      </c>
      <c r="H38" s="100">
        <v>4.5045045000000004</v>
      </c>
      <c r="I38" s="100">
        <v>4.9382716000000002</v>
      </c>
      <c r="J38" s="100">
        <v>8.5397096000000001</v>
      </c>
      <c r="K38" s="100">
        <v>10.503282</v>
      </c>
      <c r="L38" s="100">
        <v>15.832482000000001</v>
      </c>
      <c r="M38" s="100">
        <v>11.180123999999999</v>
      </c>
      <c r="N38" s="100">
        <v>25.404157000000001</v>
      </c>
      <c r="O38" s="100">
        <v>34.482759000000001</v>
      </c>
      <c r="P38" s="100">
        <v>38.461537999999997</v>
      </c>
      <c r="Q38" s="100">
        <v>75.928917999999996</v>
      </c>
      <c r="R38" s="100">
        <v>120.91503</v>
      </c>
      <c r="S38" s="100">
        <v>169.23077000000001</v>
      </c>
      <c r="T38" s="100">
        <v>528.30188999999996</v>
      </c>
      <c r="U38" s="100">
        <v>13.338552</v>
      </c>
      <c r="V38" s="100">
        <v>25.821345000000001</v>
      </c>
      <c r="W38" s="127"/>
      <c r="X38" s="117">
        <v>1931</v>
      </c>
      <c r="Y38" s="100">
        <v>13.364516999999999</v>
      </c>
      <c r="Z38" s="100">
        <v>1.2722646</v>
      </c>
      <c r="AA38" s="100">
        <v>2.3419203999999998</v>
      </c>
      <c r="AB38" s="100">
        <v>2.2973416000000002</v>
      </c>
      <c r="AC38" s="100">
        <v>3.2942898999999999</v>
      </c>
      <c r="AD38" s="100">
        <v>5.7096248000000003</v>
      </c>
      <c r="AE38" s="100">
        <v>4.1806020000000004</v>
      </c>
      <c r="AF38" s="100">
        <v>6.6861680000000003</v>
      </c>
      <c r="AG38" s="100">
        <v>10.416667</v>
      </c>
      <c r="AH38" s="100">
        <v>7.5471697999999998</v>
      </c>
      <c r="AI38" s="100">
        <v>12.426422000000001</v>
      </c>
      <c r="AJ38" s="100">
        <v>14.996054000000001</v>
      </c>
      <c r="AK38" s="100">
        <v>32.169117999999997</v>
      </c>
      <c r="AL38" s="100">
        <v>43.735225</v>
      </c>
      <c r="AM38" s="100">
        <v>73.825502999999998</v>
      </c>
      <c r="AN38" s="100">
        <v>140.52287999999999</v>
      </c>
      <c r="AO38" s="100">
        <v>226.0274</v>
      </c>
      <c r="AP38" s="100">
        <v>414.28570999999999</v>
      </c>
      <c r="AQ38" s="100">
        <v>12.572926000000001</v>
      </c>
      <c r="AR38" s="100">
        <v>24.282862999999999</v>
      </c>
      <c r="AS38" s="127"/>
      <c r="AT38" s="117">
        <v>1931</v>
      </c>
      <c r="AU38" s="100">
        <v>14.063777999999999</v>
      </c>
      <c r="AV38" s="100">
        <v>1.8814675000000001</v>
      </c>
      <c r="AW38" s="100">
        <v>2.6289845999999999</v>
      </c>
      <c r="AX38" s="100">
        <v>2.7579494000000002</v>
      </c>
      <c r="AY38" s="100">
        <v>3.7253858000000002</v>
      </c>
      <c r="AZ38" s="100">
        <v>5.0820954</v>
      </c>
      <c r="BA38" s="100">
        <v>4.5624222000000003</v>
      </c>
      <c r="BB38" s="100">
        <v>7.6029567</v>
      </c>
      <c r="BC38" s="100">
        <v>10.460717000000001</v>
      </c>
      <c r="BD38" s="100">
        <v>11.801731</v>
      </c>
      <c r="BE38" s="100">
        <v>11.787193</v>
      </c>
      <c r="BF38" s="100">
        <v>20.265004000000001</v>
      </c>
      <c r="BG38" s="100">
        <v>33.348354999999998</v>
      </c>
      <c r="BH38" s="100">
        <v>41.002277999999997</v>
      </c>
      <c r="BI38" s="100">
        <v>74.897119000000004</v>
      </c>
      <c r="BJ38" s="100">
        <v>130.71895000000001</v>
      </c>
      <c r="BK38" s="100">
        <v>199.27536000000001</v>
      </c>
      <c r="BL38" s="100">
        <v>463.41462999999999</v>
      </c>
      <c r="BM38" s="100">
        <v>12.962536999999999</v>
      </c>
      <c r="BN38" s="100">
        <v>24.981615000000001</v>
      </c>
      <c r="BO38" s="127"/>
      <c r="BP38" s="117">
        <v>1931</v>
      </c>
    </row>
    <row r="39" spans="1:68">
      <c r="A39" s="127"/>
      <c r="B39" s="117">
        <v>1932</v>
      </c>
      <c r="C39" s="100">
        <v>11.520737</v>
      </c>
      <c r="D39" s="100">
        <v>1.5683814</v>
      </c>
      <c r="E39" s="100">
        <v>0.95571839999999997</v>
      </c>
      <c r="F39" s="100">
        <v>1.6015375000000001</v>
      </c>
      <c r="G39" s="100">
        <v>1.7024174000000001</v>
      </c>
      <c r="H39" s="100">
        <v>1.4803849</v>
      </c>
      <c r="I39" s="100">
        <v>1.2101653999999999</v>
      </c>
      <c r="J39" s="100">
        <v>3.0355593999999999</v>
      </c>
      <c r="K39" s="100">
        <v>3.0250648</v>
      </c>
      <c r="L39" s="100">
        <v>3.9781203000000001</v>
      </c>
      <c r="M39" s="100">
        <v>6.0096154000000004</v>
      </c>
      <c r="N39" s="100">
        <v>10.654489999999999</v>
      </c>
      <c r="O39" s="100">
        <v>14.912281</v>
      </c>
      <c r="P39" s="100">
        <v>18.558952000000001</v>
      </c>
      <c r="Q39" s="100">
        <v>24.922118000000001</v>
      </c>
      <c r="R39" s="100">
        <v>33.536585000000002</v>
      </c>
      <c r="S39" s="100">
        <v>52.238805999999997</v>
      </c>
      <c r="T39" s="100">
        <v>87.719297999999995</v>
      </c>
      <c r="U39" s="100">
        <v>5.3543118999999999</v>
      </c>
      <c r="V39" s="100">
        <v>8.1471657000000004</v>
      </c>
      <c r="W39" s="127"/>
      <c r="X39" s="117">
        <v>1932</v>
      </c>
      <c r="Y39" s="100">
        <v>10.682288</v>
      </c>
      <c r="Z39" s="100">
        <v>0.32185390000000003</v>
      </c>
      <c r="AA39" s="100">
        <v>0.6622517</v>
      </c>
      <c r="AB39" s="100">
        <v>0.65359480000000003</v>
      </c>
      <c r="AC39" s="100">
        <v>0.35778179999999998</v>
      </c>
      <c r="AD39" s="100">
        <v>2.4154589</v>
      </c>
      <c r="AE39" s="100">
        <v>2.9190991999999998</v>
      </c>
      <c r="AF39" s="100">
        <v>1.6884762</v>
      </c>
      <c r="AG39" s="100">
        <v>3.5366932000000002</v>
      </c>
      <c r="AH39" s="100">
        <v>5.7441253000000003</v>
      </c>
      <c r="AI39" s="100">
        <v>3.7974684000000001</v>
      </c>
      <c r="AJ39" s="100">
        <v>9.3312597000000004</v>
      </c>
      <c r="AK39" s="100">
        <v>7.2072072</v>
      </c>
      <c r="AL39" s="100">
        <v>21.839079999999999</v>
      </c>
      <c r="AM39" s="100">
        <v>35.656402</v>
      </c>
      <c r="AN39" s="100">
        <v>26.785713999999999</v>
      </c>
      <c r="AO39" s="100">
        <v>60</v>
      </c>
      <c r="AP39" s="100">
        <v>157.89474000000001</v>
      </c>
      <c r="AQ39" s="100">
        <v>5.2571358000000004</v>
      </c>
      <c r="AR39" s="100">
        <v>8.9193645000000004</v>
      </c>
      <c r="AS39" s="127"/>
      <c r="AT39" s="117">
        <v>1932</v>
      </c>
      <c r="AU39" s="100">
        <v>11.111110999999999</v>
      </c>
      <c r="AV39" s="100">
        <v>0.95313740000000002</v>
      </c>
      <c r="AW39" s="100">
        <v>0.81182010000000004</v>
      </c>
      <c r="AX39" s="100">
        <v>1.1323196</v>
      </c>
      <c r="AY39" s="100">
        <v>1.0467550999999999</v>
      </c>
      <c r="AZ39" s="100">
        <v>1.9282684000000001</v>
      </c>
      <c r="BA39" s="100">
        <v>2.0504408000000001</v>
      </c>
      <c r="BB39" s="100">
        <v>2.3529412000000001</v>
      </c>
      <c r="BC39" s="100">
        <v>3.2779720000000001</v>
      </c>
      <c r="BD39" s="100">
        <v>4.8395313</v>
      </c>
      <c r="BE39" s="100">
        <v>4.9321824999999997</v>
      </c>
      <c r="BF39" s="100">
        <v>10</v>
      </c>
      <c r="BG39" s="100">
        <v>11.111110999999999</v>
      </c>
      <c r="BH39" s="100">
        <v>20.156775</v>
      </c>
      <c r="BI39" s="100">
        <v>30.182684999999999</v>
      </c>
      <c r="BJ39" s="100">
        <v>30.120481999999999</v>
      </c>
      <c r="BK39" s="100">
        <v>56.338028000000001</v>
      </c>
      <c r="BL39" s="100">
        <v>127.81955000000001</v>
      </c>
      <c r="BM39" s="100">
        <v>5.3065321000000001</v>
      </c>
      <c r="BN39" s="100">
        <v>8.6017647000000004</v>
      </c>
      <c r="BO39" s="127"/>
      <c r="BP39" s="117">
        <v>1932</v>
      </c>
    </row>
    <row r="40" spans="1:68">
      <c r="A40" s="127"/>
      <c r="B40" s="117">
        <v>1933</v>
      </c>
      <c r="C40" s="100">
        <v>17.358747000000001</v>
      </c>
      <c r="D40" s="100">
        <v>2.5308446999999998</v>
      </c>
      <c r="E40" s="100">
        <v>3.1318508999999999</v>
      </c>
      <c r="F40" s="100">
        <v>3.2258065</v>
      </c>
      <c r="G40" s="100">
        <v>2.6890755999999998</v>
      </c>
      <c r="H40" s="100">
        <v>1.8148820000000001</v>
      </c>
      <c r="I40" s="100">
        <v>5.9618441999999998</v>
      </c>
      <c r="J40" s="100">
        <v>7.8226858000000004</v>
      </c>
      <c r="K40" s="100">
        <v>10.775862</v>
      </c>
      <c r="L40" s="100">
        <v>12.518055</v>
      </c>
      <c r="M40" s="100">
        <v>18.724399999999999</v>
      </c>
      <c r="N40" s="100">
        <v>27.488855999999998</v>
      </c>
      <c r="O40" s="100">
        <v>35.964911999999998</v>
      </c>
      <c r="P40" s="100">
        <v>35.714286000000001</v>
      </c>
      <c r="Q40" s="100">
        <v>66.066066000000006</v>
      </c>
      <c r="R40" s="100">
        <v>139.60113999999999</v>
      </c>
      <c r="S40" s="100">
        <v>287.76978000000003</v>
      </c>
      <c r="T40" s="100">
        <v>450</v>
      </c>
      <c r="U40" s="100">
        <v>14.255591000000001</v>
      </c>
      <c r="V40" s="100">
        <v>27.236111000000001</v>
      </c>
      <c r="W40" s="127"/>
      <c r="X40" s="117">
        <v>1933</v>
      </c>
      <c r="Y40" s="100">
        <v>16.416844999999999</v>
      </c>
      <c r="Z40" s="100">
        <v>1.6239039</v>
      </c>
      <c r="AA40" s="100">
        <v>1.3016596</v>
      </c>
      <c r="AB40" s="100">
        <v>3.2894736999999998</v>
      </c>
      <c r="AC40" s="100">
        <v>4.5598036000000004</v>
      </c>
      <c r="AD40" s="100">
        <v>3.1458906999999998</v>
      </c>
      <c r="AE40" s="100">
        <v>7.4906366999999996</v>
      </c>
      <c r="AF40" s="100">
        <v>8.4925689999999996</v>
      </c>
      <c r="AG40" s="100">
        <v>8.7298123000000007</v>
      </c>
      <c r="AH40" s="100">
        <v>7.5414781</v>
      </c>
      <c r="AI40" s="100">
        <v>10.480888</v>
      </c>
      <c r="AJ40" s="100">
        <v>11.406844</v>
      </c>
      <c r="AK40" s="100">
        <v>11.617516</v>
      </c>
      <c r="AL40" s="100">
        <v>34.368071</v>
      </c>
      <c r="AM40" s="100">
        <v>62.5</v>
      </c>
      <c r="AN40" s="100">
        <v>145.20547999999999</v>
      </c>
      <c r="AO40" s="100">
        <v>230.76922999999999</v>
      </c>
      <c r="AP40" s="100">
        <v>426.82927000000001</v>
      </c>
      <c r="AQ40" s="100">
        <v>12.229134999999999</v>
      </c>
      <c r="AR40" s="100">
        <v>23.153077</v>
      </c>
      <c r="AS40" s="127"/>
      <c r="AT40" s="117">
        <v>1933</v>
      </c>
      <c r="AU40" s="100">
        <v>16.898955000000001</v>
      </c>
      <c r="AV40" s="100">
        <v>2.0833333000000001</v>
      </c>
      <c r="AW40" s="100">
        <v>2.2342802000000002</v>
      </c>
      <c r="AX40" s="100">
        <v>3.2573289999999999</v>
      </c>
      <c r="AY40" s="100">
        <v>3.6045313999999999</v>
      </c>
      <c r="AZ40" s="100">
        <v>2.4537561000000001</v>
      </c>
      <c r="BA40" s="100">
        <v>6.7086806000000001</v>
      </c>
      <c r="BB40" s="100">
        <v>8.1615120000000001</v>
      </c>
      <c r="BC40" s="100">
        <v>9.7592713</v>
      </c>
      <c r="BD40" s="100">
        <v>10.08362</v>
      </c>
      <c r="BE40" s="100">
        <v>14.710297000000001</v>
      </c>
      <c r="BF40" s="100">
        <v>19.541526000000001</v>
      </c>
      <c r="BG40" s="100">
        <v>23.904381999999998</v>
      </c>
      <c r="BH40" s="100">
        <v>35.049287999999997</v>
      </c>
      <c r="BI40" s="100">
        <v>64.318529999999996</v>
      </c>
      <c r="BJ40" s="100">
        <v>142.4581</v>
      </c>
      <c r="BK40" s="100">
        <v>257.62711999999999</v>
      </c>
      <c r="BL40" s="100">
        <v>436.61971999999997</v>
      </c>
      <c r="BM40" s="100">
        <v>13.258319</v>
      </c>
      <c r="BN40" s="100">
        <v>25.164256999999999</v>
      </c>
      <c r="BO40" s="127"/>
      <c r="BP40" s="117">
        <v>1933</v>
      </c>
    </row>
    <row r="41" spans="1:68">
      <c r="A41" s="127"/>
      <c r="B41" s="117">
        <v>1934</v>
      </c>
      <c r="C41" s="100">
        <v>15.861826000000001</v>
      </c>
      <c r="D41" s="100">
        <v>4.7664441999999996</v>
      </c>
      <c r="E41" s="100">
        <v>3.7140203999999999</v>
      </c>
      <c r="F41" s="100">
        <v>3.9279869000000001</v>
      </c>
      <c r="G41" s="100">
        <v>8.2535489999999996</v>
      </c>
      <c r="H41" s="100">
        <v>3.9215686000000001</v>
      </c>
      <c r="I41" s="100">
        <v>10.575793000000001</v>
      </c>
      <c r="J41" s="100">
        <v>10.869565</v>
      </c>
      <c r="K41" s="100">
        <v>9.5238095000000005</v>
      </c>
      <c r="L41" s="100">
        <v>12.676056000000001</v>
      </c>
      <c r="M41" s="100">
        <v>17.563739000000002</v>
      </c>
      <c r="N41" s="100">
        <v>24.602025999999999</v>
      </c>
      <c r="O41" s="100">
        <v>20.069807999999998</v>
      </c>
      <c r="P41" s="100">
        <v>48.231510999999998</v>
      </c>
      <c r="Q41" s="100">
        <v>70.278183999999996</v>
      </c>
      <c r="R41" s="100">
        <v>126.34408999999999</v>
      </c>
      <c r="S41" s="100">
        <v>241.37931</v>
      </c>
      <c r="T41" s="100">
        <v>426.22951</v>
      </c>
      <c r="U41" s="100">
        <v>15.051352</v>
      </c>
      <c r="V41" s="100">
        <v>26.616444000000001</v>
      </c>
      <c r="W41" s="127"/>
      <c r="X41" s="117">
        <v>1934</v>
      </c>
      <c r="Y41" s="100">
        <v>13.264554</v>
      </c>
      <c r="Z41" s="100">
        <v>2.2920759999999998</v>
      </c>
      <c r="AA41" s="100">
        <v>4.1639974000000004</v>
      </c>
      <c r="AB41" s="100">
        <v>5.0318684999999999</v>
      </c>
      <c r="AC41" s="100">
        <v>6.4758009999999997</v>
      </c>
      <c r="AD41" s="100">
        <v>6.9257407000000004</v>
      </c>
      <c r="AE41" s="100">
        <v>6.6528067000000002</v>
      </c>
      <c r="AF41" s="100">
        <v>6.0008572999999998</v>
      </c>
      <c r="AG41" s="100">
        <v>16.435986</v>
      </c>
      <c r="AH41" s="100">
        <v>12.189176</v>
      </c>
      <c r="AI41" s="100">
        <v>17.354876999999998</v>
      </c>
      <c r="AJ41" s="100">
        <v>15.567087000000001</v>
      </c>
      <c r="AK41" s="100">
        <v>21.108179</v>
      </c>
      <c r="AL41" s="100">
        <v>26.99784</v>
      </c>
      <c r="AM41" s="100">
        <v>64.661653999999999</v>
      </c>
      <c r="AN41" s="100">
        <v>99.744246000000004</v>
      </c>
      <c r="AO41" s="100">
        <v>209.87654000000001</v>
      </c>
      <c r="AP41" s="100">
        <v>202.38095000000001</v>
      </c>
      <c r="AQ41" s="100">
        <v>13.165096</v>
      </c>
      <c r="AR41" s="100">
        <v>20.625095999999999</v>
      </c>
      <c r="AS41" s="127"/>
      <c r="AT41" s="117">
        <v>1934</v>
      </c>
      <c r="AU41" s="100">
        <v>14.591965</v>
      </c>
      <c r="AV41" s="100">
        <v>3.5478149000000001</v>
      </c>
      <c r="AW41" s="100">
        <v>3.9351487000000001</v>
      </c>
      <c r="AX41" s="100">
        <v>4.4731610000000002</v>
      </c>
      <c r="AY41" s="100">
        <v>7.3788362000000003</v>
      </c>
      <c r="AZ41" s="100">
        <v>5.3663952999999998</v>
      </c>
      <c r="BA41" s="100">
        <v>8.6728520000000007</v>
      </c>
      <c r="BB41" s="100">
        <v>8.4178718000000003</v>
      </c>
      <c r="BC41" s="100">
        <v>12.981393000000001</v>
      </c>
      <c r="BD41" s="100">
        <v>12.437215999999999</v>
      </c>
      <c r="BE41" s="100">
        <v>17.462164999999999</v>
      </c>
      <c r="BF41" s="100">
        <v>20.139143000000001</v>
      </c>
      <c r="BG41" s="100">
        <v>20.586946999999999</v>
      </c>
      <c r="BH41" s="100">
        <v>37.654653000000003</v>
      </c>
      <c r="BI41" s="100">
        <v>67.507418000000001</v>
      </c>
      <c r="BJ41" s="100">
        <v>112.71298</v>
      </c>
      <c r="BK41" s="100">
        <v>224.75569999999999</v>
      </c>
      <c r="BL41" s="100">
        <v>296.55171999999999</v>
      </c>
      <c r="BM41" s="100">
        <v>14.122263</v>
      </c>
      <c r="BN41" s="100">
        <v>23.362880000000001</v>
      </c>
      <c r="BO41" s="127"/>
      <c r="BP41" s="117">
        <v>1934</v>
      </c>
    </row>
    <row r="42" spans="1:68">
      <c r="A42" s="127"/>
      <c r="B42" s="117">
        <v>1935</v>
      </c>
      <c r="C42" s="100">
        <v>11.623683</v>
      </c>
      <c r="D42" s="100">
        <v>3.2133676000000002</v>
      </c>
      <c r="E42" s="100">
        <v>2.4638127999999999</v>
      </c>
      <c r="F42" s="100">
        <v>5.9347181000000004</v>
      </c>
      <c r="G42" s="100">
        <v>4.5558087</v>
      </c>
      <c r="H42" s="100">
        <v>4.9243756999999997</v>
      </c>
      <c r="I42" s="100">
        <v>5.0348566999999997</v>
      </c>
      <c r="J42" s="100">
        <v>8.1023454000000008</v>
      </c>
      <c r="K42" s="100">
        <v>10.907503999999999</v>
      </c>
      <c r="L42" s="100">
        <v>21.629083999999999</v>
      </c>
      <c r="M42" s="100">
        <v>23.178808</v>
      </c>
      <c r="N42" s="100">
        <v>29.944289999999999</v>
      </c>
      <c r="O42" s="100">
        <v>47.784534999999998</v>
      </c>
      <c r="P42" s="100">
        <v>56.263269999999999</v>
      </c>
      <c r="Q42" s="100">
        <v>100.28653</v>
      </c>
      <c r="R42" s="100">
        <v>159.09091000000001</v>
      </c>
      <c r="S42" s="100">
        <v>381.57895000000002</v>
      </c>
      <c r="T42" s="100">
        <v>492.06349</v>
      </c>
      <c r="U42" s="100">
        <v>18.033604</v>
      </c>
      <c r="V42" s="100">
        <v>33.461981000000002</v>
      </c>
      <c r="W42" s="127"/>
      <c r="X42" s="117">
        <v>1935</v>
      </c>
      <c r="Y42" s="100">
        <v>12.481089000000001</v>
      </c>
      <c r="Z42" s="100">
        <v>4</v>
      </c>
      <c r="AA42" s="100">
        <v>1.8957345999999999</v>
      </c>
      <c r="AB42" s="100">
        <v>2.7220143000000001</v>
      </c>
      <c r="AC42" s="100">
        <v>3.3244680999999998</v>
      </c>
      <c r="AD42" s="100">
        <v>6.7975830999999998</v>
      </c>
      <c r="AE42" s="100">
        <v>12.063228000000001</v>
      </c>
      <c r="AF42" s="100">
        <v>9.3776641000000005</v>
      </c>
      <c r="AG42" s="100">
        <v>12.05857</v>
      </c>
      <c r="AH42" s="100">
        <v>14.754879000000001</v>
      </c>
      <c r="AI42" s="100">
        <v>16.831109000000001</v>
      </c>
      <c r="AJ42" s="100">
        <v>22.873481000000002</v>
      </c>
      <c r="AK42" s="100">
        <v>33.854166999999997</v>
      </c>
      <c r="AL42" s="100">
        <v>41.226216000000001</v>
      </c>
      <c r="AM42" s="100">
        <v>86.257310000000004</v>
      </c>
      <c r="AN42" s="100">
        <v>145.2381</v>
      </c>
      <c r="AO42" s="100">
        <v>331.39535000000001</v>
      </c>
      <c r="AP42" s="100">
        <v>465.11628000000002</v>
      </c>
      <c r="AQ42" s="100">
        <v>16.677222</v>
      </c>
      <c r="AR42" s="100">
        <v>29.634157999999999</v>
      </c>
      <c r="AS42" s="127"/>
      <c r="AT42" s="117">
        <v>1935</v>
      </c>
      <c r="AU42" s="100">
        <v>12.043728</v>
      </c>
      <c r="AV42" s="100">
        <v>3.5994763999999999</v>
      </c>
      <c r="AW42" s="100">
        <v>2.1834061</v>
      </c>
      <c r="AX42" s="100">
        <v>4.3536504000000003</v>
      </c>
      <c r="AY42" s="100">
        <v>3.9467192999999998</v>
      </c>
      <c r="AZ42" s="100">
        <v>5.8277181000000002</v>
      </c>
      <c r="BA42" s="100">
        <v>8.4235860000000002</v>
      </c>
      <c r="BB42" s="100">
        <v>8.7401406999999995</v>
      </c>
      <c r="BC42" s="100">
        <v>11.486779</v>
      </c>
      <c r="BD42" s="100">
        <v>18.249883000000001</v>
      </c>
      <c r="BE42" s="100">
        <v>20.084866000000002</v>
      </c>
      <c r="BF42" s="100">
        <v>26.455026</v>
      </c>
      <c r="BG42" s="100">
        <v>40.816327000000001</v>
      </c>
      <c r="BH42" s="100">
        <v>48.728814</v>
      </c>
      <c r="BI42" s="100">
        <v>93.342980999999995</v>
      </c>
      <c r="BJ42" s="100">
        <v>151.96078</v>
      </c>
      <c r="BK42" s="100">
        <v>354.93826999999999</v>
      </c>
      <c r="BL42" s="100">
        <v>476.51006999999998</v>
      </c>
      <c r="BM42" s="100">
        <v>17.364930999999999</v>
      </c>
      <c r="BN42" s="100">
        <v>31.491112999999999</v>
      </c>
      <c r="BO42" s="127"/>
      <c r="BP42" s="117">
        <v>1935</v>
      </c>
    </row>
    <row r="43" spans="1:68">
      <c r="A43" s="127"/>
      <c r="B43" s="117">
        <v>1936</v>
      </c>
      <c r="C43" s="100">
        <v>12.583271999999999</v>
      </c>
      <c r="D43" s="100">
        <v>2.9325513000000001</v>
      </c>
      <c r="E43" s="100">
        <v>1.24533</v>
      </c>
      <c r="F43" s="100">
        <v>0.97150259999999999</v>
      </c>
      <c r="G43" s="100">
        <v>1.9423762</v>
      </c>
      <c r="H43" s="100">
        <v>2.7874563999999999</v>
      </c>
      <c r="I43" s="100">
        <v>3.0487804999999999</v>
      </c>
      <c r="J43" s="100">
        <v>8.7939697999999993</v>
      </c>
      <c r="K43" s="100">
        <v>5.2724076999999996</v>
      </c>
      <c r="L43" s="100">
        <v>9.0661830999999999</v>
      </c>
      <c r="M43" s="100">
        <v>11.296396</v>
      </c>
      <c r="N43" s="100">
        <v>15.425889</v>
      </c>
      <c r="O43" s="100">
        <v>13.793103</v>
      </c>
      <c r="P43" s="100">
        <v>16.824394999999999</v>
      </c>
      <c r="Q43" s="100">
        <v>43.909348000000001</v>
      </c>
      <c r="R43" s="100">
        <v>47.846890000000002</v>
      </c>
      <c r="S43" s="100">
        <v>60.975610000000003</v>
      </c>
      <c r="T43" s="100">
        <v>169.23077000000001</v>
      </c>
      <c r="U43" s="100">
        <v>7.9503757000000004</v>
      </c>
      <c r="V43" s="100">
        <v>12.271514</v>
      </c>
      <c r="W43" s="127"/>
      <c r="X43" s="117">
        <v>1936</v>
      </c>
      <c r="Y43" s="100">
        <v>11.175337000000001</v>
      </c>
      <c r="Z43" s="100">
        <v>2.0297700000000001</v>
      </c>
      <c r="AA43" s="100">
        <v>0.95450210000000002</v>
      </c>
      <c r="AB43" s="100">
        <v>2.3466309000000001</v>
      </c>
      <c r="AC43" s="100">
        <v>0.65854460000000004</v>
      </c>
      <c r="AD43" s="100">
        <v>1.8477458</v>
      </c>
      <c r="AE43" s="100">
        <v>1.2417218999999999</v>
      </c>
      <c r="AF43" s="100">
        <v>3.4086067</v>
      </c>
      <c r="AG43" s="100">
        <v>2.1468441</v>
      </c>
      <c r="AH43" s="100">
        <v>4.1938490000000002</v>
      </c>
      <c r="AI43" s="100">
        <v>6.1763054000000004</v>
      </c>
      <c r="AJ43" s="100">
        <v>8.2758620999999994</v>
      </c>
      <c r="AK43" s="100">
        <v>11.111110999999999</v>
      </c>
      <c r="AL43" s="100">
        <v>12.396694</v>
      </c>
      <c r="AM43" s="100">
        <v>32.670454999999997</v>
      </c>
      <c r="AN43" s="100">
        <v>63.636364</v>
      </c>
      <c r="AO43" s="100">
        <v>90.425532000000004</v>
      </c>
      <c r="AP43" s="100">
        <v>91.954023000000007</v>
      </c>
      <c r="AQ43" s="100">
        <v>6.0096873000000004</v>
      </c>
      <c r="AR43" s="100">
        <v>9.4212275000000005</v>
      </c>
      <c r="AS43" s="127"/>
      <c r="AT43" s="117">
        <v>1936</v>
      </c>
      <c r="AU43" s="100">
        <v>11.893525</v>
      </c>
      <c r="AV43" s="100">
        <v>2.4896265999999998</v>
      </c>
      <c r="AW43" s="100">
        <v>1.1014949000000001</v>
      </c>
      <c r="AX43" s="100">
        <v>1.6471750999999999</v>
      </c>
      <c r="AY43" s="100">
        <v>1.3059092000000001</v>
      </c>
      <c r="AZ43" s="100">
        <v>2.3314203999999998</v>
      </c>
      <c r="BA43" s="100">
        <v>2.1825397</v>
      </c>
      <c r="BB43" s="100">
        <v>6.1246039999999997</v>
      </c>
      <c r="BC43" s="100">
        <v>3.6916395</v>
      </c>
      <c r="BD43" s="100">
        <v>6.6636028999999999</v>
      </c>
      <c r="BE43" s="100">
        <v>8.7912087999999997</v>
      </c>
      <c r="BF43" s="100">
        <v>11.900714000000001</v>
      </c>
      <c r="BG43" s="100">
        <v>12.446351999999999</v>
      </c>
      <c r="BH43" s="100">
        <v>14.590933</v>
      </c>
      <c r="BI43" s="100">
        <v>38.297871999999998</v>
      </c>
      <c r="BJ43" s="100">
        <v>55.944056000000003</v>
      </c>
      <c r="BK43" s="100">
        <v>76.704544999999996</v>
      </c>
      <c r="BL43" s="100">
        <v>125</v>
      </c>
      <c r="BM43" s="100">
        <v>6.9928007000000001</v>
      </c>
      <c r="BN43" s="100">
        <v>10.805809999999999</v>
      </c>
      <c r="BO43" s="127"/>
      <c r="BP43" s="117">
        <v>1936</v>
      </c>
    </row>
    <row r="44" spans="1:68">
      <c r="A44" s="127"/>
      <c r="B44" s="117">
        <v>1937</v>
      </c>
      <c r="C44" s="100">
        <v>11.717320000000001</v>
      </c>
      <c r="D44" s="100">
        <v>1.3355592999999999</v>
      </c>
      <c r="E44" s="100">
        <v>0.94756790000000002</v>
      </c>
      <c r="F44" s="100">
        <v>1.9157088</v>
      </c>
      <c r="G44" s="100">
        <v>1.9367334</v>
      </c>
      <c r="H44" s="100">
        <v>1.7188037</v>
      </c>
      <c r="I44" s="100">
        <v>2.2505625999999999</v>
      </c>
      <c r="J44" s="100">
        <v>3.6885246</v>
      </c>
      <c r="K44" s="100">
        <v>3.5634744</v>
      </c>
      <c r="L44" s="100">
        <v>6.2583818000000004</v>
      </c>
      <c r="M44" s="100">
        <v>10.465725000000001</v>
      </c>
      <c r="N44" s="100">
        <v>9.0614887</v>
      </c>
      <c r="O44" s="100">
        <v>11.054422000000001</v>
      </c>
      <c r="P44" s="100">
        <v>12.474012</v>
      </c>
      <c r="Q44" s="100">
        <v>37.974684000000003</v>
      </c>
      <c r="R44" s="100">
        <v>46.189376000000003</v>
      </c>
      <c r="S44" s="100">
        <v>73.033708000000004</v>
      </c>
      <c r="T44" s="100">
        <v>125</v>
      </c>
      <c r="U44" s="100">
        <v>6.3585653000000004</v>
      </c>
      <c r="V44" s="100">
        <v>9.9967801000000005</v>
      </c>
      <c r="W44" s="127"/>
      <c r="X44" s="117">
        <v>1937</v>
      </c>
      <c r="Y44" s="100">
        <v>14.454165</v>
      </c>
      <c r="Z44" s="100">
        <v>1.3917884</v>
      </c>
      <c r="AA44" s="100">
        <v>1.9305019000000001</v>
      </c>
      <c r="AB44" s="100">
        <v>0.33112580000000003</v>
      </c>
      <c r="AC44" s="100">
        <v>0.6559528</v>
      </c>
      <c r="AD44" s="100">
        <v>2.5289017</v>
      </c>
      <c r="AE44" s="100">
        <v>1.6346547</v>
      </c>
      <c r="AF44" s="100">
        <v>1.2744264999999999</v>
      </c>
      <c r="AG44" s="100">
        <v>2.1654396</v>
      </c>
      <c r="AH44" s="100">
        <v>3.1847134000000001</v>
      </c>
      <c r="AI44" s="100">
        <v>3.8022814</v>
      </c>
      <c r="AJ44" s="100">
        <v>3.9973350999999999</v>
      </c>
      <c r="AK44" s="100">
        <v>9.2281879</v>
      </c>
      <c r="AL44" s="100">
        <v>12.133468000000001</v>
      </c>
      <c r="AM44" s="100">
        <v>24.827586</v>
      </c>
      <c r="AN44" s="100">
        <v>43.763675999999997</v>
      </c>
      <c r="AO44" s="100">
        <v>91.787440000000004</v>
      </c>
      <c r="AP44" s="100">
        <v>44.943820000000002</v>
      </c>
      <c r="AQ44" s="100">
        <v>5.1544865</v>
      </c>
      <c r="AR44" s="100">
        <v>7.4875496000000004</v>
      </c>
      <c r="AS44" s="127"/>
      <c r="AT44" s="117">
        <v>1937</v>
      </c>
      <c r="AU44" s="100">
        <v>13.059701</v>
      </c>
      <c r="AV44" s="100">
        <v>1.3630941999999999</v>
      </c>
      <c r="AW44" s="100">
        <v>1.4344916000000001</v>
      </c>
      <c r="AX44" s="100">
        <v>1.1378413999999999</v>
      </c>
      <c r="AY44" s="100">
        <v>1.3014479000000001</v>
      </c>
      <c r="AZ44" s="100">
        <v>2.1137925000000002</v>
      </c>
      <c r="BA44" s="100">
        <v>1.9557989</v>
      </c>
      <c r="BB44" s="100">
        <v>2.5031289000000001</v>
      </c>
      <c r="BC44" s="100">
        <v>2.8546333000000002</v>
      </c>
      <c r="BD44" s="100">
        <v>4.7350620000000001</v>
      </c>
      <c r="BE44" s="100">
        <v>7.1961620000000002</v>
      </c>
      <c r="BF44" s="100">
        <v>6.5659881999999996</v>
      </c>
      <c r="BG44" s="100">
        <v>10.135135</v>
      </c>
      <c r="BH44" s="100">
        <v>12.301384000000001</v>
      </c>
      <c r="BI44" s="100">
        <v>31.337046999999998</v>
      </c>
      <c r="BJ44" s="100">
        <v>44.943820000000002</v>
      </c>
      <c r="BK44" s="100">
        <v>83.116883000000001</v>
      </c>
      <c r="BL44" s="100">
        <v>78.431372999999994</v>
      </c>
      <c r="BM44" s="100">
        <v>5.7639417000000002</v>
      </c>
      <c r="BN44" s="100">
        <v>8.6689507999999993</v>
      </c>
      <c r="BO44" s="127"/>
      <c r="BP44" s="117">
        <v>1937</v>
      </c>
    </row>
    <row r="45" spans="1:68">
      <c r="A45" s="127"/>
      <c r="B45" s="117">
        <v>1938</v>
      </c>
      <c r="C45" s="100">
        <v>17.278618000000002</v>
      </c>
      <c r="D45" s="100">
        <v>1.7235436</v>
      </c>
      <c r="E45" s="100">
        <v>0.31847130000000001</v>
      </c>
      <c r="F45" s="100">
        <v>1.5678896</v>
      </c>
      <c r="G45" s="100">
        <v>3.5714286</v>
      </c>
      <c r="H45" s="100">
        <v>3.7187288999999999</v>
      </c>
      <c r="I45" s="100">
        <v>4.4020542999999996</v>
      </c>
      <c r="J45" s="100">
        <v>3.6334274999999998</v>
      </c>
      <c r="K45" s="100">
        <v>9.3541202999999999</v>
      </c>
      <c r="L45" s="100">
        <v>7.5757576000000002</v>
      </c>
      <c r="M45" s="100">
        <v>14.683543999999999</v>
      </c>
      <c r="N45" s="100">
        <v>14.474512000000001</v>
      </c>
      <c r="O45" s="100">
        <v>22.369510999999999</v>
      </c>
      <c r="P45" s="100">
        <v>16.580310999999998</v>
      </c>
      <c r="Q45" s="100">
        <v>49.930652000000002</v>
      </c>
      <c r="R45" s="100">
        <v>44.444443999999997</v>
      </c>
      <c r="S45" s="100">
        <v>125</v>
      </c>
      <c r="T45" s="100">
        <v>276.92308000000003</v>
      </c>
      <c r="U45" s="100">
        <v>9.5410005000000009</v>
      </c>
      <c r="V45" s="100">
        <v>15.762438</v>
      </c>
      <c r="W45" s="127"/>
      <c r="X45" s="117">
        <v>1938</v>
      </c>
      <c r="Y45" s="100">
        <v>14.21092</v>
      </c>
      <c r="Z45" s="100">
        <v>1.4398848</v>
      </c>
      <c r="AA45" s="100">
        <v>0.64850839999999998</v>
      </c>
      <c r="AB45" s="100">
        <v>2.6007802</v>
      </c>
      <c r="AC45" s="100">
        <v>2.9693171</v>
      </c>
      <c r="AD45" s="100">
        <v>2.4796315999999998</v>
      </c>
      <c r="AE45" s="100">
        <v>1.9952114999999999</v>
      </c>
      <c r="AF45" s="100">
        <v>8.0508474999999997</v>
      </c>
      <c r="AG45" s="100">
        <v>6.9625762</v>
      </c>
      <c r="AH45" s="100">
        <v>8.5393258000000003</v>
      </c>
      <c r="AI45" s="100">
        <v>10.966056999999999</v>
      </c>
      <c r="AJ45" s="100">
        <v>7.1059431999999996</v>
      </c>
      <c r="AK45" s="100">
        <v>13.900245</v>
      </c>
      <c r="AL45" s="100">
        <v>14.014014</v>
      </c>
      <c r="AM45" s="100">
        <v>33.200530999999998</v>
      </c>
      <c r="AN45" s="100">
        <v>63.157895000000003</v>
      </c>
      <c r="AO45" s="100">
        <v>115.04425000000001</v>
      </c>
      <c r="AP45" s="100">
        <v>211.11111</v>
      </c>
      <c r="AQ45" s="100">
        <v>8.5083909999999996</v>
      </c>
      <c r="AR45" s="100">
        <v>13.348969</v>
      </c>
      <c r="AS45" s="127"/>
      <c r="AT45" s="117">
        <v>1938</v>
      </c>
      <c r="AU45" s="100">
        <v>15.774027999999999</v>
      </c>
      <c r="AV45" s="100">
        <v>1.5847861000000001</v>
      </c>
      <c r="AW45" s="100">
        <v>0.48200510000000002</v>
      </c>
      <c r="AX45" s="100">
        <v>2.0750199999999999</v>
      </c>
      <c r="AY45" s="100">
        <v>3.2727868</v>
      </c>
      <c r="AZ45" s="100">
        <v>3.1136482000000001</v>
      </c>
      <c r="BA45" s="100">
        <v>3.2492355000000002</v>
      </c>
      <c r="BB45" s="100">
        <v>5.7887120000000003</v>
      </c>
      <c r="BC45" s="100">
        <v>8.1443980000000007</v>
      </c>
      <c r="BD45" s="100">
        <v>8.0554933999999996</v>
      </c>
      <c r="BE45" s="100">
        <v>12.85347</v>
      </c>
      <c r="BF45" s="100">
        <v>10.838381</v>
      </c>
      <c r="BG45" s="100">
        <v>18.106995999999999</v>
      </c>
      <c r="BH45" s="100">
        <v>15.274948999999999</v>
      </c>
      <c r="BI45" s="100">
        <v>41.383989</v>
      </c>
      <c r="BJ45" s="100">
        <v>54.054054000000001</v>
      </c>
      <c r="BK45" s="100">
        <v>119.61722</v>
      </c>
      <c r="BL45" s="100">
        <v>238.70967999999999</v>
      </c>
      <c r="BM45" s="100">
        <v>9.0308177999999995</v>
      </c>
      <c r="BN45" s="100">
        <v>14.480677</v>
      </c>
      <c r="BO45" s="127"/>
      <c r="BP45" s="117">
        <v>1938</v>
      </c>
    </row>
    <row r="46" spans="1:68">
      <c r="A46" s="127"/>
      <c r="B46" s="117">
        <v>1939</v>
      </c>
      <c r="C46" s="100">
        <v>13.352073000000001</v>
      </c>
      <c r="D46" s="100">
        <v>2.1352313000000001</v>
      </c>
      <c r="E46" s="100">
        <v>0.95816029999999996</v>
      </c>
      <c r="F46" s="100">
        <v>4.0185471000000001</v>
      </c>
      <c r="G46" s="100">
        <v>3.9512676999999998</v>
      </c>
      <c r="H46" s="100">
        <v>2.6507621000000001</v>
      </c>
      <c r="I46" s="100">
        <v>3.9483130000000002</v>
      </c>
      <c r="J46" s="100">
        <v>5.1525961000000002</v>
      </c>
      <c r="K46" s="100">
        <v>5.7700842999999997</v>
      </c>
      <c r="L46" s="100">
        <v>10.723860999999999</v>
      </c>
      <c r="M46" s="100">
        <v>17.241378999999998</v>
      </c>
      <c r="N46" s="100">
        <v>24.3309</v>
      </c>
      <c r="O46" s="100">
        <v>28.203061999999999</v>
      </c>
      <c r="P46" s="100">
        <v>43.165467999999997</v>
      </c>
      <c r="Q46" s="100">
        <v>56.473829000000002</v>
      </c>
      <c r="R46" s="100">
        <v>120.95032</v>
      </c>
      <c r="S46" s="100">
        <v>188.11881</v>
      </c>
      <c r="T46" s="100">
        <v>575.75757999999996</v>
      </c>
      <c r="U46" s="100">
        <v>13.258759</v>
      </c>
      <c r="V46" s="100">
        <v>25.007961000000002</v>
      </c>
      <c r="W46" s="127"/>
      <c r="X46" s="117">
        <v>1939</v>
      </c>
      <c r="Y46" s="100">
        <v>14.212828</v>
      </c>
      <c r="Z46" s="100">
        <v>2.5964391999999998</v>
      </c>
      <c r="AA46" s="100">
        <v>2.2860874999999998</v>
      </c>
      <c r="AB46" s="100">
        <v>2.5550942000000001</v>
      </c>
      <c r="AC46" s="100">
        <v>2.3513603999999999</v>
      </c>
      <c r="AD46" s="100">
        <v>2.7434842000000002</v>
      </c>
      <c r="AE46" s="100">
        <v>5.4453519999999997</v>
      </c>
      <c r="AF46" s="100">
        <v>5.0632910999999998</v>
      </c>
      <c r="AG46" s="100">
        <v>8.7489063999999992</v>
      </c>
      <c r="AH46" s="100">
        <v>7.5555555999999999</v>
      </c>
      <c r="AI46" s="100">
        <v>9.0909090999999993</v>
      </c>
      <c r="AJ46" s="100">
        <v>11.257035999999999</v>
      </c>
      <c r="AK46" s="100">
        <v>22.239872999999999</v>
      </c>
      <c r="AL46" s="100">
        <v>33.530571999999999</v>
      </c>
      <c r="AM46" s="100">
        <v>52.971575999999999</v>
      </c>
      <c r="AN46" s="100">
        <v>97.165992000000003</v>
      </c>
      <c r="AO46" s="100">
        <v>215.76763</v>
      </c>
      <c r="AP46" s="100">
        <v>456.52174000000002</v>
      </c>
      <c r="AQ46" s="100">
        <v>12.189458999999999</v>
      </c>
      <c r="AR46" s="100">
        <v>21.371189999999999</v>
      </c>
      <c r="AS46" s="127"/>
      <c r="AT46" s="117">
        <v>1939</v>
      </c>
      <c r="AU46" s="100">
        <v>13.774597</v>
      </c>
      <c r="AV46" s="100">
        <v>2.3610606999999999</v>
      </c>
      <c r="AW46" s="100">
        <v>1.6147263000000001</v>
      </c>
      <c r="AX46" s="100">
        <v>3.2987747000000001</v>
      </c>
      <c r="AY46" s="100">
        <v>3.1592950000000002</v>
      </c>
      <c r="AZ46" s="100">
        <v>2.6963263</v>
      </c>
      <c r="BA46" s="100">
        <v>4.6667911000000002</v>
      </c>
      <c r="BB46" s="100">
        <v>5.1093399000000002</v>
      </c>
      <c r="BC46" s="100">
        <v>7.2703239000000002</v>
      </c>
      <c r="BD46" s="100">
        <v>9.1354723999999994</v>
      </c>
      <c r="BE46" s="100">
        <v>13.216958</v>
      </c>
      <c r="BF46" s="100">
        <v>17.884675000000001</v>
      </c>
      <c r="BG46" s="100">
        <v>25.2</v>
      </c>
      <c r="BH46" s="100">
        <v>38.248615999999998</v>
      </c>
      <c r="BI46" s="100">
        <v>54.666666999999997</v>
      </c>
      <c r="BJ46" s="100">
        <v>108.67294</v>
      </c>
      <c r="BK46" s="100">
        <v>203.16027</v>
      </c>
      <c r="BL46" s="100">
        <v>506.32911000000001</v>
      </c>
      <c r="BM46" s="100">
        <v>12.729986999999999</v>
      </c>
      <c r="BN46" s="100">
        <v>23.066106000000001</v>
      </c>
      <c r="BO46" s="127"/>
      <c r="BP46" s="117">
        <v>1939</v>
      </c>
    </row>
    <row r="47" spans="1:68">
      <c r="A47" s="127"/>
      <c r="B47" s="118">
        <v>1940</v>
      </c>
      <c r="C47" s="100">
        <v>13.022618</v>
      </c>
      <c r="D47" s="100">
        <v>0.73179660000000002</v>
      </c>
      <c r="E47" s="100">
        <v>1.2911556</v>
      </c>
      <c r="F47" s="100">
        <v>2.1558362</v>
      </c>
      <c r="G47" s="100">
        <v>1.6545334</v>
      </c>
      <c r="H47" s="100">
        <v>0.65210299999999999</v>
      </c>
      <c r="I47" s="100">
        <v>3.8814397</v>
      </c>
      <c r="J47" s="100">
        <v>3.5128805999999999</v>
      </c>
      <c r="K47" s="100">
        <v>1.2998266999999999</v>
      </c>
      <c r="L47" s="100">
        <v>5.3956834999999996</v>
      </c>
      <c r="M47" s="100">
        <v>4.3269231000000001</v>
      </c>
      <c r="N47" s="100">
        <v>6.5088756999999999</v>
      </c>
      <c r="O47" s="100">
        <v>16.253869999999999</v>
      </c>
      <c r="P47" s="100">
        <v>20.449898000000001</v>
      </c>
      <c r="Q47" s="100">
        <v>23.097826000000001</v>
      </c>
      <c r="R47" s="100">
        <v>42.462845000000002</v>
      </c>
      <c r="S47" s="100">
        <v>46.082948999999999</v>
      </c>
      <c r="T47" s="100">
        <v>115.94203</v>
      </c>
      <c r="U47" s="100">
        <v>5.8797052000000001</v>
      </c>
      <c r="V47" s="100">
        <v>8.6479903999999994</v>
      </c>
      <c r="W47" s="127"/>
      <c r="X47" s="118">
        <v>1940</v>
      </c>
      <c r="Y47" s="100">
        <v>8.5531004999999993</v>
      </c>
      <c r="Z47" s="100">
        <v>1.5203344999999999</v>
      </c>
      <c r="AA47" s="100">
        <v>0.33211560000000001</v>
      </c>
      <c r="AB47" s="100">
        <v>0.62952470000000005</v>
      </c>
      <c r="AC47" s="100">
        <v>0.67957869999999998</v>
      </c>
      <c r="AD47" s="100">
        <v>1.3333333000000001</v>
      </c>
      <c r="AE47" s="100">
        <v>0.76074549999999996</v>
      </c>
      <c r="AF47" s="100">
        <v>3.3627574999999998</v>
      </c>
      <c r="AG47" s="100">
        <v>3.0276817</v>
      </c>
      <c r="AH47" s="100">
        <v>1.3227513</v>
      </c>
      <c r="AI47" s="100">
        <v>1.9656020000000001</v>
      </c>
      <c r="AJ47" s="100">
        <v>4.8338368999999997</v>
      </c>
      <c r="AK47" s="100">
        <v>5.3231938999999997</v>
      </c>
      <c r="AL47" s="100">
        <v>15.549077</v>
      </c>
      <c r="AM47" s="100">
        <v>22.613064999999999</v>
      </c>
      <c r="AN47" s="100">
        <v>19.685039</v>
      </c>
      <c r="AO47" s="100">
        <v>50.193049999999999</v>
      </c>
      <c r="AP47" s="100">
        <v>125</v>
      </c>
      <c r="AQ47" s="100">
        <v>4.1608080999999997</v>
      </c>
      <c r="AR47" s="100">
        <v>6.5056647999999999</v>
      </c>
      <c r="AS47" s="127"/>
      <c r="AT47" s="118">
        <v>1940</v>
      </c>
      <c r="AU47" s="100">
        <v>10.831586</v>
      </c>
      <c r="AV47" s="100">
        <v>1.1185681999999999</v>
      </c>
      <c r="AW47" s="100">
        <v>0.81846459999999999</v>
      </c>
      <c r="AX47" s="100">
        <v>1.4009963000000001</v>
      </c>
      <c r="AY47" s="100">
        <v>1.1735122</v>
      </c>
      <c r="AZ47" s="100">
        <v>0.98895670000000002</v>
      </c>
      <c r="BA47" s="100">
        <v>2.3796449000000002</v>
      </c>
      <c r="BB47" s="100">
        <v>3.4405991</v>
      </c>
      <c r="BC47" s="100">
        <v>2.1645021999999998</v>
      </c>
      <c r="BD47" s="100">
        <v>3.3392697999999998</v>
      </c>
      <c r="BE47" s="100">
        <v>3.1591738</v>
      </c>
      <c r="BF47" s="100">
        <v>5.6801196000000003</v>
      </c>
      <c r="BG47" s="100">
        <v>10.740315000000001</v>
      </c>
      <c r="BH47" s="100">
        <v>17.93722</v>
      </c>
      <c r="BI47" s="100">
        <v>22.845953000000002</v>
      </c>
      <c r="BJ47" s="100">
        <v>30.643514</v>
      </c>
      <c r="BK47" s="100">
        <v>48.319327999999999</v>
      </c>
      <c r="BL47" s="100">
        <v>121.21212</v>
      </c>
      <c r="BM47" s="100">
        <v>5.0287661999999997</v>
      </c>
      <c r="BN47" s="100">
        <v>7.5821787</v>
      </c>
      <c r="BO47" s="127"/>
      <c r="BP47" s="118">
        <v>1940</v>
      </c>
    </row>
    <row r="48" spans="1:68">
      <c r="A48" s="127"/>
      <c r="B48" s="118">
        <v>1941</v>
      </c>
      <c r="C48" s="100">
        <v>13.004334999999999</v>
      </c>
      <c r="D48" s="100">
        <v>1.1144130999999999</v>
      </c>
      <c r="E48" s="100">
        <v>0.6533812</v>
      </c>
      <c r="F48" s="100">
        <v>1.2476605999999999</v>
      </c>
      <c r="G48" s="100">
        <v>1.3016596</v>
      </c>
      <c r="H48" s="100">
        <v>0.97560979999999997</v>
      </c>
      <c r="I48" s="100">
        <v>0.34916199999999997</v>
      </c>
      <c r="J48" s="100">
        <v>1.1520737000000001</v>
      </c>
      <c r="K48" s="100">
        <v>2.9711375000000002</v>
      </c>
      <c r="L48" s="100">
        <v>2.7161612000000002</v>
      </c>
      <c r="M48" s="100">
        <v>6.1465721000000002</v>
      </c>
      <c r="N48" s="100">
        <v>5.7636887999999997</v>
      </c>
      <c r="O48" s="100">
        <v>7.4571215999999998</v>
      </c>
      <c r="P48" s="100">
        <v>16.260162999999999</v>
      </c>
      <c r="Q48" s="100">
        <v>9.3708165999999995</v>
      </c>
      <c r="R48" s="100">
        <v>25.104603000000001</v>
      </c>
      <c r="S48" s="100">
        <v>56.277056000000002</v>
      </c>
      <c r="T48" s="100">
        <v>133.33332999999999</v>
      </c>
      <c r="U48" s="100">
        <v>4.5473566999999999</v>
      </c>
      <c r="V48" s="100">
        <v>7.1155374</v>
      </c>
      <c r="W48" s="127"/>
      <c r="X48" s="118">
        <v>1941</v>
      </c>
      <c r="Y48" s="100">
        <v>15.587115000000001</v>
      </c>
      <c r="Z48" s="100">
        <v>1.9319938000000001</v>
      </c>
      <c r="AA48" s="100">
        <v>0.67294750000000003</v>
      </c>
      <c r="AB48" s="100">
        <v>0</v>
      </c>
      <c r="AC48" s="100">
        <v>0</v>
      </c>
      <c r="AD48" s="100">
        <v>0.9878169</v>
      </c>
      <c r="AE48" s="100">
        <v>0.37091990000000002</v>
      </c>
      <c r="AF48" s="100">
        <v>2.5031289000000001</v>
      </c>
      <c r="AG48" s="100">
        <v>2.1533161000000001</v>
      </c>
      <c r="AH48" s="100">
        <v>2.6292726000000002</v>
      </c>
      <c r="AI48" s="100">
        <v>1.9212296</v>
      </c>
      <c r="AJ48" s="100">
        <v>0</v>
      </c>
      <c r="AK48" s="100">
        <v>8.7847731000000007</v>
      </c>
      <c r="AL48" s="100">
        <v>11.461318</v>
      </c>
      <c r="AM48" s="100">
        <v>23.255814000000001</v>
      </c>
      <c r="AN48" s="100">
        <v>40.152963999999997</v>
      </c>
      <c r="AO48" s="100">
        <v>87.591240999999997</v>
      </c>
      <c r="AP48" s="100">
        <v>161.90476000000001</v>
      </c>
      <c r="AQ48" s="100">
        <v>5.1625347000000001</v>
      </c>
      <c r="AR48" s="100">
        <v>8.2949429000000006</v>
      </c>
      <c r="AS48" s="127"/>
      <c r="AT48" s="118">
        <v>1941</v>
      </c>
      <c r="AU48" s="100">
        <v>14.271152000000001</v>
      </c>
      <c r="AV48" s="100">
        <v>1.5151515</v>
      </c>
      <c r="AW48" s="100">
        <v>0.6630201</v>
      </c>
      <c r="AX48" s="100">
        <v>0.62853550000000002</v>
      </c>
      <c r="AY48" s="100">
        <v>0.65963059999999996</v>
      </c>
      <c r="AZ48" s="100">
        <v>0.98167539999999998</v>
      </c>
      <c r="BA48" s="100">
        <v>0.35971219999999998</v>
      </c>
      <c r="BB48" s="100">
        <v>1.7996401</v>
      </c>
      <c r="BC48" s="100">
        <v>2.5651988000000001</v>
      </c>
      <c r="BD48" s="100">
        <v>2.6720107</v>
      </c>
      <c r="BE48" s="100">
        <v>4.0505123000000003</v>
      </c>
      <c r="BF48" s="100">
        <v>2.9027576000000002</v>
      </c>
      <c r="BG48" s="100">
        <v>8.1270778999999997</v>
      </c>
      <c r="BH48" s="100">
        <v>13.786312000000001</v>
      </c>
      <c r="BI48" s="100">
        <v>16.624040999999998</v>
      </c>
      <c r="BJ48" s="100">
        <v>32.967033000000001</v>
      </c>
      <c r="BK48" s="100">
        <v>73.267326999999995</v>
      </c>
      <c r="BL48" s="100">
        <v>150</v>
      </c>
      <c r="BM48" s="100">
        <v>4.8523889000000002</v>
      </c>
      <c r="BN48" s="100">
        <v>7.7762700999999996</v>
      </c>
      <c r="BO48" s="127"/>
      <c r="BP48" s="118">
        <v>1941</v>
      </c>
    </row>
    <row r="49" spans="1:68">
      <c r="A49" s="127"/>
      <c r="B49" s="118">
        <v>1942</v>
      </c>
      <c r="C49" s="100">
        <v>13.821922000000001</v>
      </c>
      <c r="D49" s="100">
        <v>2.9347029</v>
      </c>
      <c r="E49" s="100">
        <v>0.66800269999999995</v>
      </c>
      <c r="F49" s="100">
        <v>2.2229279000000002</v>
      </c>
      <c r="G49" s="100">
        <v>0.64599479999999998</v>
      </c>
      <c r="H49" s="100">
        <v>1.9601436999999999</v>
      </c>
      <c r="I49" s="100">
        <v>1.3797861</v>
      </c>
      <c r="J49" s="100">
        <v>2.6475038</v>
      </c>
      <c r="K49" s="100">
        <v>5.8067191999999999</v>
      </c>
      <c r="L49" s="100">
        <v>5.9496567999999996</v>
      </c>
      <c r="M49" s="100">
        <v>5.5865922000000001</v>
      </c>
      <c r="N49" s="100">
        <v>14.573990999999999</v>
      </c>
      <c r="O49" s="100">
        <v>12.977650000000001</v>
      </c>
      <c r="P49" s="100">
        <v>23.115577999999999</v>
      </c>
      <c r="Q49" s="100">
        <v>31.914894</v>
      </c>
      <c r="R49" s="100">
        <v>64.718163000000004</v>
      </c>
      <c r="S49" s="100">
        <v>147.67931999999999</v>
      </c>
      <c r="T49" s="100">
        <v>329.11392000000001</v>
      </c>
      <c r="U49" s="100">
        <v>8.3294131</v>
      </c>
      <c r="V49" s="100">
        <v>14.952798</v>
      </c>
      <c r="W49" s="127"/>
      <c r="X49" s="118">
        <v>1942</v>
      </c>
      <c r="Y49" s="100">
        <v>10.698763</v>
      </c>
      <c r="Z49" s="100">
        <v>0.76103500000000002</v>
      </c>
      <c r="AA49" s="100">
        <v>1.7301038</v>
      </c>
      <c r="AB49" s="100">
        <v>0.32010240000000001</v>
      </c>
      <c r="AC49" s="100">
        <v>0.9897724</v>
      </c>
      <c r="AD49" s="100">
        <v>1.3084724000000001</v>
      </c>
      <c r="AE49" s="100">
        <v>1.4456089999999999</v>
      </c>
      <c r="AF49" s="100">
        <v>1.6427105</v>
      </c>
      <c r="AG49" s="100">
        <v>4.2844901000000002</v>
      </c>
      <c r="AH49" s="100">
        <v>4.8500882000000001</v>
      </c>
      <c r="AI49" s="100">
        <v>4.6838407000000002</v>
      </c>
      <c r="AJ49" s="100">
        <v>8.4937711999999994</v>
      </c>
      <c r="AK49" s="100">
        <v>9.8939929000000006</v>
      </c>
      <c r="AL49" s="100">
        <v>21.555764</v>
      </c>
      <c r="AM49" s="100">
        <v>34.981906000000002</v>
      </c>
      <c r="AN49" s="100">
        <v>55.970148999999999</v>
      </c>
      <c r="AO49" s="100">
        <v>102.11268</v>
      </c>
      <c r="AP49" s="100">
        <v>256.63717000000003</v>
      </c>
      <c r="AQ49" s="100">
        <v>7.1488645999999996</v>
      </c>
      <c r="AR49" s="100">
        <v>11.787274999999999</v>
      </c>
      <c r="AS49" s="127"/>
      <c r="AT49" s="118">
        <v>1942</v>
      </c>
      <c r="AU49" s="100">
        <v>12.291052000000001</v>
      </c>
      <c r="AV49" s="100">
        <v>1.8677623999999999</v>
      </c>
      <c r="AW49" s="100">
        <v>1.1896669</v>
      </c>
      <c r="AX49" s="100">
        <v>1.2753068999999999</v>
      </c>
      <c r="AY49" s="100">
        <v>0.81606009999999995</v>
      </c>
      <c r="AZ49" s="100">
        <v>1.6345210999999999</v>
      </c>
      <c r="BA49" s="100">
        <v>1.4119307999999999</v>
      </c>
      <c r="BB49" s="100">
        <v>2.1657807</v>
      </c>
      <c r="BC49" s="100">
        <v>5.0579556999999999</v>
      </c>
      <c r="BD49" s="100">
        <v>5.3896249999999997</v>
      </c>
      <c r="BE49" s="100">
        <v>5.1365864999999999</v>
      </c>
      <c r="BF49" s="100">
        <v>11.549296</v>
      </c>
      <c r="BG49" s="100">
        <v>11.420413999999999</v>
      </c>
      <c r="BH49" s="100">
        <v>22.308437999999999</v>
      </c>
      <c r="BI49" s="100">
        <v>33.523086999999997</v>
      </c>
      <c r="BJ49" s="100">
        <v>60.098522000000003</v>
      </c>
      <c r="BK49" s="100">
        <v>122.84069</v>
      </c>
      <c r="BL49" s="100">
        <v>286.45832999999999</v>
      </c>
      <c r="BM49" s="100">
        <v>7.7429777</v>
      </c>
      <c r="BN49" s="100">
        <v>13.247258</v>
      </c>
      <c r="BO49" s="127"/>
      <c r="BP49" s="118">
        <v>1942</v>
      </c>
    </row>
    <row r="50" spans="1:68">
      <c r="A50" s="127"/>
      <c r="B50" s="118">
        <v>1943</v>
      </c>
      <c r="C50" s="100">
        <v>17.273869000000001</v>
      </c>
      <c r="D50" s="100">
        <v>1.0834235999999999</v>
      </c>
      <c r="E50" s="100">
        <v>0.34435260000000001</v>
      </c>
      <c r="F50" s="100">
        <v>0.96123040000000004</v>
      </c>
      <c r="G50" s="100">
        <v>0.32</v>
      </c>
      <c r="H50" s="100">
        <v>0.33277869999999998</v>
      </c>
      <c r="I50" s="100">
        <v>0.3419973</v>
      </c>
      <c r="J50" s="100">
        <v>2.6012635</v>
      </c>
      <c r="K50" s="100">
        <v>2.4570025000000002</v>
      </c>
      <c r="L50" s="100">
        <v>2.7447392000000002</v>
      </c>
      <c r="M50" s="100">
        <v>9.2936803000000001</v>
      </c>
      <c r="N50" s="100">
        <v>7.0384406999999998</v>
      </c>
      <c r="O50" s="100">
        <v>13.352073000000001</v>
      </c>
      <c r="P50" s="100">
        <v>23.59882</v>
      </c>
      <c r="Q50" s="100">
        <v>36</v>
      </c>
      <c r="R50" s="100">
        <v>31.25</v>
      </c>
      <c r="S50" s="100">
        <v>98.765432000000004</v>
      </c>
      <c r="T50" s="100">
        <v>185.18519000000001</v>
      </c>
      <c r="U50" s="100">
        <v>6.6310808000000003</v>
      </c>
      <c r="V50" s="100">
        <v>10.570722999999999</v>
      </c>
      <c r="W50" s="127"/>
      <c r="X50" s="118">
        <v>1943</v>
      </c>
      <c r="Y50" s="100">
        <v>16.650342999999999</v>
      </c>
      <c r="Z50" s="100">
        <v>1.1231747999999999</v>
      </c>
      <c r="AA50" s="100">
        <v>0</v>
      </c>
      <c r="AB50" s="100">
        <v>0.64557779999999998</v>
      </c>
      <c r="AC50" s="100">
        <v>0.3240441</v>
      </c>
      <c r="AD50" s="100">
        <v>1.3170892000000001</v>
      </c>
      <c r="AE50" s="100">
        <v>1.7717931</v>
      </c>
      <c r="AF50" s="100">
        <v>2.0056156999999999</v>
      </c>
      <c r="AG50" s="100">
        <v>2.9940120000000001</v>
      </c>
      <c r="AH50" s="100">
        <v>3.1000885999999999</v>
      </c>
      <c r="AI50" s="100">
        <v>2.7790644000000002</v>
      </c>
      <c r="AJ50" s="100">
        <v>5.4436581000000004</v>
      </c>
      <c r="AK50" s="100">
        <v>6.1770762000000001</v>
      </c>
      <c r="AL50" s="100">
        <v>9.1491308</v>
      </c>
      <c r="AM50" s="100">
        <v>21.608643000000001</v>
      </c>
      <c r="AN50" s="100">
        <v>45.126353999999999</v>
      </c>
      <c r="AO50" s="100">
        <v>61.224490000000003</v>
      </c>
      <c r="AP50" s="100">
        <v>158.33332999999999</v>
      </c>
      <c r="AQ50" s="100">
        <v>5.5547841</v>
      </c>
      <c r="AR50" s="100">
        <v>8.2476129999999994</v>
      </c>
      <c r="AS50" s="127"/>
      <c r="AT50" s="118">
        <v>1943</v>
      </c>
      <c r="AU50" s="100">
        <v>16.968145</v>
      </c>
      <c r="AV50" s="100">
        <v>1.1029412000000001</v>
      </c>
      <c r="AW50" s="100">
        <v>0.17556179999999999</v>
      </c>
      <c r="AX50" s="100">
        <v>0.80398780000000003</v>
      </c>
      <c r="AY50" s="100">
        <v>0.3220093</v>
      </c>
      <c r="AZ50" s="100">
        <v>0.82754050000000001</v>
      </c>
      <c r="BA50" s="100">
        <v>1.0442047000000001</v>
      </c>
      <c r="BB50" s="100">
        <v>2.3148148000000002</v>
      </c>
      <c r="BC50" s="100">
        <v>2.7196653</v>
      </c>
      <c r="BD50" s="100">
        <v>2.9252924999999999</v>
      </c>
      <c r="BE50" s="100">
        <v>6.0310832999999997</v>
      </c>
      <c r="BF50" s="100">
        <v>6.2432138999999998</v>
      </c>
      <c r="BG50" s="100">
        <v>9.7222221999999991</v>
      </c>
      <c r="BH50" s="100">
        <v>16.113744000000001</v>
      </c>
      <c r="BI50" s="100">
        <v>28.427036999999999</v>
      </c>
      <c r="BJ50" s="100">
        <v>38.684719999999999</v>
      </c>
      <c r="BK50" s="100">
        <v>78.212290999999993</v>
      </c>
      <c r="BL50" s="100">
        <v>169.15423000000001</v>
      </c>
      <c r="BM50" s="100">
        <v>6.0954540000000001</v>
      </c>
      <c r="BN50" s="100">
        <v>9.3334724999999992</v>
      </c>
      <c r="BO50" s="127"/>
      <c r="BP50" s="118">
        <v>1943</v>
      </c>
    </row>
    <row r="51" spans="1:68">
      <c r="A51" s="127"/>
      <c r="B51" s="118">
        <v>1944</v>
      </c>
      <c r="C51" s="100">
        <v>8.3757103999999991</v>
      </c>
      <c r="D51" s="100">
        <v>1.0585745</v>
      </c>
      <c r="E51" s="100">
        <v>0</v>
      </c>
      <c r="F51" s="100">
        <v>0.32206119999999999</v>
      </c>
      <c r="G51" s="100">
        <v>0</v>
      </c>
      <c r="H51" s="100">
        <v>0.34164670000000003</v>
      </c>
      <c r="I51" s="100">
        <v>0</v>
      </c>
      <c r="J51" s="100">
        <v>0.3652301</v>
      </c>
      <c r="K51" s="100">
        <v>0</v>
      </c>
      <c r="L51" s="100">
        <v>1.3673655</v>
      </c>
      <c r="M51" s="100">
        <v>1.8709074000000001</v>
      </c>
      <c r="N51" s="100">
        <v>3.6880926999999999</v>
      </c>
      <c r="O51" s="100">
        <v>6.1141303999999996</v>
      </c>
      <c r="P51" s="100">
        <v>3.8387715999999998</v>
      </c>
      <c r="Q51" s="100">
        <v>11.93634</v>
      </c>
      <c r="R51" s="100">
        <v>20.746887999999998</v>
      </c>
      <c r="S51" s="100">
        <v>27.888445999999998</v>
      </c>
      <c r="T51" s="100">
        <v>47.058824000000001</v>
      </c>
      <c r="U51" s="100">
        <v>2.4820663999999999</v>
      </c>
      <c r="V51" s="100">
        <v>3.5734319999999999</v>
      </c>
      <c r="W51" s="127"/>
      <c r="X51" s="118">
        <v>1944</v>
      </c>
      <c r="Y51" s="100">
        <v>12.437811</v>
      </c>
      <c r="Z51" s="100">
        <v>1.0952903</v>
      </c>
      <c r="AA51" s="100">
        <v>0</v>
      </c>
      <c r="AB51" s="100">
        <v>0.65082980000000001</v>
      </c>
      <c r="AC51" s="100">
        <v>0</v>
      </c>
      <c r="AD51" s="100">
        <v>0.67136620000000002</v>
      </c>
      <c r="AE51" s="100">
        <v>0</v>
      </c>
      <c r="AF51" s="100">
        <v>0.39215689999999997</v>
      </c>
      <c r="AG51" s="100">
        <v>0</v>
      </c>
      <c r="AH51" s="100">
        <v>0</v>
      </c>
      <c r="AI51" s="100">
        <v>0.45913680000000001</v>
      </c>
      <c r="AJ51" s="100">
        <v>0.52826200000000001</v>
      </c>
      <c r="AK51" s="100">
        <v>2.6648901</v>
      </c>
      <c r="AL51" s="100">
        <v>5.3238687000000002</v>
      </c>
      <c r="AM51" s="100">
        <v>5.9382422999999998</v>
      </c>
      <c r="AN51" s="100">
        <v>17.543859999999999</v>
      </c>
      <c r="AO51" s="100">
        <v>16.181229999999999</v>
      </c>
      <c r="AP51" s="100">
        <v>70.3125</v>
      </c>
      <c r="AQ51" s="100">
        <v>2.4427732</v>
      </c>
      <c r="AR51" s="100">
        <v>3.2806014000000001</v>
      </c>
      <c r="AS51" s="127"/>
      <c r="AT51" s="118">
        <v>1944</v>
      </c>
      <c r="AU51" s="100">
        <v>10.367433999999999</v>
      </c>
      <c r="AV51" s="100">
        <v>1.0766194</v>
      </c>
      <c r="AW51" s="100">
        <v>0</v>
      </c>
      <c r="AX51" s="100">
        <v>0.48559400000000003</v>
      </c>
      <c r="AY51" s="100">
        <v>0</v>
      </c>
      <c r="AZ51" s="100">
        <v>0.50795800000000002</v>
      </c>
      <c r="BA51" s="100">
        <v>0</v>
      </c>
      <c r="BB51" s="100">
        <v>0.37821480000000002</v>
      </c>
      <c r="BC51" s="100">
        <v>0</v>
      </c>
      <c r="BD51" s="100">
        <v>0.67628489999999997</v>
      </c>
      <c r="BE51" s="100">
        <v>1.1584801</v>
      </c>
      <c r="BF51" s="100">
        <v>2.1102610999999998</v>
      </c>
      <c r="BG51" s="100">
        <v>4.3726874999999996</v>
      </c>
      <c r="BH51" s="100">
        <v>4.6104194999999999</v>
      </c>
      <c r="BI51" s="100">
        <v>8.7719298000000006</v>
      </c>
      <c r="BJ51" s="100">
        <v>19.011406999999998</v>
      </c>
      <c r="BK51" s="100">
        <v>21.428571000000002</v>
      </c>
      <c r="BL51" s="100">
        <v>61.032863999999996</v>
      </c>
      <c r="BM51" s="100">
        <v>2.4624814000000002</v>
      </c>
      <c r="BN51" s="100">
        <v>3.4366089999999998</v>
      </c>
      <c r="BO51" s="127"/>
      <c r="BP51" s="118">
        <v>1944</v>
      </c>
    </row>
    <row r="52" spans="1:68">
      <c r="A52" s="127"/>
      <c r="B52" s="118">
        <v>1945</v>
      </c>
      <c r="C52" s="100">
        <v>9.3723373999999993</v>
      </c>
      <c r="D52" s="100">
        <v>1.0348396</v>
      </c>
      <c r="E52" s="100">
        <v>0.36589830000000001</v>
      </c>
      <c r="F52" s="100">
        <v>0.32605149999999999</v>
      </c>
      <c r="G52" s="100">
        <v>0.3171583</v>
      </c>
      <c r="H52" s="100">
        <v>0</v>
      </c>
      <c r="I52" s="100">
        <v>1.0040161000000001</v>
      </c>
      <c r="J52" s="100">
        <v>1.0822510999999999</v>
      </c>
      <c r="K52" s="100">
        <v>0.39984009999999998</v>
      </c>
      <c r="L52" s="100">
        <v>1.7809439</v>
      </c>
      <c r="M52" s="100">
        <v>0.94428710000000005</v>
      </c>
      <c r="N52" s="100">
        <v>2.0607934000000001</v>
      </c>
      <c r="O52" s="100">
        <v>3.3046926999999999</v>
      </c>
      <c r="P52" s="100">
        <v>5.5350554000000001</v>
      </c>
      <c r="Q52" s="100">
        <v>13.192612</v>
      </c>
      <c r="R52" s="100">
        <v>16.161615999999999</v>
      </c>
      <c r="S52" s="100">
        <v>19.305019000000001</v>
      </c>
      <c r="T52" s="100">
        <v>10.309278000000001</v>
      </c>
      <c r="U52" s="100">
        <v>2.4573342</v>
      </c>
      <c r="V52" s="100">
        <v>2.9149303</v>
      </c>
      <c r="W52" s="127"/>
      <c r="X52" s="118">
        <v>1945</v>
      </c>
      <c r="Y52" s="100">
        <v>5.3113013000000002</v>
      </c>
      <c r="Z52" s="100">
        <v>0.71505180000000002</v>
      </c>
      <c r="AA52" s="100">
        <v>1.1376564</v>
      </c>
      <c r="AB52" s="100">
        <v>0</v>
      </c>
      <c r="AC52" s="100">
        <v>0</v>
      </c>
      <c r="AD52" s="100">
        <v>1.0200612</v>
      </c>
      <c r="AE52" s="100">
        <v>0</v>
      </c>
      <c r="AF52" s="100">
        <v>0.76982289999999998</v>
      </c>
      <c r="AG52" s="100">
        <v>1.7130620999999999</v>
      </c>
      <c r="AH52" s="100">
        <v>0.88534749999999995</v>
      </c>
      <c r="AI52" s="100">
        <v>0.91533180000000003</v>
      </c>
      <c r="AJ52" s="100">
        <v>1.0319917000000001</v>
      </c>
      <c r="AK52" s="100">
        <v>3.8809832000000002</v>
      </c>
      <c r="AL52" s="100">
        <v>3.3927057</v>
      </c>
      <c r="AM52" s="100">
        <v>2.3501763000000002</v>
      </c>
      <c r="AN52" s="100">
        <v>6.7796609999999999</v>
      </c>
      <c r="AO52" s="100">
        <v>3.1347961999999998</v>
      </c>
      <c r="AP52" s="100">
        <v>28.169014000000001</v>
      </c>
      <c r="AQ52" s="100">
        <v>1.5995661999999999</v>
      </c>
      <c r="AR52" s="100">
        <v>1.9009102</v>
      </c>
      <c r="AS52" s="127"/>
      <c r="AT52" s="118">
        <v>1945</v>
      </c>
      <c r="AU52" s="100">
        <v>7.3806077999999999</v>
      </c>
      <c r="AV52" s="100">
        <v>0.87780899999999995</v>
      </c>
      <c r="AW52" s="100">
        <v>0.74487899999999996</v>
      </c>
      <c r="AX52" s="100">
        <v>0.1642576</v>
      </c>
      <c r="AY52" s="100">
        <v>0.15815280000000001</v>
      </c>
      <c r="AZ52" s="100">
        <v>0.51475629999999994</v>
      </c>
      <c r="BA52" s="100">
        <v>0.50200800000000001</v>
      </c>
      <c r="BB52" s="100">
        <v>0.93109869999999995</v>
      </c>
      <c r="BC52" s="100">
        <v>1.0339122999999999</v>
      </c>
      <c r="BD52" s="100">
        <v>1.3318535</v>
      </c>
      <c r="BE52" s="100">
        <v>0.92958399999999997</v>
      </c>
      <c r="BF52" s="100">
        <v>1.5467903999999999</v>
      </c>
      <c r="BG52" s="100">
        <v>3.5959463999999999</v>
      </c>
      <c r="BH52" s="100">
        <v>4.4189128999999996</v>
      </c>
      <c r="BI52" s="100">
        <v>7.4580485000000003</v>
      </c>
      <c r="BJ52" s="100">
        <v>11.059908</v>
      </c>
      <c r="BK52" s="100">
        <v>10.380623</v>
      </c>
      <c r="BL52" s="100">
        <v>20.920501999999999</v>
      </c>
      <c r="BM52" s="100">
        <v>2.0293030999999999</v>
      </c>
      <c r="BN52" s="100">
        <v>2.3951487999999999</v>
      </c>
      <c r="BO52" s="127"/>
      <c r="BP52" s="118">
        <v>1945</v>
      </c>
    </row>
    <row r="53" spans="1:68">
      <c r="A53" s="127"/>
      <c r="B53" s="118">
        <v>1946</v>
      </c>
      <c r="C53" s="100">
        <v>10.940918999999999</v>
      </c>
      <c r="D53" s="100">
        <v>0.33692719999999998</v>
      </c>
      <c r="E53" s="100">
        <v>0.37257820000000003</v>
      </c>
      <c r="F53" s="100">
        <v>0.33036009999999999</v>
      </c>
      <c r="G53" s="100">
        <v>0.64020489999999997</v>
      </c>
      <c r="H53" s="100">
        <v>0.3407155</v>
      </c>
      <c r="I53" s="100">
        <v>0</v>
      </c>
      <c r="J53" s="100">
        <v>1.0718114000000001</v>
      </c>
      <c r="K53" s="100">
        <v>0.78802209999999995</v>
      </c>
      <c r="L53" s="100">
        <v>1.7467249</v>
      </c>
      <c r="M53" s="100">
        <v>3.3285781999999999</v>
      </c>
      <c r="N53" s="100">
        <v>1.5205271</v>
      </c>
      <c r="O53" s="100">
        <v>3.8610039</v>
      </c>
      <c r="P53" s="100">
        <v>10.657194</v>
      </c>
      <c r="Q53" s="100">
        <v>15.768725</v>
      </c>
      <c r="R53" s="100">
        <v>13.888889000000001</v>
      </c>
      <c r="S53" s="100">
        <v>38.167938999999997</v>
      </c>
      <c r="T53" s="100">
        <v>94.339623000000003</v>
      </c>
      <c r="U53" s="100">
        <v>3.2624681999999998</v>
      </c>
      <c r="V53" s="100">
        <v>4.7956120000000002</v>
      </c>
      <c r="W53" s="127"/>
      <c r="X53" s="118">
        <v>1946</v>
      </c>
      <c r="Y53" s="100">
        <v>6.8493151000000001</v>
      </c>
      <c r="Z53" s="100">
        <v>0</v>
      </c>
      <c r="AA53" s="100">
        <v>0.3868472</v>
      </c>
      <c r="AB53" s="100">
        <v>0.33670030000000001</v>
      </c>
      <c r="AC53" s="100">
        <v>0.63856959999999996</v>
      </c>
      <c r="AD53" s="100">
        <v>1.3436345000000001</v>
      </c>
      <c r="AE53" s="100">
        <v>0.66247100000000003</v>
      </c>
      <c r="AF53" s="100">
        <v>0.75357949999999996</v>
      </c>
      <c r="AG53" s="100">
        <v>0.42716789999999999</v>
      </c>
      <c r="AH53" s="100">
        <v>0.88495579999999996</v>
      </c>
      <c r="AI53" s="100">
        <v>0.45620440000000001</v>
      </c>
      <c r="AJ53" s="100">
        <v>0.50556120000000004</v>
      </c>
      <c r="AK53" s="100">
        <v>2.5109856000000002</v>
      </c>
      <c r="AL53" s="100">
        <v>5.6910569000000004</v>
      </c>
      <c r="AM53" s="100">
        <v>11.560694</v>
      </c>
      <c r="AN53" s="100">
        <v>13.201320000000001</v>
      </c>
      <c r="AO53" s="100">
        <v>27.522936000000001</v>
      </c>
      <c r="AP53" s="100">
        <v>64.516129000000006</v>
      </c>
      <c r="AQ53" s="100">
        <v>2.3888769999999999</v>
      </c>
      <c r="AR53" s="100">
        <v>3.2915003</v>
      </c>
      <c r="AS53" s="127"/>
      <c r="AT53" s="118">
        <v>1946</v>
      </c>
      <c r="AU53" s="100">
        <v>8.9385475000000003</v>
      </c>
      <c r="AV53" s="100">
        <v>0.17135020000000001</v>
      </c>
      <c r="AW53" s="100">
        <v>0.37957869999999999</v>
      </c>
      <c r="AX53" s="100">
        <v>0.33350010000000002</v>
      </c>
      <c r="AY53" s="100">
        <v>0.63938620000000002</v>
      </c>
      <c r="AZ53" s="100">
        <v>0.84573750000000003</v>
      </c>
      <c r="BA53" s="100">
        <v>0.3331113</v>
      </c>
      <c r="BB53" s="100">
        <v>0.91692649999999998</v>
      </c>
      <c r="BC53" s="100">
        <v>0.61488010000000004</v>
      </c>
      <c r="BD53" s="100">
        <v>1.3186812999999999</v>
      </c>
      <c r="BE53" s="100">
        <v>1.8626309999999999</v>
      </c>
      <c r="BF53" s="100">
        <v>1.0124019</v>
      </c>
      <c r="BG53" s="100">
        <v>3.1776295000000001</v>
      </c>
      <c r="BH53" s="100">
        <v>8.0645161000000005</v>
      </c>
      <c r="BI53" s="100">
        <v>13.530135</v>
      </c>
      <c r="BJ53" s="100">
        <v>13.513514000000001</v>
      </c>
      <c r="BK53" s="100">
        <v>32.258065000000002</v>
      </c>
      <c r="BL53" s="100">
        <v>76.628352000000007</v>
      </c>
      <c r="BM53" s="100">
        <v>2.8264859000000002</v>
      </c>
      <c r="BN53" s="100">
        <v>3.9883530999999999</v>
      </c>
      <c r="BO53" s="127"/>
      <c r="BP53" s="118">
        <v>1946</v>
      </c>
    </row>
    <row r="54" spans="1:68">
      <c r="A54" s="127"/>
      <c r="B54" s="118">
        <v>1947</v>
      </c>
      <c r="C54" s="100">
        <v>6.6242038000000001</v>
      </c>
      <c r="D54" s="100">
        <v>0.32594519999999999</v>
      </c>
      <c r="E54" s="100">
        <v>0.36859570000000003</v>
      </c>
      <c r="F54" s="100">
        <v>0.33715440000000002</v>
      </c>
      <c r="G54" s="100">
        <v>0.3249919</v>
      </c>
      <c r="H54" s="100">
        <v>0</v>
      </c>
      <c r="I54" s="100">
        <v>0.67226889999999995</v>
      </c>
      <c r="J54" s="100">
        <v>1.7605633999999999</v>
      </c>
      <c r="K54" s="100">
        <v>1.1614401999999999</v>
      </c>
      <c r="L54" s="100">
        <v>0.42716789999999999</v>
      </c>
      <c r="M54" s="100">
        <v>0</v>
      </c>
      <c r="N54" s="100">
        <v>1.4992504</v>
      </c>
      <c r="O54" s="100">
        <v>2.5046963</v>
      </c>
      <c r="P54" s="100">
        <v>2.5751073</v>
      </c>
      <c r="Q54" s="100">
        <v>10.403121000000001</v>
      </c>
      <c r="R54" s="100">
        <v>7.8585462000000001</v>
      </c>
      <c r="S54" s="100">
        <v>38.167938999999997</v>
      </c>
      <c r="T54" s="100">
        <v>59.829059999999998</v>
      </c>
      <c r="U54" s="100">
        <v>2.1067046</v>
      </c>
      <c r="V54" s="100">
        <v>3.1289117000000002</v>
      </c>
      <c r="W54" s="127"/>
      <c r="X54" s="118">
        <v>1947</v>
      </c>
      <c r="Y54" s="100">
        <v>7.7209798000000003</v>
      </c>
      <c r="Z54" s="100">
        <v>0.33783780000000002</v>
      </c>
      <c r="AA54" s="100">
        <v>0</v>
      </c>
      <c r="AB54" s="100">
        <v>0</v>
      </c>
      <c r="AC54" s="100">
        <v>0.97244730000000001</v>
      </c>
      <c r="AD54" s="100">
        <v>0.66555739999999997</v>
      </c>
      <c r="AE54" s="100">
        <v>0</v>
      </c>
      <c r="AF54" s="100">
        <v>0.3675119</v>
      </c>
      <c r="AG54" s="100">
        <v>0.42194090000000001</v>
      </c>
      <c r="AH54" s="100">
        <v>0.88417330000000005</v>
      </c>
      <c r="AI54" s="100">
        <v>0</v>
      </c>
      <c r="AJ54" s="100">
        <v>0.4930966</v>
      </c>
      <c r="AK54" s="100">
        <v>4.2527339</v>
      </c>
      <c r="AL54" s="100">
        <v>3.1323414000000001</v>
      </c>
      <c r="AM54" s="100">
        <v>5.6497175000000004</v>
      </c>
      <c r="AN54" s="100">
        <v>11.400651</v>
      </c>
      <c r="AO54" s="100">
        <v>5.9701493000000001</v>
      </c>
      <c r="AP54" s="100">
        <v>35.928144000000003</v>
      </c>
      <c r="AQ54" s="100">
        <v>1.8773135999999999</v>
      </c>
      <c r="AR54" s="100">
        <v>2.1682712999999998</v>
      </c>
      <c r="AS54" s="127"/>
      <c r="AT54" s="118">
        <v>1947</v>
      </c>
      <c r="AU54" s="100">
        <v>7.1605259999999999</v>
      </c>
      <c r="AV54" s="100">
        <v>0.331785</v>
      </c>
      <c r="AW54" s="100">
        <v>0.1875117</v>
      </c>
      <c r="AX54" s="100">
        <v>0.1709986</v>
      </c>
      <c r="AY54" s="100">
        <v>0.64913989999999999</v>
      </c>
      <c r="AZ54" s="100">
        <v>0.33383410000000002</v>
      </c>
      <c r="BA54" s="100">
        <v>0.33300030000000003</v>
      </c>
      <c r="BB54" s="100">
        <v>1.0789426</v>
      </c>
      <c r="BC54" s="100">
        <v>0.80759139999999996</v>
      </c>
      <c r="BD54" s="100">
        <v>0.65174889999999996</v>
      </c>
      <c r="BE54" s="100">
        <v>0</v>
      </c>
      <c r="BF54" s="100">
        <v>0.99280219999999997</v>
      </c>
      <c r="BG54" s="100">
        <v>3.3919210999999998</v>
      </c>
      <c r="BH54" s="100">
        <v>2.8665029</v>
      </c>
      <c r="BI54" s="100">
        <v>7.8597340000000004</v>
      </c>
      <c r="BJ54" s="100">
        <v>9.7951914999999996</v>
      </c>
      <c r="BK54" s="100">
        <v>20.100503</v>
      </c>
      <c r="BL54" s="100">
        <v>45.774647999999999</v>
      </c>
      <c r="BM54" s="100">
        <v>1.9922420999999999</v>
      </c>
      <c r="BN54" s="100">
        <v>2.5876994999999998</v>
      </c>
      <c r="BO54" s="127"/>
      <c r="BP54" s="118">
        <v>1947</v>
      </c>
    </row>
    <row r="55" spans="1:68">
      <c r="A55" s="127"/>
      <c r="B55" s="118">
        <v>1948</v>
      </c>
      <c r="C55" s="100">
        <v>8.9199614</v>
      </c>
      <c r="D55" s="100">
        <v>0.63431649999999995</v>
      </c>
      <c r="E55" s="100">
        <v>0.72280449999999996</v>
      </c>
      <c r="F55" s="100">
        <v>0.69204149999999998</v>
      </c>
      <c r="G55" s="100">
        <v>0.96030729999999997</v>
      </c>
      <c r="H55" s="100">
        <v>0.97592710000000005</v>
      </c>
      <c r="I55" s="100">
        <v>0.6763612</v>
      </c>
      <c r="J55" s="100">
        <v>1.3812154999999999</v>
      </c>
      <c r="K55" s="100">
        <v>2.6445031999999999</v>
      </c>
      <c r="L55" s="100">
        <v>2.1043770999999998</v>
      </c>
      <c r="M55" s="100">
        <v>5.7443752999999997</v>
      </c>
      <c r="N55" s="100">
        <v>7.9840318999999997</v>
      </c>
      <c r="O55" s="100">
        <v>5.4479419</v>
      </c>
      <c r="P55" s="100">
        <v>11.715481</v>
      </c>
      <c r="Q55" s="100">
        <v>16.518424</v>
      </c>
      <c r="R55" s="100">
        <v>27.559055000000001</v>
      </c>
      <c r="S55" s="100">
        <v>79.545455000000004</v>
      </c>
      <c r="T55" s="100">
        <v>148.76033000000001</v>
      </c>
      <c r="U55" s="100">
        <v>4.7604264000000001</v>
      </c>
      <c r="V55" s="100">
        <v>7.4808320999999998</v>
      </c>
      <c r="W55" s="127"/>
      <c r="X55" s="118">
        <v>1948</v>
      </c>
      <c r="Y55" s="100">
        <v>7.8184110999999996</v>
      </c>
      <c r="Z55" s="100">
        <v>0.6576784</v>
      </c>
      <c r="AA55" s="100">
        <v>0.37425150000000001</v>
      </c>
      <c r="AB55" s="100">
        <v>1.0741139</v>
      </c>
      <c r="AC55" s="100">
        <v>0.65167810000000004</v>
      </c>
      <c r="AD55" s="100">
        <v>0.97911230000000005</v>
      </c>
      <c r="AE55" s="100">
        <v>1.3249420000000001</v>
      </c>
      <c r="AF55" s="100">
        <v>3.2258065</v>
      </c>
      <c r="AG55" s="100">
        <v>0.81967210000000001</v>
      </c>
      <c r="AH55" s="100">
        <v>2.6396831999999999</v>
      </c>
      <c r="AI55" s="100">
        <v>0.92038660000000005</v>
      </c>
      <c r="AJ55" s="100">
        <v>3.8986355000000001</v>
      </c>
      <c r="AK55" s="100">
        <v>4.0863981000000003</v>
      </c>
      <c r="AL55" s="100">
        <v>15.981735</v>
      </c>
      <c r="AM55" s="100">
        <v>10.917031</v>
      </c>
      <c r="AN55" s="100">
        <v>33.980583000000003</v>
      </c>
      <c r="AO55" s="100">
        <v>106.62824000000001</v>
      </c>
      <c r="AP55" s="100">
        <v>147.72727</v>
      </c>
      <c r="AQ55" s="100">
        <v>5.0735007000000003</v>
      </c>
      <c r="AR55" s="100">
        <v>7.4714821999999996</v>
      </c>
      <c r="AS55" s="127"/>
      <c r="AT55" s="118">
        <v>1948</v>
      </c>
      <c r="AU55" s="100">
        <v>8.3816097999999997</v>
      </c>
      <c r="AV55" s="100">
        <v>0.64578619999999998</v>
      </c>
      <c r="AW55" s="100">
        <v>0.55157199999999995</v>
      </c>
      <c r="AX55" s="100">
        <v>0.87981699999999996</v>
      </c>
      <c r="AY55" s="100">
        <v>0.80736319999999995</v>
      </c>
      <c r="AZ55" s="100">
        <v>0.97751710000000003</v>
      </c>
      <c r="BA55" s="100">
        <v>1.0040161000000001</v>
      </c>
      <c r="BB55" s="100">
        <v>2.2863172999999999</v>
      </c>
      <c r="BC55" s="100">
        <v>1.7692156000000001</v>
      </c>
      <c r="BD55" s="100">
        <v>2.3661002</v>
      </c>
      <c r="BE55" s="100">
        <v>3.2848427999999998</v>
      </c>
      <c r="BF55" s="100">
        <v>5.9171598000000003</v>
      </c>
      <c r="BG55" s="100">
        <v>4.7548291000000003</v>
      </c>
      <c r="BH55" s="100">
        <v>13.949781</v>
      </c>
      <c r="BI55" s="100">
        <v>13.505578</v>
      </c>
      <c r="BJ55" s="100">
        <v>31.083480999999999</v>
      </c>
      <c r="BK55" s="100">
        <v>94.926349999999999</v>
      </c>
      <c r="BL55" s="100">
        <v>148.14814999999999</v>
      </c>
      <c r="BM55" s="100">
        <v>4.9165229000000004</v>
      </c>
      <c r="BN55" s="100">
        <v>7.5083615000000004</v>
      </c>
      <c r="BO55" s="127"/>
      <c r="BP55" s="118">
        <v>1948</v>
      </c>
    </row>
    <row r="56" spans="1:68">
      <c r="A56" s="127"/>
      <c r="B56" s="118">
        <v>1949</v>
      </c>
      <c r="C56" s="100">
        <v>3.2512772999999999</v>
      </c>
      <c r="D56" s="100">
        <v>0.29877500000000001</v>
      </c>
      <c r="E56" s="100">
        <v>0.34989500000000001</v>
      </c>
      <c r="F56" s="100">
        <v>0.35236079999999997</v>
      </c>
      <c r="G56" s="100">
        <v>0.3121099</v>
      </c>
      <c r="H56" s="100">
        <v>0.92535469999999997</v>
      </c>
      <c r="I56" s="100">
        <v>0</v>
      </c>
      <c r="J56" s="100">
        <v>0.3314551</v>
      </c>
      <c r="K56" s="100">
        <v>0.36416609999999999</v>
      </c>
      <c r="L56" s="100">
        <v>1.2300123000000001</v>
      </c>
      <c r="M56" s="100">
        <v>1.8948366000000001</v>
      </c>
      <c r="N56" s="100">
        <v>1.5045135000000001</v>
      </c>
      <c r="O56" s="100">
        <v>1.7647059</v>
      </c>
      <c r="P56" s="100">
        <v>0</v>
      </c>
      <c r="Q56" s="100">
        <v>2.4783146999999999</v>
      </c>
      <c r="R56" s="100">
        <v>5.859375</v>
      </c>
      <c r="S56" s="100">
        <v>26.415094</v>
      </c>
      <c r="T56" s="100">
        <v>56</v>
      </c>
      <c r="U56" s="100">
        <v>1.3844837000000001</v>
      </c>
      <c r="V56" s="100">
        <v>2.2441387000000002</v>
      </c>
      <c r="W56" s="127"/>
      <c r="X56" s="118">
        <v>1949</v>
      </c>
      <c r="Y56" s="100">
        <v>4.3806279000000004</v>
      </c>
      <c r="Z56" s="100">
        <v>0.62034739999999999</v>
      </c>
      <c r="AA56" s="100">
        <v>0</v>
      </c>
      <c r="AB56" s="100">
        <v>0</v>
      </c>
      <c r="AC56" s="100">
        <v>0.32310179999999999</v>
      </c>
      <c r="AD56" s="100">
        <v>0</v>
      </c>
      <c r="AE56" s="100">
        <v>0.33300030000000003</v>
      </c>
      <c r="AF56" s="100">
        <v>0.3419973</v>
      </c>
      <c r="AG56" s="100">
        <v>0.3947888</v>
      </c>
      <c r="AH56" s="100">
        <v>1.3066202</v>
      </c>
      <c r="AI56" s="100">
        <v>1.3799448000000001</v>
      </c>
      <c r="AJ56" s="100">
        <v>0.962001</v>
      </c>
      <c r="AK56" s="100">
        <v>0.56433409999999995</v>
      </c>
      <c r="AL56" s="100">
        <v>1.4749262999999999</v>
      </c>
      <c r="AM56" s="100">
        <v>4.1972718000000002</v>
      </c>
      <c r="AN56" s="100">
        <v>14.33121</v>
      </c>
      <c r="AO56" s="100">
        <v>19.553073000000001</v>
      </c>
      <c r="AP56" s="100">
        <v>48.913043000000002</v>
      </c>
      <c r="AQ56" s="100">
        <v>1.6262228000000001</v>
      </c>
      <c r="AR56" s="100">
        <v>2.2675314000000002</v>
      </c>
      <c r="AS56" s="127"/>
      <c r="AT56" s="118">
        <v>1949</v>
      </c>
      <c r="AU56" s="100">
        <v>3.8027332</v>
      </c>
      <c r="AV56" s="100">
        <v>0.4565515</v>
      </c>
      <c r="AW56" s="100">
        <v>0.17777780000000001</v>
      </c>
      <c r="AX56" s="100">
        <v>0.1795332</v>
      </c>
      <c r="AY56" s="100">
        <v>0.31751069999999998</v>
      </c>
      <c r="AZ56" s="100">
        <v>0.46801870000000001</v>
      </c>
      <c r="BA56" s="100">
        <v>0.16725200000000001</v>
      </c>
      <c r="BB56" s="100">
        <v>0.33664369999999999</v>
      </c>
      <c r="BC56" s="100">
        <v>0.37885960000000002</v>
      </c>
      <c r="BD56" s="100">
        <v>1.2671595</v>
      </c>
      <c r="BE56" s="100">
        <v>1.6336056000000001</v>
      </c>
      <c r="BF56" s="100">
        <v>1.2275963999999999</v>
      </c>
      <c r="BG56" s="100">
        <v>1.1520737000000001</v>
      </c>
      <c r="BH56" s="100">
        <v>0.77071290000000003</v>
      </c>
      <c r="BI56" s="100">
        <v>3.4090908999999998</v>
      </c>
      <c r="BJ56" s="100">
        <v>10.526316</v>
      </c>
      <c r="BK56" s="100">
        <v>22.471910000000001</v>
      </c>
      <c r="BL56" s="100">
        <v>51.779935000000002</v>
      </c>
      <c r="BM56" s="100">
        <v>1.5047862000000001</v>
      </c>
      <c r="BN56" s="100">
        <v>2.2515046000000001</v>
      </c>
      <c r="BO56" s="127"/>
      <c r="BP56" s="118">
        <v>1949</v>
      </c>
    </row>
    <row r="57" spans="1:68">
      <c r="A57" s="127"/>
      <c r="B57" s="119">
        <v>1950</v>
      </c>
      <c r="C57" s="100">
        <v>2.1978021999999999</v>
      </c>
      <c r="D57" s="100">
        <v>0.27894000000000002</v>
      </c>
      <c r="E57" s="100">
        <v>0</v>
      </c>
      <c r="F57" s="100">
        <v>0</v>
      </c>
      <c r="G57" s="100">
        <v>0.60808759999999995</v>
      </c>
      <c r="H57" s="100">
        <v>0.28885040000000001</v>
      </c>
      <c r="I57" s="100">
        <v>0.32478079999999998</v>
      </c>
      <c r="J57" s="100">
        <v>0.3154574</v>
      </c>
      <c r="K57" s="100">
        <v>1.0463899999999999</v>
      </c>
      <c r="L57" s="100">
        <v>1.9936204</v>
      </c>
      <c r="M57" s="100">
        <v>3.6714088999999999</v>
      </c>
      <c r="N57" s="100">
        <v>4.0424457</v>
      </c>
      <c r="O57" s="100">
        <v>7.4413280000000004</v>
      </c>
      <c r="P57" s="100">
        <v>21.226414999999999</v>
      </c>
      <c r="Q57" s="100">
        <v>35.629454000000003</v>
      </c>
      <c r="R57" s="100">
        <v>38.986355000000003</v>
      </c>
      <c r="S57" s="100">
        <v>69.090908999999996</v>
      </c>
      <c r="T57" s="100">
        <v>209.30233000000001</v>
      </c>
      <c r="U57" s="100">
        <v>4.2688398999999997</v>
      </c>
      <c r="V57" s="100">
        <v>8.2606464000000006</v>
      </c>
      <c r="W57" s="127"/>
      <c r="X57" s="119">
        <v>1950</v>
      </c>
      <c r="Y57" s="100">
        <v>1.6125316999999999</v>
      </c>
      <c r="Z57" s="100">
        <v>0.28968709999999998</v>
      </c>
      <c r="AA57" s="100">
        <v>0.34904010000000002</v>
      </c>
      <c r="AB57" s="100">
        <v>0</v>
      </c>
      <c r="AC57" s="100">
        <v>0.32041009999999998</v>
      </c>
      <c r="AD57" s="100">
        <v>0.30193239999999999</v>
      </c>
      <c r="AE57" s="100">
        <v>0.66072019999999998</v>
      </c>
      <c r="AF57" s="100">
        <v>0.65316790000000002</v>
      </c>
      <c r="AG57" s="100">
        <v>1.9040366</v>
      </c>
      <c r="AH57" s="100">
        <v>2.5850925999999999</v>
      </c>
      <c r="AI57" s="100">
        <v>2.7137042</v>
      </c>
      <c r="AJ57" s="100">
        <v>2.8625954</v>
      </c>
      <c r="AK57" s="100">
        <v>7.1428570999999996</v>
      </c>
      <c r="AL57" s="100">
        <v>7.1581960999999996</v>
      </c>
      <c r="AM57" s="100">
        <v>16.915423000000001</v>
      </c>
      <c r="AN57" s="100">
        <v>56.426332000000002</v>
      </c>
      <c r="AO57" s="100">
        <v>72.386059000000003</v>
      </c>
      <c r="AP57" s="100">
        <v>162.30366000000001</v>
      </c>
      <c r="AQ57" s="100">
        <v>4.2408403000000003</v>
      </c>
      <c r="AR57" s="100">
        <v>7.0191539000000001</v>
      </c>
      <c r="AS57" s="127"/>
      <c r="AT57" s="119">
        <v>1950</v>
      </c>
      <c r="AU57" s="100">
        <v>1.9120459000000001</v>
      </c>
      <c r="AV57" s="100">
        <v>0.28421200000000002</v>
      </c>
      <c r="AW57" s="100">
        <v>0.17149719999999999</v>
      </c>
      <c r="AX57" s="100">
        <v>0</v>
      </c>
      <c r="AY57" s="100">
        <v>0.46801870000000001</v>
      </c>
      <c r="AZ57" s="100">
        <v>0.29524650000000002</v>
      </c>
      <c r="BA57" s="100">
        <v>0.49131999999999998</v>
      </c>
      <c r="BB57" s="100">
        <v>0.48138639999999999</v>
      </c>
      <c r="BC57" s="100">
        <v>1.4563991000000001</v>
      </c>
      <c r="BD57" s="100">
        <v>2.2779042999999999</v>
      </c>
      <c r="BE57" s="100">
        <v>3.1890660999999998</v>
      </c>
      <c r="BF57" s="100">
        <v>3.4355828000000002</v>
      </c>
      <c r="BG57" s="100">
        <v>7.2890383999999999</v>
      </c>
      <c r="BH57" s="100">
        <v>13.862869999999999</v>
      </c>
      <c r="BI57" s="100">
        <v>25.446670000000001</v>
      </c>
      <c r="BJ57" s="100">
        <v>48.653345000000002</v>
      </c>
      <c r="BK57" s="100">
        <v>70.987654000000006</v>
      </c>
      <c r="BL57" s="100">
        <v>181.25</v>
      </c>
      <c r="BM57" s="100">
        <v>4.2549549000000004</v>
      </c>
      <c r="BN57" s="100">
        <v>7.5651967000000004</v>
      </c>
      <c r="BO57" s="127"/>
      <c r="BP57" s="119">
        <v>1950</v>
      </c>
    </row>
    <row r="58" spans="1:68">
      <c r="A58" s="127"/>
      <c r="B58" s="119">
        <v>1951</v>
      </c>
      <c r="C58" s="100">
        <v>1.2549676000000001</v>
      </c>
      <c r="D58" s="100">
        <v>0.78781509999999999</v>
      </c>
      <c r="E58" s="100">
        <v>0.6493506</v>
      </c>
      <c r="F58" s="100">
        <v>1.0699000999999999</v>
      </c>
      <c r="G58" s="100">
        <v>0.60496070000000002</v>
      </c>
      <c r="H58" s="100">
        <v>0.55834729999999999</v>
      </c>
      <c r="I58" s="100">
        <v>0.61690310000000004</v>
      </c>
      <c r="J58" s="100">
        <v>1.2258658</v>
      </c>
      <c r="K58" s="100">
        <v>1.0087424</v>
      </c>
      <c r="L58" s="100">
        <v>1.5449980999999999</v>
      </c>
      <c r="M58" s="100">
        <v>5.3547523000000004</v>
      </c>
      <c r="N58" s="100">
        <v>3.5443037999999998</v>
      </c>
      <c r="O58" s="100">
        <v>6.1693775000000004</v>
      </c>
      <c r="P58" s="100">
        <v>9.1883613999999998</v>
      </c>
      <c r="Q58" s="100">
        <v>31.963470000000001</v>
      </c>
      <c r="R58" s="100">
        <v>60.428849999999997</v>
      </c>
      <c r="S58" s="100">
        <v>88.339223000000004</v>
      </c>
      <c r="T58" s="100">
        <v>129.77099000000001</v>
      </c>
      <c r="U58" s="100">
        <v>4.0905564999999999</v>
      </c>
      <c r="V58" s="100">
        <v>7.7342785999999997</v>
      </c>
      <c r="W58" s="127"/>
      <c r="X58" s="119">
        <v>1951</v>
      </c>
      <c r="Y58" s="100">
        <v>1.7528484</v>
      </c>
      <c r="Z58" s="100">
        <v>0</v>
      </c>
      <c r="AA58" s="100">
        <v>0</v>
      </c>
      <c r="AB58" s="100">
        <v>0.37313429999999997</v>
      </c>
      <c r="AC58" s="100">
        <v>0.32102730000000002</v>
      </c>
      <c r="AD58" s="100">
        <v>0.59329580000000004</v>
      </c>
      <c r="AE58" s="100">
        <v>0.95480589999999999</v>
      </c>
      <c r="AF58" s="100">
        <v>0</v>
      </c>
      <c r="AG58" s="100">
        <v>1.8315018000000001</v>
      </c>
      <c r="AH58" s="100">
        <v>3.8216560999999998</v>
      </c>
      <c r="AI58" s="100">
        <v>3.1291909000000002</v>
      </c>
      <c r="AJ58" s="100">
        <v>2.8355388000000001</v>
      </c>
      <c r="AK58" s="100">
        <v>3.7493305000000001</v>
      </c>
      <c r="AL58" s="100">
        <v>7.6335877999999999</v>
      </c>
      <c r="AM58" s="100">
        <v>15.223597</v>
      </c>
      <c r="AN58" s="100">
        <v>39.694656000000002</v>
      </c>
      <c r="AO58" s="100">
        <v>77.922077999999999</v>
      </c>
      <c r="AP58" s="100">
        <v>122.44898000000001</v>
      </c>
      <c r="AQ58" s="100">
        <v>3.7428023000000001</v>
      </c>
      <c r="AR58" s="100">
        <v>6.0299103000000001</v>
      </c>
      <c r="AS58" s="127"/>
      <c r="AT58" s="119">
        <v>1951</v>
      </c>
      <c r="AU58" s="100">
        <v>1.4981272999999999</v>
      </c>
      <c r="AV58" s="100">
        <v>0.40219870000000002</v>
      </c>
      <c r="AW58" s="100">
        <v>0.3301965</v>
      </c>
      <c r="AX58" s="100">
        <v>0.7293946</v>
      </c>
      <c r="AY58" s="100">
        <v>0.46721689999999999</v>
      </c>
      <c r="AZ58" s="100">
        <v>0.5752912</v>
      </c>
      <c r="BA58" s="100">
        <v>0.78320800000000002</v>
      </c>
      <c r="BB58" s="100">
        <v>0.62402500000000005</v>
      </c>
      <c r="BC58" s="100">
        <v>1.4025245</v>
      </c>
      <c r="BD58" s="100">
        <v>2.6294498000000002</v>
      </c>
      <c r="BE58" s="100">
        <v>4.2429655999999998</v>
      </c>
      <c r="BF58" s="100">
        <v>3.1777072</v>
      </c>
      <c r="BG58" s="100">
        <v>4.9315068000000002</v>
      </c>
      <c r="BH58" s="100">
        <v>8.3727703000000009</v>
      </c>
      <c r="BI58" s="100">
        <v>22.83342</v>
      </c>
      <c r="BJ58" s="100">
        <v>48.801369999999999</v>
      </c>
      <c r="BK58" s="100">
        <v>82.335329000000002</v>
      </c>
      <c r="BL58" s="100">
        <v>125.38226</v>
      </c>
      <c r="BM58" s="100">
        <v>3.9184488000000002</v>
      </c>
      <c r="BN58" s="100">
        <v>6.7937414</v>
      </c>
      <c r="BO58" s="127"/>
      <c r="BP58" s="119">
        <v>1951</v>
      </c>
    </row>
    <row r="59" spans="1:68">
      <c r="A59" s="127"/>
      <c r="B59" s="119">
        <v>1952</v>
      </c>
      <c r="C59" s="100">
        <v>2.2969305000000002</v>
      </c>
      <c r="D59" s="100">
        <v>0</v>
      </c>
      <c r="E59" s="100">
        <v>0</v>
      </c>
      <c r="F59" s="100">
        <v>0</v>
      </c>
      <c r="G59" s="100">
        <v>0.605877</v>
      </c>
      <c r="H59" s="100">
        <v>0.27329870000000001</v>
      </c>
      <c r="I59" s="100">
        <v>0.2939447</v>
      </c>
      <c r="J59" s="100">
        <v>0.30220609999999998</v>
      </c>
      <c r="K59" s="100">
        <v>0.9730782</v>
      </c>
      <c r="L59" s="100">
        <v>1.8691589</v>
      </c>
      <c r="M59" s="100">
        <v>2.1720242999999999</v>
      </c>
      <c r="N59" s="100">
        <v>2.0397756</v>
      </c>
      <c r="O59" s="100">
        <v>4.4198895</v>
      </c>
      <c r="P59" s="100">
        <v>9.6942579999999996</v>
      </c>
      <c r="Q59" s="100">
        <v>15.469613000000001</v>
      </c>
      <c r="R59" s="100">
        <v>26.974951999999998</v>
      </c>
      <c r="S59" s="100">
        <v>28.169014000000001</v>
      </c>
      <c r="T59" s="100">
        <v>114.50382</v>
      </c>
      <c r="U59" s="100">
        <v>2.4013173000000001</v>
      </c>
      <c r="V59" s="100">
        <v>4.5157588999999998</v>
      </c>
      <c r="W59" s="127"/>
      <c r="X59" s="119">
        <v>1952</v>
      </c>
      <c r="Y59" s="100">
        <v>2.1862702000000001</v>
      </c>
      <c r="Z59" s="100">
        <v>0.50200800000000001</v>
      </c>
      <c r="AA59" s="100">
        <v>0</v>
      </c>
      <c r="AB59" s="100">
        <v>0</v>
      </c>
      <c r="AC59" s="100">
        <v>0.65832780000000002</v>
      </c>
      <c r="AD59" s="100">
        <v>0.2960332</v>
      </c>
      <c r="AE59" s="100">
        <v>1.2345679000000001</v>
      </c>
      <c r="AF59" s="100">
        <v>0.31279319999999999</v>
      </c>
      <c r="AG59" s="100">
        <v>1.4099401</v>
      </c>
      <c r="AH59" s="100">
        <v>1.6583748</v>
      </c>
      <c r="AI59" s="100">
        <v>0.8865248</v>
      </c>
      <c r="AJ59" s="100">
        <v>2.8409091000000002</v>
      </c>
      <c r="AK59" s="100">
        <v>5.1975052000000002</v>
      </c>
      <c r="AL59" s="100">
        <v>5.3547523000000004</v>
      </c>
      <c r="AM59" s="100">
        <v>14.692378</v>
      </c>
      <c r="AN59" s="100">
        <v>25.297619000000001</v>
      </c>
      <c r="AO59" s="100">
        <v>35.805627000000001</v>
      </c>
      <c r="AP59" s="100">
        <v>65</v>
      </c>
      <c r="AQ59" s="100">
        <v>2.6736086999999999</v>
      </c>
      <c r="AR59" s="100">
        <v>3.8578899</v>
      </c>
      <c r="AS59" s="127"/>
      <c r="AT59" s="119">
        <v>1952</v>
      </c>
      <c r="AU59" s="100">
        <v>2.2428708999999998</v>
      </c>
      <c r="AV59" s="100">
        <v>0.2455193</v>
      </c>
      <c r="AW59" s="100">
        <v>0</v>
      </c>
      <c r="AX59" s="100">
        <v>0</v>
      </c>
      <c r="AY59" s="100">
        <v>0.63101439999999998</v>
      </c>
      <c r="AZ59" s="100">
        <v>0.28421200000000002</v>
      </c>
      <c r="BA59" s="100">
        <v>0.75278529999999999</v>
      </c>
      <c r="BB59" s="100">
        <v>0.30740849999999997</v>
      </c>
      <c r="BC59" s="100">
        <v>1.1824323999999999</v>
      </c>
      <c r="BD59" s="100">
        <v>1.7692156000000001</v>
      </c>
      <c r="BE59" s="100">
        <v>1.5357613000000001</v>
      </c>
      <c r="BF59" s="100">
        <v>2.4551927</v>
      </c>
      <c r="BG59" s="100">
        <v>4.8205678000000001</v>
      </c>
      <c r="BH59" s="100">
        <v>7.4074074000000003</v>
      </c>
      <c r="BI59" s="100">
        <v>15.045135</v>
      </c>
      <c r="BJ59" s="100">
        <v>26.028547</v>
      </c>
      <c r="BK59" s="100">
        <v>32.592593000000001</v>
      </c>
      <c r="BL59" s="100">
        <v>84.592145000000002</v>
      </c>
      <c r="BM59" s="100">
        <v>2.5357493999999998</v>
      </c>
      <c r="BN59" s="100">
        <v>4.1185619999999998</v>
      </c>
      <c r="BO59" s="127"/>
      <c r="BP59" s="119">
        <v>1952</v>
      </c>
    </row>
    <row r="60" spans="1:68">
      <c r="A60" s="127"/>
      <c r="B60" s="119">
        <v>1953</v>
      </c>
      <c r="C60" s="100">
        <v>2.2527135</v>
      </c>
      <c r="D60" s="100">
        <v>0.2250731</v>
      </c>
      <c r="E60" s="100">
        <v>0</v>
      </c>
      <c r="F60" s="100">
        <v>0.3411805</v>
      </c>
      <c r="G60" s="100">
        <v>0.62441460000000004</v>
      </c>
      <c r="H60" s="100">
        <v>0.81654870000000002</v>
      </c>
      <c r="I60" s="100">
        <v>0.56513139999999995</v>
      </c>
      <c r="J60" s="100">
        <v>1.5225335</v>
      </c>
      <c r="K60" s="100">
        <v>1.5797787999999999</v>
      </c>
      <c r="L60" s="100">
        <v>0.3623188</v>
      </c>
      <c r="M60" s="100">
        <v>1.2793177</v>
      </c>
      <c r="N60" s="100">
        <v>2.0212227999999999</v>
      </c>
      <c r="O60" s="100">
        <v>4.9614111999999997</v>
      </c>
      <c r="P60" s="100">
        <v>6.4701652999999997</v>
      </c>
      <c r="Q60" s="100">
        <v>11.879049999999999</v>
      </c>
      <c r="R60" s="100">
        <v>14.981273</v>
      </c>
      <c r="S60" s="100">
        <v>42.553190999999998</v>
      </c>
      <c r="T60" s="100">
        <v>81.481481000000002</v>
      </c>
      <c r="U60" s="100">
        <v>2.2184377</v>
      </c>
      <c r="V60" s="100">
        <v>3.8512121000000001</v>
      </c>
      <c r="W60" s="127"/>
      <c r="X60" s="119">
        <v>1953</v>
      </c>
      <c r="Y60" s="100">
        <v>1.4973262000000001</v>
      </c>
      <c r="Z60" s="100">
        <v>0.2355158</v>
      </c>
      <c r="AA60" s="100">
        <v>0</v>
      </c>
      <c r="AB60" s="100">
        <v>0.35676059999999998</v>
      </c>
      <c r="AC60" s="100">
        <v>0</v>
      </c>
      <c r="AD60" s="100">
        <v>0</v>
      </c>
      <c r="AE60" s="100">
        <v>0</v>
      </c>
      <c r="AF60" s="100">
        <v>0</v>
      </c>
      <c r="AG60" s="100">
        <v>0</v>
      </c>
      <c r="AH60" s="100">
        <v>1.6057808</v>
      </c>
      <c r="AI60" s="100">
        <v>2.2065313</v>
      </c>
      <c r="AJ60" s="100">
        <v>0.94339620000000002</v>
      </c>
      <c r="AK60" s="100">
        <v>3.0737705000000002</v>
      </c>
      <c r="AL60" s="100">
        <v>5.1314944999999996</v>
      </c>
      <c r="AM60" s="100">
        <v>9.8302054999999999</v>
      </c>
      <c r="AN60" s="100">
        <v>17.118402</v>
      </c>
      <c r="AO60" s="100">
        <v>38.071066000000002</v>
      </c>
      <c r="AP60" s="100">
        <v>56.338028000000001</v>
      </c>
      <c r="AQ60" s="100">
        <v>1.9298367000000001</v>
      </c>
      <c r="AR60" s="100">
        <v>2.9581721999999999</v>
      </c>
      <c r="AS60" s="127"/>
      <c r="AT60" s="119">
        <v>1953</v>
      </c>
      <c r="AU60" s="100">
        <v>1.8832392</v>
      </c>
      <c r="AV60" s="100">
        <v>0.23017609999999999</v>
      </c>
      <c r="AW60" s="100">
        <v>0</v>
      </c>
      <c r="AX60" s="100">
        <v>0.34879670000000002</v>
      </c>
      <c r="AY60" s="100">
        <v>0.32520329999999997</v>
      </c>
      <c r="AZ60" s="100">
        <v>0.4260758</v>
      </c>
      <c r="BA60" s="100">
        <v>0.29044439999999999</v>
      </c>
      <c r="BB60" s="100">
        <v>0.77136689999999997</v>
      </c>
      <c r="BC60" s="100">
        <v>0.82128780000000001</v>
      </c>
      <c r="BD60" s="100">
        <v>0.95219960000000003</v>
      </c>
      <c r="BE60" s="100">
        <v>1.7349816</v>
      </c>
      <c r="BF60" s="100">
        <v>1.4637716999999999</v>
      </c>
      <c r="BG60" s="100">
        <v>3.9830057999999999</v>
      </c>
      <c r="BH60" s="100">
        <v>5.7627119000000002</v>
      </c>
      <c r="BI60" s="100">
        <v>10.757946</v>
      </c>
      <c r="BJ60" s="100">
        <v>16.194331999999999</v>
      </c>
      <c r="BK60" s="100">
        <v>39.940828000000003</v>
      </c>
      <c r="BL60" s="100">
        <v>66.091954000000001</v>
      </c>
      <c r="BM60" s="100">
        <v>2.0759362000000001</v>
      </c>
      <c r="BN60" s="100">
        <v>3.3604872000000001</v>
      </c>
      <c r="BO60" s="127"/>
      <c r="BP60" s="119">
        <v>1953</v>
      </c>
    </row>
    <row r="61" spans="1:68">
      <c r="A61" s="127"/>
      <c r="B61" s="119">
        <v>1954</v>
      </c>
      <c r="C61" s="100">
        <v>1.6064257</v>
      </c>
      <c r="D61" s="100">
        <v>0</v>
      </c>
      <c r="E61" s="100">
        <v>0.56545089999999998</v>
      </c>
      <c r="F61" s="100">
        <v>0.66269049999999996</v>
      </c>
      <c r="G61" s="100">
        <v>0.96308190000000005</v>
      </c>
      <c r="H61" s="100">
        <v>0.81877730000000004</v>
      </c>
      <c r="I61" s="100">
        <v>0.82034450000000003</v>
      </c>
      <c r="J61" s="100">
        <v>1.2368584</v>
      </c>
      <c r="K61" s="100">
        <v>0.61614290000000005</v>
      </c>
      <c r="L61" s="100">
        <v>1.7587056000000001</v>
      </c>
      <c r="M61" s="100">
        <v>2.9166666999999999</v>
      </c>
      <c r="N61" s="100">
        <v>8.5042521000000004</v>
      </c>
      <c r="O61" s="100">
        <v>10.016693999999999</v>
      </c>
      <c r="P61" s="100">
        <v>13.231197999999999</v>
      </c>
      <c r="Q61" s="100">
        <v>35.602094000000001</v>
      </c>
      <c r="R61" s="100">
        <v>67.765568000000002</v>
      </c>
      <c r="S61" s="100">
        <v>74.204947000000004</v>
      </c>
      <c r="T61" s="100">
        <v>228.57142999999999</v>
      </c>
      <c r="U61" s="100">
        <v>4.7733222</v>
      </c>
      <c r="V61" s="100">
        <v>9.5374937000000006</v>
      </c>
      <c r="W61" s="127"/>
      <c r="X61" s="119">
        <v>1954</v>
      </c>
      <c r="Y61" s="100">
        <v>2.7225131</v>
      </c>
      <c r="Z61" s="100">
        <v>0</v>
      </c>
      <c r="AA61" s="100">
        <v>0</v>
      </c>
      <c r="AB61" s="100">
        <v>0</v>
      </c>
      <c r="AC61" s="100">
        <v>0.69565220000000005</v>
      </c>
      <c r="AD61" s="100">
        <v>0</v>
      </c>
      <c r="AE61" s="100">
        <v>0.29010730000000001</v>
      </c>
      <c r="AF61" s="100">
        <v>1.5812777</v>
      </c>
      <c r="AG61" s="100">
        <v>1.3149244</v>
      </c>
      <c r="AH61" s="100">
        <v>1.1668611</v>
      </c>
      <c r="AI61" s="100">
        <v>3.9525692000000001</v>
      </c>
      <c r="AJ61" s="100">
        <v>4.2452829999999997</v>
      </c>
      <c r="AK61" s="100">
        <v>6.0790274000000002</v>
      </c>
      <c r="AL61" s="100">
        <v>6.1957868999999999</v>
      </c>
      <c r="AM61" s="100">
        <v>9.5818814999999997</v>
      </c>
      <c r="AN61" s="100">
        <v>32.742156000000001</v>
      </c>
      <c r="AO61" s="100">
        <v>85</v>
      </c>
      <c r="AP61" s="100">
        <v>187.5</v>
      </c>
      <c r="AQ61" s="100">
        <v>4.0311684000000003</v>
      </c>
      <c r="AR61" s="100">
        <v>6.7103747</v>
      </c>
      <c r="AS61" s="127"/>
      <c r="AT61" s="119">
        <v>1954</v>
      </c>
      <c r="AU61" s="100">
        <v>2.1527422000000001</v>
      </c>
      <c r="AV61" s="100">
        <v>0</v>
      </c>
      <c r="AW61" s="100">
        <v>0.28864190000000001</v>
      </c>
      <c r="AX61" s="100">
        <v>0.33800910000000001</v>
      </c>
      <c r="AY61" s="100">
        <v>0.83472449999999998</v>
      </c>
      <c r="AZ61" s="100">
        <v>0.4275331</v>
      </c>
      <c r="BA61" s="100">
        <v>0.56306310000000004</v>
      </c>
      <c r="BB61" s="100">
        <v>1.4071294999999999</v>
      </c>
      <c r="BC61" s="100">
        <v>0.95419849999999995</v>
      </c>
      <c r="BD61" s="100">
        <v>1.4776505</v>
      </c>
      <c r="BE61" s="100">
        <v>3.4209963999999999</v>
      </c>
      <c r="BF61" s="100">
        <v>6.3122116999999998</v>
      </c>
      <c r="BG61" s="100">
        <v>7.9554495000000003</v>
      </c>
      <c r="BH61" s="100">
        <v>9.5081966999999992</v>
      </c>
      <c r="BI61" s="100">
        <v>21.398002999999999</v>
      </c>
      <c r="BJ61" s="100">
        <v>47.693511000000001</v>
      </c>
      <c r="BK61" s="100">
        <v>80.527085999999997</v>
      </c>
      <c r="BL61" s="100">
        <v>203.29669999999999</v>
      </c>
      <c r="BM61" s="100">
        <v>4.4066099000000003</v>
      </c>
      <c r="BN61" s="100">
        <v>7.9542501999999997</v>
      </c>
      <c r="BO61" s="127"/>
      <c r="BP61" s="119">
        <v>1954</v>
      </c>
    </row>
    <row r="62" spans="1:68">
      <c r="A62" s="127"/>
      <c r="B62" s="119">
        <v>1955</v>
      </c>
      <c r="C62" s="100">
        <v>1.578532</v>
      </c>
      <c r="D62" s="100">
        <v>0.20781379999999999</v>
      </c>
      <c r="E62" s="100">
        <v>0</v>
      </c>
      <c r="F62" s="100">
        <v>0</v>
      </c>
      <c r="G62" s="100">
        <v>0</v>
      </c>
      <c r="H62" s="100">
        <v>0</v>
      </c>
      <c r="I62" s="100">
        <v>0</v>
      </c>
      <c r="J62" s="100">
        <v>0.30674849999999998</v>
      </c>
      <c r="K62" s="100">
        <v>1.2033693999999999</v>
      </c>
      <c r="L62" s="100">
        <v>0.34223130000000002</v>
      </c>
      <c r="M62" s="100">
        <v>0.40749800000000003</v>
      </c>
      <c r="N62" s="100">
        <v>2.4342746000000002</v>
      </c>
      <c r="O62" s="100">
        <v>3.9370078999999998</v>
      </c>
      <c r="P62" s="100">
        <v>4.0622883999999999</v>
      </c>
      <c r="Q62" s="100">
        <v>9.1836734999999994</v>
      </c>
      <c r="R62" s="100">
        <v>12.345679000000001</v>
      </c>
      <c r="S62" s="100">
        <v>17.605633999999998</v>
      </c>
      <c r="T62" s="100">
        <v>27.972028000000002</v>
      </c>
      <c r="U62" s="100">
        <v>1.2671005</v>
      </c>
      <c r="V62" s="100">
        <v>2.0350507000000002</v>
      </c>
      <c r="W62" s="127"/>
      <c r="X62" s="119">
        <v>1955</v>
      </c>
      <c r="Y62" s="100">
        <v>2.2629088999999998</v>
      </c>
      <c r="Z62" s="100">
        <v>0</v>
      </c>
      <c r="AA62" s="100">
        <v>0.27662520000000002</v>
      </c>
      <c r="AB62" s="100">
        <v>0</v>
      </c>
      <c r="AC62" s="100">
        <v>0</v>
      </c>
      <c r="AD62" s="100">
        <v>0.30066150000000003</v>
      </c>
      <c r="AE62" s="100">
        <v>0</v>
      </c>
      <c r="AF62" s="100">
        <v>0</v>
      </c>
      <c r="AG62" s="100">
        <v>0</v>
      </c>
      <c r="AH62" s="100">
        <v>1.1307952999999999</v>
      </c>
      <c r="AI62" s="100">
        <v>0.43649060000000001</v>
      </c>
      <c r="AJ62" s="100">
        <v>1.8596002</v>
      </c>
      <c r="AK62" s="100">
        <v>1.5075377000000001</v>
      </c>
      <c r="AL62" s="100">
        <v>2.4096386000000001</v>
      </c>
      <c r="AM62" s="100">
        <v>5.0505050999999996</v>
      </c>
      <c r="AN62" s="100">
        <v>11.673152</v>
      </c>
      <c r="AO62" s="100">
        <v>29.339853000000002</v>
      </c>
      <c r="AP62" s="100">
        <v>64.377681999999993</v>
      </c>
      <c r="AQ62" s="100">
        <v>1.5406964000000001</v>
      </c>
      <c r="AR62" s="100">
        <v>2.4008668000000002</v>
      </c>
      <c r="AS62" s="127"/>
      <c r="AT62" s="119">
        <v>1955</v>
      </c>
      <c r="AU62" s="100">
        <v>1.9135865000000001</v>
      </c>
      <c r="AV62" s="100">
        <v>0.1063943</v>
      </c>
      <c r="AW62" s="100">
        <v>0.13537299999999999</v>
      </c>
      <c r="AX62" s="100">
        <v>0</v>
      </c>
      <c r="AY62" s="100">
        <v>0</v>
      </c>
      <c r="AZ62" s="100">
        <v>0.1427959</v>
      </c>
      <c r="BA62" s="100">
        <v>0</v>
      </c>
      <c r="BB62" s="100">
        <v>0.1556178</v>
      </c>
      <c r="BC62" s="100">
        <v>0.61728400000000005</v>
      </c>
      <c r="BD62" s="100">
        <v>0.71748880000000004</v>
      </c>
      <c r="BE62" s="100">
        <v>0.42149629999999999</v>
      </c>
      <c r="BF62" s="100">
        <v>2.1403091999999999</v>
      </c>
      <c r="BG62" s="100">
        <v>2.6539277999999999</v>
      </c>
      <c r="BH62" s="100">
        <v>3.1877589999999998</v>
      </c>
      <c r="BI62" s="100">
        <v>6.9188191999999997</v>
      </c>
      <c r="BJ62" s="100">
        <v>11.958145999999999</v>
      </c>
      <c r="BK62" s="100">
        <v>24.531025</v>
      </c>
      <c r="BL62" s="100">
        <v>50.531914999999998</v>
      </c>
      <c r="BM62" s="100">
        <v>1.4022196</v>
      </c>
      <c r="BN62" s="100">
        <v>2.2816022999999999</v>
      </c>
      <c r="BO62" s="127"/>
      <c r="BP62" s="119">
        <v>1955</v>
      </c>
    </row>
    <row r="63" spans="1:68">
      <c r="A63" s="127"/>
      <c r="B63" s="119">
        <v>1956</v>
      </c>
      <c r="C63" s="100">
        <v>1.7414860999999999</v>
      </c>
      <c r="D63" s="100">
        <v>0</v>
      </c>
      <c r="E63" s="100">
        <v>0</v>
      </c>
      <c r="F63" s="100">
        <v>0</v>
      </c>
      <c r="G63" s="100">
        <v>0</v>
      </c>
      <c r="H63" s="100">
        <v>0</v>
      </c>
      <c r="I63" s="100">
        <v>0</v>
      </c>
      <c r="J63" s="100">
        <v>0.59014460000000002</v>
      </c>
      <c r="K63" s="100">
        <v>0.89179549999999996</v>
      </c>
      <c r="L63" s="100">
        <v>0.3333333</v>
      </c>
      <c r="M63" s="100">
        <v>1.1900040000000001</v>
      </c>
      <c r="N63" s="100">
        <v>2.3707918000000001</v>
      </c>
      <c r="O63" s="100">
        <v>2.8216703999999999</v>
      </c>
      <c r="P63" s="100">
        <v>3.9893616999999999</v>
      </c>
      <c r="Q63" s="100">
        <v>13.861386</v>
      </c>
      <c r="R63" s="100">
        <v>22.033898000000001</v>
      </c>
      <c r="S63" s="100">
        <v>62.937063000000002</v>
      </c>
      <c r="T63" s="100">
        <v>108.84354</v>
      </c>
      <c r="U63" s="100">
        <v>1.9891122000000001</v>
      </c>
      <c r="V63" s="100">
        <v>4.3167188000000003</v>
      </c>
      <c r="W63" s="127"/>
      <c r="X63" s="119">
        <v>1956</v>
      </c>
      <c r="Y63" s="100">
        <v>0.40477639999999998</v>
      </c>
      <c r="Z63" s="100">
        <v>0</v>
      </c>
      <c r="AA63" s="100">
        <v>0</v>
      </c>
      <c r="AB63" s="100">
        <v>0</v>
      </c>
      <c r="AC63" s="100">
        <v>0.70496999999999999</v>
      </c>
      <c r="AD63" s="100">
        <v>0.90689240000000004</v>
      </c>
      <c r="AE63" s="100">
        <v>0.56132470000000001</v>
      </c>
      <c r="AF63" s="100">
        <v>0.61199510000000001</v>
      </c>
      <c r="AG63" s="100">
        <v>0.62034739999999999</v>
      </c>
      <c r="AH63" s="100">
        <v>0.3637686</v>
      </c>
      <c r="AI63" s="100">
        <v>0.43084879999999998</v>
      </c>
      <c r="AJ63" s="100">
        <v>1.3780432</v>
      </c>
      <c r="AK63" s="100">
        <v>3.9860487999999998</v>
      </c>
      <c r="AL63" s="100">
        <v>4.1103934000000004</v>
      </c>
      <c r="AM63" s="100">
        <v>8.1366964999999993</v>
      </c>
      <c r="AN63" s="100">
        <v>11.138614</v>
      </c>
      <c r="AO63" s="100">
        <v>33.175355000000003</v>
      </c>
      <c r="AP63" s="100">
        <v>87.5</v>
      </c>
      <c r="AQ63" s="100">
        <v>1.8711689</v>
      </c>
      <c r="AR63" s="100">
        <v>3.0407632000000002</v>
      </c>
      <c r="AS63" s="127"/>
      <c r="AT63" s="119">
        <v>1956</v>
      </c>
      <c r="AU63" s="100">
        <v>1.0881392999999999</v>
      </c>
      <c r="AV63" s="100">
        <v>0</v>
      </c>
      <c r="AW63" s="100">
        <v>0</v>
      </c>
      <c r="AX63" s="100">
        <v>0</v>
      </c>
      <c r="AY63" s="100">
        <v>0.33585219999999999</v>
      </c>
      <c r="AZ63" s="100">
        <v>0.42857139999999999</v>
      </c>
      <c r="BA63" s="100">
        <v>0.2704164</v>
      </c>
      <c r="BB63" s="100">
        <v>0.6008713</v>
      </c>
      <c r="BC63" s="100">
        <v>0.75895570000000001</v>
      </c>
      <c r="BD63" s="100">
        <v>0.34788659999999999</v>
      </c>
      <c r="BE63" s="100">
        <v>0.82610490000000003</v>
      </c>
      <c r="BF63" s="100">
        <v>1.8665422</v>
      </c>
      <c r="BG63" s="100">
        <v>3.4400634999999999</v>
      </c>
      <c r="BH63" s="100">
        <v>4.0536326999999996</v>
      </c>
      <c r="BI63" s="100">
        <v>10.719071</v>
      </c>
      <c r="BJ63" s="100">
        <v>15.736767</v>
      </c>
      <c r="BK63" s="100">
        <v>45.197740000000003</v>
      </c>
      <c r="BL63" s="100">
        <v>95.607235000000003</v>
      </c>
      <c r="BM63" s="100">
        <v>1.9309320000000001</v>
      </c>
      <c r="BN63" s="100">
        <v>3.5629355</v>
      </c>
      <c r="BO63" s="127"/>
      <c r="BP63" s="119">
        <v>1956</v>
      </c>
    </row>
    <row r="64" spans="1:68">
      <c r="A64" s="127"/>
      <c r="B64" s="119">
        <v>1957</v>
      </c>
      <c r="C64" s="100">
        <v>3.0412469</v>
      </c>
      <c r="D64" s="100">
        <v>0.59964019999999996</v>
      </c>
      <c r="E64" s="100">
        <v>0.68949669999999996</v>
      </c>
      <c r="F64" s="100">
        <v>0.88157509999999994</v>
      </c>
      <c r="G64" s="100">
        <v>1.2578616</v>
      </c>
      <c r="H64" s="100">
        <v>1.9257221</v>
      </c>
      <c r="I64" s="100">
        <v>2.3291925</v>
      </c>
      <c r="J64" s="100">
        <v>2.2714367000000002</v>
      </c>
      <c r="K64" s="100">
        <v>1.7804154000000001</v>
      </c>
      <c r="L64" s="100">
        <v>3.561023</v>
      </c>
      <c r="M64" s="100">
        <v>6.9257407000000004</v>
      </c>
      <c r="N64" s="100">
        <v>8.3179297999999999</v>
      </c>
      <c r="O64" s="100">
        <v>13.038549</v>
      </c>
      <c r="P64" s="100">
        <v>20.901371999999999</v>
      </c>
      <c r="Q64" s="100">
        <v>26.871400999999999</v>
      </c>
      <c r="R64" s="100">
        <v>52.545155999999999</v>
      </c>
      <c r="S64" s="100">
        <v>96.219931000000003</v>
      </c>
      <c r="T64" s="100">
        <v>179.31034</v>
      </c>
      <c r="U64" s="100">
        <v>5.6325912000000002</v>
      </c>
      <c r="V64" s="100">
        <v>9.8698148000000003</v>
      </c>
      <c r="W64" s="127"/>
      <c r="X64" s="119">
        <v>1957</v>
      </c>
      <c r="Y64" s="100">
        <v>2.7871790000000001</v>
      </c>
      <c r="Z64" s="100">
        <v>0.62761509999999998</v>
      </c>
      <c r="AA64" s="100">
        <v>0.96246390000000004</v>
      </c>
      <c r="AB64" s="100">
        <v>2.1618282999999998</v>
      </c>
      <c r="AC64" s="100">
        <v>1.3665868999999999</v>
      </c>
      <c r="AD64" s="100">
        <v>0.92024539999999999</v>
      </c>
      <c r="AE64" s="100">
        <v>2.2402687999999999</v>
      </c>
      <c r="AF64" s="100">
        <v>2.0753039000000002</v>
      </c>
      <c r="AG64" s="100">
        <v>0.91968119999999998</v>
      </c>
      <c r="AH64" s="100">
        <v>1.4020329</v>
      </c>
      <c r="AI64" s="100">
        <v>2.5231287</v>
      </c>
      <c r="AJ64" s="100">
        <v>5.0068275</v>
      </c>
      <c r="AK64" s="100">
        <v>5.9671805000000004</v>
      </c>
      <c r="AL64" s="100">
        <v>9.1012514000000007</v>
      </c>
      <c r="AM64" s="100">
        <v>18.779343000000001</v>
      </c>
      <c r="AN64" s="100">
        <v>20.310632999999999</v>
      </c>
      <c r="AO64" s="100">
        <v>41.570439</v>
      </c>
      <c r="AP64" s="100">
        <v>36.885246000000002</v>
      </c>
      <c r="AQ64" s="100">
        <v>3.5730048999999999</v>
      </c>
      <c r="AR64" s="100">
        <v>4.4743588000000001</v>
      </c>
      <c r="AS64" s="127"/>
      <c r="AT64" s="119">
        <v>1957</v>
      </c>
      <c r="AU64" s="100">
        <v>2.9171529</v>
      </c>
      <c r="AV64" s="100">
        <v>0.61330879999999999</v>
      </c>
      <c r="AW64" s="100">
        <v>0.82285180000000002</v>
      </c>
      <c r="AX64" s="100">
        <v>1.5057973</v>
      </c>
      <c r="AY64" s="100">
        <v>1.3099722</v>
      </c>
      <c r="AZ64" s="100">
        <v>1.4503263</v>
      </c>
      <c r="BA64" s="100">
        <v>2.2864829000000002</v>
      </c>
      <c r="BB64" s="100">
        <v>2.1754894999999999</v>
      </c>
      <c r="BC64" s="100">
        <v>1.3570567</v>
      </c>
      <c r="BD64" s="100">
        <v>2.5244026000000002</v>
      </c>
      <c r="BE64" s="100">
        <v>4.8221819999999997</v>
      </c>
      <c r="BF64" s="100">
        <v>6.649851</v>
      </c>
      <c r="BG64" s="100">
        <v>9.2715232000000007</v>
      </c>
      <c r="BH64" s="100">
        <v>14.594101999999999</v>
      </c>
      <c r="BI64" s="100">
        <v>22.413792999999998</v>
      </c>
      <c r="BJ64" s="100">
        <v>33.886583999999999</v>
      </c>
      <c r="BK64" s="100">
        <v>63.535912000000003</v>
      </c>
      <c r="BL64" s="100">
        <v>89.974293000000003</v>
      </c>
      <c r="BM64" s="100">
        <v>4.6160867999999997</v>
      </c>
      <c r="BN64" s="100">
        <v>6.7381298999999997</v>
      </c>
      <c r="BO64" s="127"/>
      <c r="BP64" s="119">
        <v>1957</v>
      </c>
    </row>
    <row r="65" spans="1:68">
      <c r="A65" s="127"/>
      <c r="B65" s="120">
        <v>1958</v>
      </c>
      <c r="C65" s="100">
        <v>1.1208667999999999</v>
      </c>
      <c r="D65" s="100">
        <v>0.3924647</v>
      </c>
      <c r="E65" s="100">
        <v>0.21519260000000001</v>
      </c>
      <c r="F65" s="100">
        <v>0</v>
      </c>
      <c r="G65" s="100">
        <v>0.61996280000000004</v>
      </c>
      <c r="H65" s="100">
        <v>0.28352709999999998</v>
      </c>
      <c r="I65" s="100">
        <v>0.51506569999999996</v>
      </c>
      <c r="J65" s="100">
        <v>0.54525630000000003</v>
      </c>
      <c r="K65" s="100">
        <v>0.89901109999999995</v>
      </c>
      <c r="L65" s="100">
        <v>1.5777848000000001</v>
      </c>
      <c r="M65" s="100">
        <v>1.4914243</v>
      </c>
      <c r="N65" s="100">
        <v>3.6281178999999999</v>
      </c>
      <c r="O65" s="100">
        <v>2.2434099999999999</v>
      </c>
      <c r="P65" s="100">
        <v>5.2151239</v>
      </c>
      <c r="Q65" s="100">
        <v>7.3868882999999999</v>
      </c>
      <c r="R65" s="100">
        <v>0</v>
      </c>
      <c r="S65" s="100">
        <v>23.102309999999999</v>
      </c>
      <c r="T65" s="100">
        <v>34.965035</v>
      </c>
      <c r="U65" s="100">
        <v>1.3864888</v>
      </c>
      <c r="V65" s="100">
        <v>2.1184501</v>
      </c>
      <c r="W65" s="127"/>
      <c r="X65" s="120">
        <v>1958</v>
      </c>
      <c r="Y65" s="100">
        <v>0.39207999999999998</v>
      </c>
      <c r="Z65" s="100">
        <v>0.20491799999999999</v>
      </c>
      <c r="AA65" s="100">
        <v>0</v>
      </c>
      <c r="AB65" s="100">
        <v>0</v>
      </c>
      <c r="AC65" s="100">
        <v>0</v>
      </c>
      <c r="AD65" s="100">
        <v>0.31240240000000002</v>
      </c>
      <c r="AE65" s="100">
        <v>0.27979850000000001</v>
      </c>
      <c r="AF65" s="100">
        <v>0</v>
      </c>
      <c r="AG65" s="100">
        <v>0</v>
      </c>
      <c r="AH65" s="100">
        <v>0.33967389999999997</v>
      </c>
      <c r="AI65" s="100">
        <v>0.4063389</v>
      </c>
      <c r="AJ65" s="100">
        <v>1.3574660999999999</v>
      </c>
      <c r="AK65" s="100">
        <v>0.98716680000000001</v>
      </c>
      <c r="AL65" s="100">
        <v>1.1198208000000001</v>
      </c>
      <c r="AM65" s="100">
        <v>0.74571220000000005</v>
      </c>
      <c r="AN65" s="100">
        <v>9.2915215</v>
      </c>
      <c r="AO65" s="100">
        <v>10.964912</v>
      </c>
      <c r="AP65" s="100">
        <v>23.904381999999998</v>
      </c>
      <c r="AQ65" s="100">
        <v>0.6987546</v>
      </c>
      <c r="AR65" s="100">
        <v>1.0727635</v>
      </c>
      <c r="AS65" s="127"/>
      <c r="AT65" s="120">
        <v>1958</v>
      </c>
      <c r="AU65" s="100">
        <v>0.76525730000000003</v>
      </c>
      <c r="AV65" s="100">
        <v>0.30072169999999998</v>
      </c>
      <c r="AW65" s="100">
        <v>0.11008370000000001</v>
      </c>
      <c r="AX65" s="100">
        <v>0</v>
      </c>
      <c r="AY65" s="100">
        <v>0.32</v>
      </c>
      <c r="AZ65" s="100">
        <v>0.29726520000000001</v>
      </c>
      <c r="BA65" s="100">
        <v>0.40230660000000001</v>
      </c>
      <c r="BB65" s="100">
        <v>0.27901789999999999</v>
      </c>
      <c r="BC65" s="100">
        <v>0.45468320000000001</v>
      </c>
      <c r="BD65" s="100">
        <v>0.98151480000000002</v>
      </c>
      <c r="BE65" s="100">
        <v>0.97219520000000004</v>
      </c>
      <c r="BF65" s="100">
        <v>2.4915061999999999</v>
      </c>
      <c r="BG65" s="100">
        <v>1.5752166000000001</v>
      </c>
      <c r="BH65" s="100">
        <v>3.0120482000000002</v>
      </c>
      <c r="BI65" s="100">
        <v>3.7128713000000002</v>
      </c>
      <c r="BJ65" s="100">
        <v>5.3944707000000003</v>
      </c>
      <c r="BK65" s="100">
        <v>15.810276999999999</v>
      </c>
      <c r="BL65" s="100">
        <v>27.918782</v>
      </c>
      <c r="BM65" s="100">
        <v>1.0464926999999999</v>
      </c>
      <c r="BN65" s="100">
        <v>1.5612041999999999</v>
      </c>
      <c r="BO65" s="127"/>
      <c r="BP65" s="120">
        <v>1958</v>
      </c>
    </row>
    <row r="66" spans="1:68">
      <c r="A66" s="127"/>
      <c r="B66" s="120">
        <v>1959</v>
      </c>
      <c r="C66" s="100">
        <v>2.3748629999999999</v>
      </c>
      <c r="D66" s="100">
        <v>0.19256690000000001</v>
      </c>
      <c r="E66" s="100">
        <v>0.20703930000000001</v>
      </c>
      <c r="F66" s="100">
        <v>1.6203079</v>
      </c>
      <c r="G66" s="100">
        <v>0.3013864</v>
      </c>
      <c r="H66" s="100">
        <v>1.7366136000000001</v>
      </c>
      <c r="I66" s="100">
        <v>0.25641029999999998</v>
      </c>
      <c r="J66" s="100">
        <v>2.3659306</v>
      </c>
      <c r="K66" s="100">
        <v>3.0321406999999998</v>
      </c>
      <c r="L66" s="100">
        <v>2.7641277999999998</v>
      </c>
      <c r="M66" s="100">
        <v>8.6673889000000006</v>
      </c>
      <c r="N66" s="100">
        <v>13.268465000000001</v>
      </c>
      <c r="O66" s="100">
        <v>16.611295999999999</v>
      </c>
      <c r="P66" s="100">
        <v>30.343008000000001</v>
      </c>
      <c r="Q66" s="100">
        <v>51.647373000000002</v>
      </c>
      <c r="R66" s="100">
        <v>91.757386999999994</v>
      </c>
      <c r="S66" s="100">
        <v>153.59477000000001</v>
      </c>
      <c r="T66" s="100">
        <v>326.53061000000002</v>
      </c>
      <c r="U66" s="100">
        <v>7.8540215</v>
      </c>
      <c r="V66" s="100">
        <v>15.335493</v>
      </c>
      <c r="W66" s="127"/>
      <c r="X66" s="120">
        <v>1959</v>
      </c>
      <c r="Y66" s="100">
        <v>2.4913759999999998</v>
      </c>
      <c r="Z66" s="100">
        <v>1.4067524</v>
      </c>
      <c r="AA66" s="100">
        <v>0.86937620000000004</v>
      </c>
      <c r="AB66" s="100">
        <v>1.9790783000000001</v>
      </c>
      <c r="AC66" s="100">
        <v>2.2236340999999999</v>
      </c>
      <c r="AD66" s="100">
        <v>2.8517109999999999</v>
      </c>
      <c r="AE66" s="100">
        <v>1.6787913000000001</v>
      </c>
      <c r="AF66" s="100">
        <v>1.659751</v>
      </c>
      <c r="AG66" s="100">
        <v>3.0969340000000001</v>
      </c>
      <c r="AH66" s="100">
        <v>2.6075618999999999</v>
      </c>
      <c r="AI66" s="100">
        <v>2.745098</v>
      </c>
      <c r="AJ66" s="100">
        <v>3.5922765999999999</v>
      </c>
      <c r="AK66" s="100">
        <v>8.8539104999999996</v>
      </c>
      <c r="AL66" s="100">
        <v>12.665198</v>
      </c>
      <c r="AM66" s="100">
        <v>23.689878</v>
      </c>
      <c r="AN66" s="100">
        <v>55.304740000000002</v>
      </c>
      <c r="AO66" s="100">
        <v>87.866108999999994</v>
      </c>
      <c r="AP66" s="100">
        <v>143.96887000000001</v>
      </c>
      <c r="AQ66" s="100">
        <v>5.9081226999999998</v>
      </c>
      <c r="AR66" s="100">
        <v>8.3999322999999997</v>
      </c>
      <c r="AS66" s="127"/>
      <c r="AT66" s="120">
        <v>1959</v>
      </c>
      <c r="AU66" s="100">
        <v>2.4317247000000002</v>
      </c>
      <c r="AV66" s="100">
        <v>0.78670470000000003</v>
      </c>
      <c r="AW66" s="100">
        <v>0.53016649999999998</v>
      </c>
      <c r="AX66" s="100">
        <v>1.7955801</v>
      </c>
      <c r="AY66" s="100">
        <v>1.237241</v>
      </c>
      <c r="AZ66" s="100">
        <v>2.2689457000000002</v>
      </c>
      <c r="BA66" s="100">
        <v>0.93658010000000003</v>
      </c>
      <c r="BB66" s="100">
        <v>2.0218357999999998</v>
      </c>
      <c r="BC66" s="100">
        <v>3.0641948999999999</v>
      </c>
      <c r="BD66" s="100">
        <v>2.6881719999999998</v>
      </c>
      <c r="BE66" s="100">
        <v>5.8281631999999997</v>
      </c>
      <c r="BF66" s="100">
        <v>8.4670231999999999</v>
      </c>
      <c r="BG66" s="100">
        <v>12.503256</v>
      </c>
      <c r="BH66" s="100">
        <v>20.708283000000002</v>
      </c>
      <c r="BI66" s="100">
        <v>36.168520999999998</v>
      </c>
      <c r="BJ66" s="100">
        <v>70.634401999999994</v>
      </c>
      <c r="BK66" s="100">
        <v>113.52041</v>
      </c>
      <c r="BL66" s="100">
        <v>210.39604</v>
      </c>
      <c r="BM66" s="100">
        <v>6.8911340000000001</v>
      </c>
      <c r="BN66" s="100">
        <v>11.244249</v>
      </c>
      <c r="BO66" s="127"/>
      <c r="BP66" s="120">
        <v>1959</v>
      </c>
    </row>
    <row r="67" spans="1:68">
      <c r="A67" s="127"/>
      <c r="B67" s="120">
        <v>1960</v>
      </c>
      <c r="C67" s="100">
        <v>0.17857139999999999</v>
      </c>
      <c r="D67" s="100">
        <v>0.1900057</v>
      </c>
      <c r="E67" s="100">
        <v>0</v>
      </c>
      <c r="F67" s="100">
        <v>0</v>
      </c>
      <c r="G67" s="100">
        <v>0</v>
      </c>
      <c r="H67" s="100">
        <v>0</v>
      </c>
      <c r="I67" s="100">
        <v>0.25700329999999999</v>
      </c>
      <c r="J67" s="100">
        <v>0</v>
      </c>
      <c r="K67" s="100">
        <v>0.90307040000000005</v>
      </c>
      <c r="L67" s="100">
        <v>1.2030075</v>
      </c>
      <c r="M67" s="100">
        <v>1.7562346</v>
      </c>
      <c r="N67" s="100">
        <v>2.1616947999999998</v>
      </c>
      <c r="O67" s="100">
        <v>2.6968716000000001</v>
      </c>
      <c r="P67" s="100">
        <v>4.0133779000000001</v>
      </c>
      <c r="Q67" s="100">
        <v>3.4722222</v>
      </c>
      <c r="R67" s="100">
        <v>12.048192999999999</v>
      </c>
      <c r="S67" s="100">
        <v>6.2695924999999999</v>
      </c>
      <c r="T67" s="100">
        <v>39.215685999999998</v>
      </c>
      <c r="U67" s="100">
        <v>0.98222370000000003</v>
      </c>
      <c r="V67" s="100">
        <v>1.7616236999999999</v>
      </c>
      <c r="W67" s="127"/>
      <c r="X67" s="120">
        <v>1960</v>
      </c>
      <c r="Y67" s="100">
        <v>0.75089170000000005</v>
      </c>
      <c r="Z67" s="100">
        <v>0.19833400000000001</v>
      </c>
      <c r="AA67" s="100">
        <v>0.209205</v>
      </c>
      <c r="AB67" s="100">
        <v>0.26638250000000002</v>
      </c>
      <c r="AC67" s="100">
        <v>0</v>
      </c>
      <c r="AD67" s="100">
        <v>0.31969310000000001</v>
      </c>
      <c r="AE67" s="100">
        <v>0</v>
      </c>
      <c r="AF67" s="100">
        <v>0</v>
      </c>
      <c r="AG67" s="100">
        <v>0</v>
      </c>
      <c r="AH67" s="100">
        <v>0.62992130000000002</v>
      </c>
      <c r="AI67" s="100">
        <v>0</v>
      </c>
      <c r="AJ67" s="100">
        <v>0.89325589999999999</v>
      </c>
      <c r="AK67" s="100">
        <v>0.96946189999999999</v>
      </c>
      <c r="AL67" s="100">
        <v>3.8147139000000001</v>
      </c>
      <c r="AM67" s="100">
        <v>4.8780488000000002</v>
      </c>
      <c r="AN67" s="100">
        <v>18.478261</v>
      </c>
      <c r="AO67" s="100">
        <v>17.681729000000001</v>
      </c>
      <c r="AP67" s="100">
        <v>71.161049000000006</v>
      </c>
      <c r="AQ67" s="100">
        <v>1.4362444999999999</v>
      </c>
      <c r="AR67" s="100">
        <v>2.3129987999999999</v>
      </c>
      <c r="AS67" s="127"/>
      <c r="AT67" s="120">
        <v>1960</v>
      </c>
      <c r="AU67" s="100">
        <v>0.45758209999999999</v>
      </c>
      <c r="AV67" s="100">
        <v>0.19408049999999999</v>
      </c>
      <c r="AW67" s="100">
        <v>0.1019992</v>
      </c>
      <c r="AX67" s="100">
        <v>0.13003899999999999</v>
      </c>
      <c r="AY67" s="100">
        <v>0</v>
      </c>
      <c r="AZ67" s="100">
        <v>0.1528351</v>
      </c>
      <c r="BA67" s="100">
        <v>0.1345171</v>
      </c>
      <c r="BB67" s="100">
        <v>0</v>
      </c>
      <c r="BC67" s="100">
        <v>0.4575263</v>
      </c>
      <c r="BD67" s="100">
        <v>0.92307689999999998</v>
      </c>
      <c r="BE67" s="100">
        <v>0.91307519999999998</v>
      </c>
      <c r="BF67" s="100">
        <v>1.5377856000000001</v>
      </c>
      <c r="BG67" s="100">
        <v>1.7870820000000001</v>
      </c>
      <c r="BH67" s="100">
        <v>3.9039039</v>
      </c>
      <c r="BI67" s="100">
        <v>4.2520293999999996</v>
      </c>
      <c r="BJ67" s="100">
        <v>15.782828</v>
      </c>
      <c r="BK67" s="100">
        <v>13.285024</v>
      </c>
      <c r="BL67" s="100">
        <v>59.523809999999997</v>
      </c>
      <c r="BM67" s="100">
        <v>1.2068127</v>
      </c>
      <c r="BN67" s="100">
        <v>2.1357908000000001</v>
      </c>
      <c r="BO67" s="127"/>
      <c r="BP67" s="120">
        <v>1960</v>
      </c>
    </row>
    <row r="68" spans="1:68">
      <c r="A68" s="127"/>
      <c r="B68" s="120">
        <v>1961</v>
      </c>
      <c r="C68" s="100">
        <v>1.2201499</v>
      </c>
      <c r="D68" s="100">
        <v>0</v>
      </c>
      <c r="E68" s="100">
        <v>0</v>
      </c>
      <c r="F68" s="100">
        <v>0.2403846</v>
      </c>
      <c r="G68" s="100">
        <v>0.27770060000000002</v>
      </c>
      <c r="H68" s="100">
        <v>0</v>
      </c>
      <c r="I68" s="100">
        <v>0</v>
      </c>
      <c r="J68" s="100">
        <v>0.25374269999999999</v>
      </c>
      <c r="K68" s="100">
        <v>1.1634671000000001</v>
      </c>
      <c r="L68" s="100">
        <v>0.59594760000000002</v>
      </c>
      <c r="M68" s="100">
        <v>0.34223130000000002</v>
      </c>
      <c r="N68" s="100">
        <v>2.1026072</v>
      </c>
      <c r="O68" s="100">
        <v>3.6842104999999998</v>
      </c>
      <c r="P68" s="100">
        <v>3.3489618000000001</v>
      </c>
      <c r="Q68" s="100">
        <v>5.1282050999999997</v>
      </c>
      <c r="R68" s="100">
        <v>5.7971013999999998</v>
      </c>
      <c r="S68" s="100">
        <v>12.012012</v>
      </c>
      <c r="T68" s="100">
        <v>31.645569999999999</v>
      </c>
      <c r="U68" s="100">
        <v>0.99768460000000003</v>
      </c>
      <c r="V68" s="100">
        <v>1.6320797</v>
      </c>
      <c r="W68" s="127"/>
      <c r="X68" s="120">
        <v>1961</v>
      </c>
      <c r="Y68" s="100">
        <v>0.54904830000000004</v>
      </c>
      <c r="Z68" s="100">
        <v>0</v>
      </c>
      <c r="AA68" s="100">
        <v>0</v>
      </c>
      <c r="AB68" s="100">
        <v>0.25361400000000001</v>
      </c>
      <c r="AC68" s="100">
        <v>0.29850749999999998</v>
      </c>
      <c r="AD68" s="100">
        <v>0.32041009999999998</v>
      </c>
      <c r="AE68" s="100">
        <v>0</v>
      </c>
      <c r="AF68" s="100">
        <v>0</v>
      </c>
      <c r="AG68" s="100">
        <v>0</v>
      </c>
      <c r="AH68" s="100">
        <v>0.61804700000000001</v>
      </c>
      <c r="AI68" s="100">
        <v>0.73502389999999995</v>
      </c>
      <c r="AJ68" s="100">
        <v>0</v>
      </c>
      <c r="AK68" s="100">
        <v>2.3980815</v>
      </c>
      <c r="AL68" s="100">
        <v>2.6939655</v>
      </c>
      <c r="AM68" s="100">
        <v>4.0677966000000003</v>
      </c>
      <c r="AN68" s="100">
        <v>3.1347961999999998</v>
      </c>
      <c r="AO68" s="100">
        <v>0</v>
      </c>
      <c r="AP68" s="100">
        <v>64.516129000000006</v>
      </c>
      <c r="AQ68" s="100">
        <v>0.90455940000000001</v>
      </c>
      <c r="AR68" s="100">
        <v>1.4850333</v>
      </c>
      <c r="AS68" s="127"/>
      <c r="AT68" s="120">
        <v>1961</v>
      </c>
      <c r="AU68" s="100">
        <v>0.89277740000000005</v>
      </c>
      <c r="AV68" s="100">
        <v>0</v>
      </c>
      <c r="AW68" s="100">
        <v>0</v>
      </c>
      <c r="AX68" s="100">
        <v>0.24682219999999999</v>
      </c>
      <c r="AY68" s="100">
        <v>0.2877284</v>
      </c>
      <c r="AZ68" s="100">
        <v>0.15309249999999999</v>
      </c>
      <c r="BA68" s="100">
        <v>0</v>
      </c>
      <c r="BB68" s="100">
        <v>0.13058239999999999</v>
      </c>
      <c r="BC68" s="100">
        <v>0.58979649999999995</v>
      </c>
      <c r="BD68" s="100">
        <v>0.60679609999999995</v>
      </c>
      <c r="BE68" s="100">
        <v>0.53163210000000005</v>
      </c>
      <c r="BF68" s="100">
        <v>1.0757315000000001</v>
      </c>
      <c r="BG68" s="100">
        <v>3.0112923</v>
      </c>
      <c r="BH68" s="100">
        <v>2.9859659999999999</v>
      </c>
      <c r="BI68" s="100">
        <v>4.5368620000000002</v>
      </c>
      <c r="BJ68" s="100">
        <v>4.2501518000000003</v>
      </c>
      <c r="BK68" s="100">
        <v>4.6082948999999997</v>
      </c>
      <c r="BL68" s="100">
        <v>52.631579000000002</v>
      </c>
      <c r="BM68" s="100">
        <v>0.95163779999999998</v>
      </c>
      <c r="BN68" s="100">
        <v>1.588346</v>
      </c>
      <c r="BO68" s="127"/>
      <c r="BP68" s="120">
        <v>1961</v>
      </c>
    </row>
    <row r="69" spans="1:68">
      <c r="A69" s="127"/>
      <c r="B69" s="120">
        <v>1962</v>
      </c>
      <c r="C69" s="100">
        <v>1.7129154</v>
      </c>
      <c r="D69" s="100">
        <v>0.18402650000000001</v>
      </c>
      <c r="E69" s="100">
        <v>0</v>
      </c>
      <c r="F69" s="100">
        <v>0</v>
      </c>
      <c r="G69" s="100">
        <v>0.27114969999999999</v>
      </c>
      <c r="H69" s="100">
        <v>0</v>
      </c>
      <c r="I69" s="100">
        <v>0</v>
      </c>
      <c r="J69" s="100">
        <v>0.50813010000000003</v>
      </c>
      <c r="K69" s="100">
        <v>0.2810568</v>
      </c>
      <c r="L69" s="100">
        <v>1.4938750999999999</v>
      </c>
      <c r="M69" s="100">
        <v>1</v>
      </c>
      <c r="N69" s="100">
        <v>0</v>
      </c>
      <c r="O69" s="100">
        <v>1.0272214</v>
      </c>
      <c r="P69" s="100">
        <v>2.6863667000000002</v>
      </c>
      <c r="Q69" s="100">
        <v>4.1981527999999999</v>
      </c>
      <c r="R69" s="100">
        <v>12.640449</v>
      </c>
      <c r="S69" s="100">
        <v>23.323615</v>
      </c>
      <c r="T69" s="100">
        <v>85.889571000000004</v>
      </c>
      <c r="U69" s="100">
        <v>1.2038821</v>
      </c>
      <c r="V69" s="100">
        <v>2.5603384999999999</v>
      </c>
      <c r="W69" s="127"/>
      <c r="X69" s="120">
        <v>1962</v>
      </c>
      <c r="Y69" s="100">
        <v>1.6157988999999999</v>
      </c>
      <c r="Z69" s="100">
        <v>0</v>
      </c>
      <c r="AA69" s="100">
        <v>0.20214270000000001</v>
      </c>
      <c r="AB69" s="100">
        <v>0</v>
      </c>
      <c r="AC69" s="100">
        <v>0</v>
      </c>
      <c r="AD69" s="100">
        <v>0.62578219999999996</v>
      </c>
      <c r="AE69" s="100">
        <v>0</v>
      </c>
      <c r="AF69" s="100">
        <v>0</v>
      </c>
      <c r="AG69" s="100">
        <v>0.58072009999999996</v>
      </c>
      <c r="AH69" s="100">
        <v>0.91911759999999998</v>
      </c>
      <c r="AI69" s="100">
        <v>1.0638297999999999</v>
      </c>
      <c r="AJ69" s="100">
        <v>0.86021510000000001</v>
      </c>
      <c r="AK69" s="100">
        <v>1.4265334999999999</v>
      </c>
      <c r="AL69" s="100">
        <v>2.1528524999999998</v>
      </c>
      <c r="AM69" s="100">
        <v>4.5751634000000001</v>
      </c>
      <c r="AN69" s="100">
        <v>16.032063999999998</v>
      </c>
      <c r="AO69" s="100">
        <v>25.179856000000001</v>
      </c>
      <c r="AP69" s="100">
        <v>43.918919000000002</v>
      </c>
      <c r="AQ69" s="100">
        <v>1.4902005</v>
      </c>
      <c r="AR69" s="100">
        <v>2.1343117</v>
      </c>
      <c r="AS69" s="127"/>
      <c r="AT69" s="120">
        <v>1962</v>
      </c>
      <c r="AU69" s="100">
        <v>1.6654979000000001</v>
      </c>
      <c r="AV69" s="100">
        <v>9.4188599999999997E-2</v>
      </c>
      <c r="AW69" s="100">
        <v>9.8726400000000006E-2</v>
      </c>
      <c r="AX69" s="100">
        <v>0</v>
      </c>
      <c r="AY69" s="100">
        <v>0.13962579999999999</v>
      </c>
      <c r="AZ69" s="100">
        <v>0.30184119999999998</v>
      </c>
      <c r="BA69" s="100">
        <v>0</v>
      </c>
      <c r="BB69" s="100">
        <v>0.26174579999999997</v>
      </c>
      <c r="BC69" s="100">
        <v>0.42844900000000002</v>
      </c>
      <c r="BD69" s="100">
        <v>1.2101044000000001</v>
      </c>
      <c r="BE69" s="100">
        <v>1.0309277999999999</v>
      </c>
      <c r="BF69" s="100">
        <v>0.4188482</v>
      </c>
      <c r="BG69" s="100">
        <v>1.2345679000000001</v>
      </c>
      <c r="BH69" s="100">
        <v>2.3902002000000002</v>
      </c>
      <c r="BI69" s="100">
        <v>4.4101432999999997</v>
      </c>
      <c r="BJ69" s="100">
        <v>14.619883</v>
      </c>
      <c r="BK69" s="100">
        <v>24.471634999999999</v>
      </c>
      <c r="BL69" s="100">
        <v>58.823529000000001</v>
      </c>
      <c r="BM69" s="100">
        <v>1.3457315000000001</v>
      </c>
      <c r="BN69" s="100">
        <v>2.2751771999999999</v>
      </c>
      <c r="BO69" s="127"/>
      <c r="BP69" s="120">
        <v>1962</v>
      </c>
    </row>
    <row r="70" spans="1:68">
      <c r="A70" s="127"/>
      <c r="B70" s="120">
        <v>1963</v>
      </c>
      <c r="C70" s="100">
        <v>0.50727089999999997</v>
      </c>
      <c r="D70" s="100">
        <v>0.181061</v>
      </c>
      <c r="E70" s="100">
        <v>0</v>
      </c>
      <c r="F70" s="100">
        <v>0</v>
      </c>
      <c r="G70" s="100">
        <v>0</v>
      </c>
      <c r="H70" s="100">
        <v>0</v>
      </c>
      <c r="I70" s="100">
        <v>0</v>
      </c>
      <c r="J70" s="100">
        <v>0</v>
      </c>
      <c r="K70" s="100">
        <v>0.53981109999999999</v>
      </c>
      <c r="L70" s="100">
        <v>0.60477769999999997</v>
      </c>
      <c r="M70" s="100">
        <v>0.32509749999999998</v>
      </c>
      <c r="N70" s="100">
        <v>1.183899</v>
      </c>
      <c r="O70" s="100">
        <v>1.0080644999999999</v>
      </c>
      <c r="P70" s="100">
        <v>1.9828155999999999</v>
      </c>
      <c r="Q70" s="100">
        <v>3.3585223000000002</v>
      </c>
      <c r="R70" s="100">
        <v>5.4200542</v>
      </c>
      <c r="S70" s="100">
        <v>2.8818443999999999</v>
      </c>
      <c r="T70" s="100">
        <v>35.714286000000001</v>
      </c>
      <c r="U70" s="100">
        <v>0.58182880000000003</v>
      </c>
      <c r="V70" s="100">
        <v>1.1176564</v>
      </c>
      <c r="W70" s="127"/>
      <c r="X70" s="120">
        <v>1963</v>
      </c>
      <c r="Y70" s="100">
        <v>0.53248139999999999</v>
      </c>
      <c r="Z70" s="100">
        <v>0</v>
      </c>
      <c r="AA70" s="100">
        <v>0.1986097</v>
      </c>
      <c r="AB70" s="100">
        <v>0</v>
      </c>
      <c r="AC70" s="100">
        <v>0</v>
      </c>
      <c r="AD70" s="100">
        <v>0</v>
      </c>
      <c r="AE70" s="100">
        <v>0.29515940000000002</v>
      </c>
      <c r="AF70" s="100">
        <v>0</v>
      </c>
      <c r="AG70" s="100">
        <v>0.28034759999999997</v>
      </c>
      <c r="AH70" s="100">
        <v>0.30693680000000001</v>
      </c>
      <c r="AI70" s="100">
        <v>0.68775790000000003</v>
      </c>
      <c r="AJ70" s="100">
        <v>0.83090980000000003</v>
      </c>
      <c r="AK70" s="100">
        <v>1.4177694000000001</v>
      </c>
      <c r="AL70" s="100">
        <v>1.5965939</v>
      </c>
      <c r="AM70" s="100">
        <v>5.1380860999999998</v>
      </c>
      <c r="AN70" s="100">
        <v>4.7483380999999998</v>
      </c>
      <c r="AO70" s="100">
        <v>1.7482517</v>
      </c>
      <c r="AP70" s="100">
        <v>12.820513</v>
      </c>
      <c r="AQ70" s="100">
        <v>0.64730900000000002</v>
      </c>
      <c r="AR70" s="100">
        <v>0.82045780000000001</v>
      </c>
      <c r="AS70" s="127"/>
      <c r="AT70" s="120">
        <v>1963</v>
      </c>
      <c r="AU70" s="100">
        <v>0.51957050000000005</v>
      </c>
      <c r="AV70" s="100">
        <v>9.2721399999999995E-2</v>
      </c>
      <c r="AW70" s="100">
        <v>9.7115699999999999E-2</v>
      </c>
      <c r="AX70" s="100">
        <v>0</v>
      </c>
      <c r="AY70" s="100">
        <v>0</v>
      </c>
      <c r="AZ70" s="100">
        <v>0</v>
      </c>
      <c r="BA70" s="100">
        <v>0.141203</v>
      </c>
      <c r="BB70" s="100">
        <v>0</v>
      </c>
      <c r="BC70" s="100">
        <v>0.4125413</v>
      </c>
      <c r="BD70" s="100">
        <v>0.45696880000000001</v>
      </c>
      <c r="BE70" s="100">
        <v>0.50133689999999997</v>
      </c>
      <c r="BF70" s="100">
        <v>1.0119408999999999</v>
      </c>
      <c r="BG70" s="100">
        <v>1.2195122</v>
      </c>
      <c r="BH70" s="100">
        <v>1.7688679</v>
      </c>
      <c r="BI70" s="100">
        <v>4.3668122</v>
      </c>
      <c r="BJ70" s="100">
        <v>5.0251256</v>
      </c>
      <c r="BK70" s="100">
        <v>2.1762785999999998</v>
      </c>
      <c r="BL70" s="100">
        <v>20.833333</v>
      </c>
      <c r="BM70" s="100">
        <v>0.61429</v>
      </c>
      <c r="BN70" s="100">
        <v>0.92130109999999998</v>
      </c>
      <c r="BO70" s="127"/>
      <c r="BP70" s="120">
        <v>1963</v>
      </c>
    </row>
    <row r="71" spans="1:68">
      <c r="A71" s="127"/>
      <c r="B71" s="120">
        <v>1964</v>
      </c>
      <c r="C71" s="100">
        <v>2.1790143999999998</v>
      </c>
      <c r="D71" s="100">
        <v>0.53087949999999995</v>
      </c>
      <c r="E71" s="100">
        <v>0.18660199999999999</v>
      </c>
      <c r="F71" s="100">
        <v>0.40056079999999999</v>
      </c>
      <c r="G71" s="100">
        <v>0.5031447</v>
      </c>
      <c r="H71" s="100">
        <v>0.27800950000000002</v>
      </c>
      <c r="I71" s="100">
        <v>0.2758621</v>
      </c>
      <c r="J71" s="100">
        <v>0.25106699999999998</v>
      </c>
      <c r="K71" s="100">
        <v>1.3027618999999999</v>
      </c>
      <c r="L71" s="100">
        <v>0.61255740000000003</v>
      </c>
      <c r="M71" s="100">
        <v>1.2682308</v>
      </c>
      <c r="N71" s="100">
        <v>2.6778883000000002</v>
      </c>
      <c r="O71" s="100">
        <v>2.9484029</v>
      </c>
      <c r="P71" s="100">
        <v>10.450685999999999</v>
      </c>
      <c r="Q71" s="100">
        <v>17.902812999999998</v>
      </c>
      <c r="R71" s="100">
        <v>34.076016000000003</v>
      </c>
      <c r="S71" s="100">
        <v>61.111111000000001</v>
      </c>
      <c r="T71" s="100">
        <v>141.17646999999999</v>
      </c>
      <c r="U71" s="100">
        <v>2.8009705</v>
      </c>
      <c r="V71" s="100">
        <v>5.6425317000000001</v>
      </c>
      <c r="W71" s="127"/>
      <c r="X71" s="120">
        <v>1964</v>
      </c>
      <c r="Y71" s="100">
        <v>0.52900720000000001</v>
      </c>
      <c r="Z71" s="100">
        <v>0.55710309999999996</v>
      </c>
      <c r="AA71" s="100">
        <v>0.19493179999999999</v>
      </c>
      <c r="AB71" s="100">
        <v>0.210926</v>
      </c>
      <c r="AC71" s="100">
        <v>0</v>
      </c>
      <c r="AD71" s="100">
        <v>0.29403119999999999</v>
      </c>
      <c r="AE71" s="100">
        <v>0.59862320000000002</v>
      </c>
      <c r="AF71" s="100">
        <v>1.082837</v>
      </c>
      <c r="AG71" s="100">
        <v>1.359065</v>
      </c>
      <c r="AH71" s="100">
        <v>0.30998140000000002</v>
      </c>
      <c r="AI71" s="100">
        <v>0.3305785</v>
      </c>
      <c r="AJ71" s="100">
        <v>1.6038492</v>
      </c>
      <c r="AK71" s="100">
        <v>3.2863850000000001</v>
      </c>
      <c r="AL71" s="100">
        <v>4.2417815000000001</v>
      </c>
      <c r="AM71" s="100">
        <v>7.5805433000000004</v>
      </c>
      <c r="AN71" s="100">
        <v>28.258887999999999</v>
      </c>
      <c r="AO71" s="100">
        <v>39.182282999999998</v>
      </c>
      <c r="AP71" s="100">
        <v>114.80363</v>
      </c>
      <c r="AQ71" s="100">
        <v>2.6285259000000001</v>
      </c>
      <c r="AR71" s="100">
        <v>4.0107578000000004</v>
      </c>
      <c r="AS71" s="127"/>
      <c r="AT71" s="120">
        <v>1964</v>
      </c>
      <c r="AU71" s="100">
        <v>1.3749248000000001</v>
      </c>
      <c r="AV71" s="100">
        <v>0.54367520000000003</v>
      </c>
      <c r="AW71" s="100">
        <v>0.19067590000000001</v>
      </c>
      <c r="AX71" s="100">
        <v>0.30819809999999997</v>
      </c>
      <c r="AY71" s="100">
        <v>0.25846469999999999</v>
      </c>
      <c r="AZ71" s="100">
        <v>0.28579589999999999</v>
      </c>
      <c r="BA71" s="100">
        <v>0.43066320000000002</v>
      </c>
      <c r="BB71" s="100">
        <v>0.65129610000000004</v>
      </c>
      <c r="BC71" s="100">
        <v>1.3303179000000001</v>
      </c>
      <c r="BD71" s="100">
        <v>0.46217839999999999</v>
      </c>
      <c r="BE71" s="100">
        <v>0.80919240000000003</v>
      </c>
      <c r="BF71" s="100">
        <v>2.1534846999999999</v>
      </c>
      <c r="BG71" s="100">
        <v>3.1212485000000001</v>
      </c>
      <c r="BH71" s="100">
        <v>7.0237049999999996</v>
      </c>
      <c r="BI71" s="100">
        <v>11.973875</v>
      </c>
      <c r="BJ71" s="100">
        <v>30.645161000000002</v>
      </c>
      <c r="BK71" s="100">
        <v>47.518478999999999</v>
      </c>
      <c r="BL71" s="100">
        <v>123.7525</v>
      </c>
      <c r="BM71" s="100">
        <v>2.7154365999999999</v>
      </c>
      <c r="BN71" s="100">
        <v>4.6752684000000002</v>
      </c>
      <c r="BO71" s="127"/>
      <c r="BP71" s="120">
        <v>1964</v>
      </c>
    </row>
    <row r="72" spans="1:68">
      <c r="A72" s="127"/>
      <c r="B72" s="120">
        <v>1965</v>
      </c>
      <c r="C72" s="100">
        <v>1.0051935000000001</v>
      </c>
      <c r="D72" s="100">
        <v>0</v>
      </c>
      <c r="E72" s="100">
        <v>0.36784990000000001</v>
      </c>
      <c r="F72" s="100">
        <v>0</v>
      </c>
      <c r="G72" s="100">
        <v>0</v>
      </c>
      <c r="H72" s="100">
        <v>0</v>
      </c>
      <c r="I72" s="100">
        <v>0.55959709999999996</v>
      </c>
      <c r="J72" s="100">
        <v>0.75339029999999996</v>
      </c>
      <c r="K72" s="100">
        <v>0.76316459999999997</v>
      </c>
      <c r="L72" s="100">
        <v>2.4316108999999999</v>
      </c>
      <c r="M72" s="100">
        <v>2.4883359</v>
      </c>
      <c r="N72" s="100">
        <v>0.74404760000000003</v>
      </c>
      <c r="O72" s="100">
        <v>1.9138755999999999</v>
      </c>
      <c r="P72" s="100">
        <v>3.1746032</v>
      </c>
      <c r="Q72" s="100">
        <v>4.3327555999999996</v>
      </c>
      <c r="R72" s="100">
        <v>10.230179</v>
      </c>
      <c r="S72" s="100">
        <v>35.135134999999998</v>
      </c>
      <c r="T72" s="100">
        <v>68.965517000000006</v>
      </c>
      <c r="U72" s="100">
        <v>1.4174468</v>
      </c>
      <c r="V72" s="100">
        <v>2.7743432000000001</v>
      </c>
      <c r="W72" s="127"/>
      <c r="X72" s="120">
        <v>1965</v>
      </c>
      <c r="Y72" s="100">
        <v>1.9390092999999999</v>
      </c>
      <c r="Z72" s="100">
        <v>0.36264730000000001</v>
      </c>
      <c r="AA72" s="100">
        <v>0</v>
      </c>
      <c r="AB72" s="100">
        <v>0.2027986</v>
      </c>
      <c r="AC72" s="100">
        <v>0.25138260000000001</v>
      </c>
      <c r="AD72" s="100">
        <v>0.2855511</v>
      </c>
      <c r="AE72" s="100">
        <v>0.3010235</v>
      </c>
      <c r="AF72" s="100">
        <v>0</v>
      </c>
      <c r="AG72" s="100">
        <v>0</v>
      </c>
      <c r="AH72" s="100">
        <v>0.30902350000000001</v>
      </c>
      <c r="AI72" s="100">
        <v>0.31938680000000003</v>
      </c>
      <c r="AJ72" s="100">
        <v>0.3888025</v>
      </c>
      <c r="AK72" s="100">
        <v>0.9289364</v>
      </c>
      <c r="AL72" s="100">
        <v>1.5649451999999999</v>
      </c>
      <c r="AM72" s="100">
        <v>5.625</v>
      </c>
      <c r="AN72" s="100">
        <v>2.6548672999999998</v>
      </c>
      <c r="AO72" s="100">
        <v>13.09329</v>
      </c>
      <c r="AP72" s="100">
        <v>45.714286000000001</v>
      </c>
      <c r="AQ72" s="100">
        <v>1.0841746000000001</v>
      </c>
      <c r="AR72" s="100">
        <v>1.4885249</v>
      </c>
      <c r="AS72" s="127"/>
      <c r="AT72" s="120">
        <v>1965</v>
      </c>
      <c r="AU72" s="100">
        <v>1.4602302</v>
      </c>
      <c r="AV72" s="100">
        <v>0.17675650000000001</v>
      </c>
      <c r="AW72" s="100">
        <v>0.1879169</v>
      </c>
      <c r="AX72" s="100">
        <v>9.8716700000000004E-2</v>
      </c>
      <c r="AY72" s="100">
        <v>0.12227929999999999</v>
      </c>
      <c r="AZ72" s="100">
        <v>0.13856170000000001</v>
      </c>
      <c r="BA72" s="100">
        <v>0.4350348</v>
      </c>
      <c r="BB72" s="100">
        <v>0.39195190000000002</v>
      </c>
      <c r="BC72" s="100">
        <v>0.38981290000000002</v>
      </c>
      <c r="BD72" s="100">
        <v>1.3790990000000001</v>
      </c>
      <c r="BE72" s="100">
        <v>1.4182162</v>
      </c>
      <c r="BF72" s="100">
        <v>0.57034220000000002</v>
      </c>
      <c r="BG72" s="100">
        <v>1.4140938000000001</v>
      </c>
      <c r="BH72" s="100">
        <v>2.2909506999999998</v>
      </c>
      <c r="BI72" s="100">
        <v>5.0835148999999999</v>
      </c>
      <c r="BJ72" s="100">
        <v>5.7531381000000001</v>
      </c>
      <c r="BK72" s="100">
        <v>21.406728000000001</v>
      </c>
      <c r="BL72" s="100">
        <v>53.435115000000003</v>
      </c>
      <c r="BM72" s="100">
        <v>1.2521051999999999</v>
      </c>
      <c r="BN72" s="100">
        <v>2.0163625999999999</v>
      </c>
      <c r="BO72" s="127"/>
      <c r="BP72" s="120">
        <v>1965</v>
      </c>
    </row>
    <row r="73" spans="1:68">
      <c r="A73" s="127"/>
      <c r="B73" s="120">
        <v>1966</v>
      </c>
      <c r="C73" s="100">
        <v>2.1854065</v>
      </c>
      <c r="D73" s="100">
        <v>0</v>
      </c>
      <c r="E73" s="100">
        <v>0.3587206</v>
      </c>
      <c r="F73" s="100">
        <v>0.55468039999999996</v>
      </c>
      <c r="G73" s="100">
        <v>0</v>
      </c>
      <c r="H73" s="100">
        <v>0</v>
      </c>
      <c r="I73" s="100">
        <v>0.56019739999999996</v>
      </c>
      <c r="J73" s="100">
        <v>0.25168119999999999</v>
      </c>
      <c r="K73" s="100">
        <v>0.50261109999999998</v>
      </c>
      <c r="L73" s="100">
        <v>0.58416159999999995</v>
      </c>
      <c r="M73" s="100">
        <v>1.2313034</v>
      </c>
      <c r="N73" s="100">
        <v>2.8936964000000001</v>
      </c>
      <c r="O73" s="100">
        <v>3.2451878999999999</v>
      </c>
      <c r="P73" s="100">
        <v>6.1835652999999997</v>
      </c>
      <c r="Q73" s="100">
        <v>19.951076</v>
      </c>
      <c r="R73" s="100">
        <v>23.955719999999999</v>
      </c>
      <c r="S73" s="100">
        <v>49.408399000000003</v>
      </c>
      <c r="T73" s="100">
        <v>78.164257000000006</v>
      </c>
      <c r="U73" s="100">
        <v>2.2083035999999998</v>
      </c>
      <c r="V73" s="100">
        <v>4.1414188000000003</v>
      </c>
      <c r="W73" s="127"/>
      <c r="X73" s="120">
        <v>1966</v>
      </c>
      <c r="Y73" s="100">
        <v>1.0611994</v>
      </c>
      <c r="Z73" s="100">
        <v>0</v>
      </c>
      <c r="AA73" s="100">
        <v>0</v>
      </c>
      <c r="AB73" s="100">
        <v>0.19433059999999999</v>
      </c>
      <c r="AC73" s="100">
        <v>0</v>
      </c>
      <c r="AD73" s="100">
        <v>0</v>
      </c>
      <c r="AE73" s="100">
        <v>0</v>
      </c>
      <c r="AF73" s="100">
        <v>0.27214440000000001</v>
      </c>
      <c r="AG73" s="100">
        <v>0</v>
      </c>
      <c r="AH73" s="100">
        <v>0</v>
      </c>
      <c r="AI73" s="100">
        <v>1.2516662999999999</v>
      </c>
      <c r="AJ73" s="100">
        <v>2.6196820000000001</v>
      </c>
      <c r="AK73" s="100">
        <v>2.2833448000000001</v>
      </c>
      <c r="AL73" s="100">
        <v>3.6049397999999999</v>
      </c>
      <c r="AM73" s="100">
        <v>8.6360047000000009</v>
      </c>
      <c r="AN73" s="100">
        <v>16.294746</v>
      </c>
      <c r="AO73" s="100">
        <v>40.782395000000001</v>
      </c>
      <c r="AP73" s="100">
        <v>81.210578999999996</v>
      </c>
      <c r="AQ73" s="100">
        <v>2.0840895000000002</v>
      </c>
      <c r="AR73" s="100">
        <v>3.0707912999999998</v>
      </c>
      <c r="AS73" s="127"/>
      <c r="AT73" s="120">
        <v>1966</v>
      </c>
      <c r="AU73" s="100">
        <v>1.6375739</v>
      </c>
      <c r="AV73" s="100">
        <v>0</v>
      </c>
      <c r="AW73" s="100">
        <v>0.18353539999999999</v>
      </c>
      <c r="AX73" s="100">
        <v>0.37898920000000003</v>
      </c>
      <c r="AY73" s="100">
        <v>0</v>
      </c>
      <c r="AZ73" s="100">
        <v>0</v>
      </c>
      <c r="BA73" s="100">
        <v>0.28977019999999998</v>
      </c>
      <c r="BB73" s="100">
        <v>0.2615131</v>
      </c>
      <c r="BC73" s="100">
        <v>0.2575905</v>
      </c>
      <c r="BD73" s="100">
        <v>0.29500609999999999</v>
      </c>
      <c r="BE73" s="100">
        <v>1.2414014</v>
      </c>
      <c r="BF73" s="100">
        <v>2.7590214999999998</v>
      </c>
      <c r="BG73" s="100">
        <v>2.7606451999999999</v>
      </c>
      <c r="BH73" s="100">
        <v>4.7766628999999998</v>
      </c>
      <c r="BI73" s="100">
        <v>13.338428</v>
      </c>
      <c r="BJ73" s="100">
        <v>19.396166999999998</v>
      </c>
      <c r="BK73" s="100">
        <v>44.027864999999998</v>
      </c>
      <c r="BL73" s="100">
        <v>80.215853999999993</v>
      </c>
      <c r="BM73" s="100">
        <v>2.1466446000000001</v>
      </c>
      <c r="BN73" s="100">
        <v>3.5430212000000001</v>
      </c>
      <c r="BO73" s="127"/>
      <c r="BP73" s="120">
        <v>1966</v>
      </c>
    </row>
    <row r="74" spans="1:68">
      <c r="A74" s="127"/>
      <c r="B74" s="120">
        <v>1967</v>
      </c>
      <c r="C74" s="100">
        <v>0.33908650000000001</v>
      </c>
      <c r="D74" s="100">
        <v>0</v>
      </c>
      <c r="E74" s="100">
        <v>0</v>
      </c>
      <c r="F74" s="100">
        <v>0.18636759999999999</v>
      </c>
      <c r="G74" s="100">
        <v>0</v>
      </c>
      <c r="H74" s="100">
        <v>0</v>
      </c>
      <c r="I74" s="100">
        <v>0.27458270000000001</v>
      </c>
      <c r="J74" s="100">
        <v>0</v>
      </c>
      <c r="K74" s="100">
        <v>0.75085970000000002</v>
      </c>
      <c r="L74" s="100">
        <v>0.28159970000000001</v>
      </c>
      <c r="M74" s="100">
        <v>0.30830800000000003</v>
      </c>
      <c r="N74" s="100">
        <v>0</v>
      </c>
      <c r="O74" s="100">
        <v>0</v>
      </c>
      <c r="P74" s="100">
        <v>4.8362914999999997</v>
      </c>
      <c r="Q74" s="100">
        <v>3.4836833</v>
      </c>
      <c r="R74" s="100">
        <v>5.0114637000000002</v>
      </c>
      <c r="S74" s="100">
        <v>2.5338265999999998</v>
      </c>
      <c r="T74" s="100">
        <v>21.832868999999999</v>
      </c>
      <c r="U74" s="100">
        <v>0.50510820000000001</v>
      </c>
      <c r="V74" s="100">
        <v>0.91373669999999996</v>
      </c>
      <c r="W74" s="127"/>
      <c r="X74" s="120">
        <v>1967</v>
      </c>
      <c r="Y74" s="100">
        <v>0.53609050000000003</v>
      </c>
      <c r="Z74" s="100">
        <v>0</v>
      </c>
      <c r="AA74" s="100">
        <v>0</v>
      </c>
      <c r="AB74" s="100">
        <v>0</v>
      </c>
      <c r="AC74" s="100">
        <v>0</v>
      </c>
      <c r="AD74" s="100">
        <v>0</v>
      </c>
      <c r="AE74" s="100">
        <v>0.292045</v>
      </c>
      <c r="AF74" s="100">
        <v>0.27551999999999999</v>
      </c>
      <c r="AG74" s="100">
        <v>0</v>
      </c>
      <c r="AH74" s="100">
        <v>0</v>
      </c>
      <c r="AI74" s="100">
        <v>0.93386380000000002</v>
      </c>
      <c r="AJ74" s="100">
        <v>0.36183769999999998</v>
      </c>
      <c r="AK74" s="100">
        <v>0.44524589999999997</v>
      </c>
      <c r="AL74" s="100">
        <v>0</v>
      </c>
      <c r="AM74" s="100">
        <v>1.2365524999999999</v>
      </c>
      <c r="AN74" s="100">
        <v>3.3352510999999998</v>
      </c>
      <c r="AO74" s="100">
        <v>10.525841</v>
      </c>
      <c r="AP74" s="100">
        <v>5.2667615000000003</v>
      </c>
      <c r="AQ74" s="100">
        <v>0.42663889999999999</v>
      </c>
      <c r="AR74" s="100">
        <v>0.55968189999999995</v>
      </c>
      <c r="AS74" s="127"/>
      <c r="AT74" s="120">
        <v>1967</v>
      </c>
      <c r="AU74" s="100">
        <v>0.43499939999999998</v>
      </c>
      <c r="AV74" s="100">
        <v>0</v>
      </c>
      <c r="AW74" s="100">
        <v>0</v>
      </c>
      <c r="AX74" s="100">
        <v>9.5308199999999996E-2</v>
      </c>
      <c r="AY74" s="100">
        <v>0</v>
      </c>
      <c r="AZ74" s="100">
        <v>0</v>
      </c>
      <c r="BA74" s="100">
        <v>0.28304479999999999</v>
      </c>
      <c r="BB74" s="100">
        <v>0.13233200000000001</v>
      </c>
      <c r="BC74" s="100">
        <v>0.38552189999999997</v>
      </c>
      <c r="BD74" s="100">
        <v>0.1426839</v>
      </c>
      <c r="BE74" s="100">
        <v>0.61958159999999995</v>
      </c>
      <c r="BF74" s="100">
        <v>0.17896390000000001</v>
      </c>
      <c r="BG74" s="100">
        <v>0.2239361</v>
      </c>
      <c r="BH74" s="100">
        <v>2.2158761999999999</v>
      </c>
      <c r="BI74" s="100">
        <v>2.1695033000000001</v>
      </c>
      <c r="BJ74" s="100">
        <v>4.0050464000000003</v>
      </c>
      <c r="BK74" s="100">
        <v>7.5493775999999997</v>
      </c>
      <c r="BL74" s="100">
        <v>10.65814</v>
      </c>
      <c r="BM74" s="100">
        <v>0.4661381</v>
      </c>
      <c r="BN74" s="100">
        <v>0.69694650000000002</v>
      </c>
      <c r="BO74" s="127"/>
      <c r="BP74" s="120">
        <v>1967</v>
      </c>
    </row>
    <row r="75" spans="1:68">
      <c r="A75" s="127"/>
      <c r="B75" s="121">
        <v>1968</v>
      </c>
      <c r="C75" s="100">
        <v>1.5325958</v>
      </c>
      <c r="D75" s="100">
        <v>0</v>
      </c>
      <c r="E75" s="100">
        <v>0</v>
      </c>
      <c r="F75" s="100">
        <v>0.18380489999999999</v>
      </c>
      <c r="G75" s="100">
        <v>0.19698299999999999</v>
      </c>
      <c r="H75" s="100">
        <v>0.4853497</v>
      </c>
      <c r="I75" s="100">
        <v>0.26811950000000001</v>
      </c>
      <c r="J75" s="100">
        <v>0.25917279999999998</v>
      </c>
      <c r="K75" s="100">
        <v>0.742622</v>
      </c>
      <c r="L75" s="100">
        <v>0.54075390000000001</v>
      </c>
      <c r="M75" s="100">
        <v>0.62466619999999995</v>
      </c>
      <c r="N75" s="100">
        <v>1.0401931</v>
      </c>
      <c r="O75" s="100">
        <v>3.5009256</v>
      </c>
      <c r="P75" s="100">
        <v>8.2899100000000008</v>
      </c>
      <c r="Q75" s="100">
        <v>18.140041</v>
      </c>
      <c r="R75" s="100">
        <v>25.212097</v>
      </c>
      <c r="S75" s="100">
        <v>58.545152999999999</v>
      </c>
      <c r="T75" s="100">
        <v>215.86616000000001</v>
      </c>
      <c r="U75" s="100">
        <v>2.5152092000000001</v>
      </c>
      <c r="V75" s="100">
        <v>6.0482800000000001</v>
      </c>
      <c r="W75" s="127"/>
      <c r="X75" s="121">
        <v>1968</v>
      </c>
      <c r="Y75" s="100">
        <v>0.89687220000000001</v>
      </c>
      <c r="Z75" s="100">
        <v>0</v>
      </c>
      <c r="AA75" s="100">
        <v>0.36350549999999998</v>
      </c>
      <c r="AB75" s="100">
        <v>0.1915742</v>
      </c>
      <c r="AC75" s="100">
        <v>0.4130781</v>
      </c>
      <c r="AD75" s="100">
        <v>0.51943600000000001</v>
      </c>
      <c r="AE75" s="100">
        <v>0.85323499999999997</v>
      </c>
      <c r="AF75" s="100">
        <v>0.2793195</v>
      </c>
      <c r="AG75" s="100">
        <v>0.7911956</v>
      </c>
      <c r="AH75" s="100">
        <v>0.83696950000000003</v>
      </c>
      <c r="AI75" s="100">
        <v>0.93889069999999997</v>
      </c>
      <c r="AJ75" s="100">
        <v>1.0555388999999999</v>
      </c>
      <c r="AK75" s="100">
        <v>1.2901506</v>
      </c>
      <c r="AL75" s="100">
        <v>4.0562602999999999</v>
      </c>
      <c r="AM75" s="100">
        <v>12.313148</v>
      </c>
      <c r="AN75" s="100">
        <v>18.148220999999999</v>
      </c>
      <c r="AO75" s="100">
        <v>48.188673000000001</v>
      </c>
      <c r="AP75" s="100">
        <v>143.29947000000001</v>
      </c>
      <c r="AQ75" s="100">
        <v>2.8665303</v>
      </c>
      <c r="AR75" s="100">
        <v>4.3506055000000003</v>
      </c>
      <c r="AS75" s="127"/>
      <c r="AT75" s="121">
        <v>1968</v>
      </c>
      <c r="AU75" s="100">
        <v>1.2229937</v>
      </c>
      <c r="AV75" s="100">
        <v>0</v>
      </c>
      <c r="AW75" s="100">
        <v>0.17744370000000001</v>
      </c>
      <c r="AX75" s="100">
        <v>0.1876092</v>
      </c>
      <c r="AY75" s="100">
        <v>0.30247180000000001</v>
      </c>
      <c r="AZ75" s="100">
        <v>0.50181469999999995</v>
      </c>
      <c r="BA75" s="100">
        <v>0.55205079999999995</v>
      </c>
      <c r="BB75" s="100">
        <v>0.26886919999999997</v>
      </c>
      <c r="BC75" s="100">
        <v>0.76613969999999998</v>
      </c>
      <c r="BD75" s="100">
        <v>0.68653969999999997</v>
      </c>
      <c r="BE75" s="100">
        <v>0.78161999999999998</v>
      </c>
      <c r="BF75" s="100">
        <v>1.0478098</v>
      </c>
      <c r="BG75" s="100">
        <v>2.3858997999999998</v>
      </c>
      <c r="BH75" s="100">
        <v>6.0091885999999999</v>
      </c>
      <c r="BI75" s="100">
        <v>14.737916999999999</v>
      </c>
      <c r="BJ75" s="100">
        <v>20.942304</v>
      </c>
      <c r="BK75" s="100">
        <v>51.994621000000002</v>
      </c>
      <c r="BL75" s="100">
        <v>166.64062999999999</v>
      </c>
      <c r="BM75" s="100">
        <v>2.6897312000000002</v>
      </c>
      <c r="BN75" s="100">
        <v>4.9564196999999997</v>
      </c>
      <c r="BO75" s="127"/>
      <c r="BP75" s="121">
        <v>1968</v>
      </c>
    </row>
    <row r="76" spans="1:68">
      <c r="A76" s="127"/>
      <c r="B76" s="121">
        <v>1969</v>
      </c>
      <c r="C76" s="100">
        <v>0.67242710000000006</v>
      </c>
      <c r="D76" s="100">
        <v>0</v>
      </c>
      <c r="E76" s="100">
        <v>0.16874020000000001</v>
      </c>
      <c r="F76" s="100">
        <v>0.18055660000000001</v>
      </c>
      <c r="G76" s="100">
        <v>0.56581780000000004</v>
      </c>
      <c r="H76" s="100">
        <v>0.45985359999999997</v>
      </c>
      <c r="I76" s="100">
        <v>0.5181481</v>
      </c>
      <c r="J76" s="100">
        <v>0.52426150000000005</v>
      </c>
      <c r="K76" s="100">
        <v>0.97883030000000004</v>
      </c>
      <c r="L76" s="100">
        <v>2.8644938</v>
      </c>
      <c r="M76" s="100">
        <v>2.5336661</v>
      </c>
      <c r="N76" s="100">
        <v>2.7148922</v>
      </c>
      <c r="O76" s="100">
        <v>3.8383786999999998</v>
      </c>
      <c r="P76" s="100">
        <v>4.5879715000000001</v>
      </c>
      <c r="Q76" s="100">
        <v>17.196460999999999</v>
      </c>
      <c r="R76" s="100">
        <v>23.222211000000001</v>
      </c>
      <c r="S76" s="100">
        <v>14.212621</v>
      </c>
      <c r="T76" s="100">
        <v>79.369279000000006</v>
      </c>
      <c r="U76" s="100">
        <v>1.9772483999999999</v>
      </c>
      <c r="V76" s="100">
        <v>3.6419820000000001</v>
      </c>
      <c r="W76" s="127"/>
      <c r="X76" s="121">
        <v>1969</v>
      </c>
      <c r="Y76" s="100">
        <v>0.70577979999999996</v>
      </c>
      <c r="Z76" s="100">
        <v>0</v>
      </c>
      <c r="AA76" s="100">
        <v>0</v>
      </c>
      <c r="AB76" s="100">
        <v>0</v>
      </c>
      <c r="AC76" s="100">
        <v>0.1980382</v>
      </c>
      <c r="AD76" s="100">
        <v>0.24667240000000001</v>
      </c>
      <c r="AE76" s="100">
        <v>0.27359109999999998</v>
      </c>
      <c r="AF76" s="100">
        <v>0.2816632</v>
      </c>
      <c r="AG76" s="100">
        <v>0.78668919999999998</v>
      </c>
      <c r="AH76" s="100">
        <v>1.0816979</v>
      </c>
      <c r="AI76" s="100">
        <v>1.8990225999999999</v>
      </c>
      <c r="AJ76" s="100">
        <v>2.0423863</v>
      </c>
      <c r="AK76" s="100">
        <v>1.6570625999999999</v>
      </c>
      <c r="AL76" s="100">
        <v>7.5096875000000001</v>
      </c>
      <c r="AM76" s="100">
        <v>6.7946951999999996</v>
      </c>
      <c r="AN76" s="100">
        <v>10.65967</v>
      </c>
      <c r="AO76" s="100">
        <v>13.673531000000001</v>
      </c>
      <c r="AP76" s="100">
        <v>31.962235</v>
      </c>
      <c r="AQ76" s="100">
        <v>1.526386</v>
      </c>
      <c r="AR76" s="100">
        <v>2.0010731000000002</v>
      </c>
      <c r="AS76" s="127"/>
      <c r="AT76" s="121">
        <v>1969</v>
      </c>
      <c r="AU76" s="100">
        <v>0.68869990000000003</v>
      </c>
      <c r="AV76" s="100">
        <v>0</v>
      </c>
      <c r="AW76" s="100">
        <v>8.6374099999999995E-2</v>
      </c>
      <c r="AX76" s="100">
        <v>9.2042499999999999E-2</v>
      </c>
      <c r="AY76" s="100">
        <v>0.38641409999999998</v>
      </c>
      <c r="AZ76" s="100">
        <v>0.35700809999999999</v>
      </c>
      <c r="BA76" s="100">
        <v>0.3992021</v>
      </c>
      <c r="BB76" s="100">
        <v>0.4073193</v>
      </c>
      <c r="BC76" s="100">
        <v>0.88608039999999999</v>
      </c>
      <c r="BD76" s="100">
        <v>1.9899150999999999</v>
      </c>
      <c r="BE76" s="100">
        <v>2.2162419</v>
      </c>
      <c r="BF76" s="100">
        <v>2.3791517999999998</v>
      </c>
      <c r="BG76" s="100">
        <v>2.7318671999999999</v>
      </c>
      <c r="BH76" s="100">
        <v>6.1479080000000002</v>
      </c>
      <c r="BI76" s="100">
        <v>11.143303</v>
      </c>
      <c r="BJ76" s="100">
        <v>15.541418</v>
      </c>
      <c r="BK76" s="100">
        <v>13.870827999999999</v>
      </c>
      <c r="BL76" s="100">
        <v>47.001947000000001</v>
      </c>
      <c r="BM76" s="100">
        <v>1.7532395000000001</v>
      </c>
      <c r="BN76" s="100">
        <v>2.6421191999999998</v>
      </c>
      <c r="BO76" s="127"/>
      <c r="BP76" s="121">
        <v>1969</v>
      </c>
    </row>
    <row r="77" spans="1:68">
      <c r="A77" s="127"/>
      <c r="B77" s="121">
        <v>1970</v>
      </c>
      <c r="C77" s="100">
        <v>2.3038327999999999</v>
      </c>
      <c r="D77" s="100">
        <v>0.317274</v>
      </c>
      <c r="E77" s="100">
        <v>0</v>
      </c>
      <c r="F77" s="100">
        <v>0.53436499999999998</v>
      </c>
      <c r="G77" s="100">
        <v>0.54406869999999996</v>
      </c>
      <c r="H77" s="100">
        <v>0.65434029999999999</v>
      </c>
      <c r="I77" s="100">
        <v>1.7509148999999999</v>
      </c>
      <c r="J77" s="100">
        <v>1.322335</v>
      </c>
      <c r="K77" s="100">
        <v>1.7133765999999999</v>
      </c>
      <c r="L77" s="100">
        <v>5.8555462</v>
      </c>
      <c r="M77" s="100">
        <v>10.685406</v>
      </c>
      <c r="N77" s="100">
        <v>12.33831</v>
      </c>
      <c r="O77" s="100">
        <v>17.161418000000001</v>
      </c>
      <c r="P77" s="100">
        <v>30.847925</v>
      </c>
      <c r="Q77" s="100">
        <v>52.855896000000001</v>
      </c>
      <c r="R77" s="100">
        <v>93.932237999999998</v>
      </c>
      <c r="S77" s="100">
        <v>103.27426</v>
      </c>
      <c r="T77" s="100">
        <v>185.46366</v>
      </c>
      <c r="U77" s="100">
        <v>7.1678584000000001</v>
      </c>
      <c r="V77" s="100">
        <v>12.778765999999999</v>
      </c>
      <c r="W77" s="127"/>
      <c r="X77" s="121">
        <v>1970</v>
      </c>
      <c r="Y77" s="100">
        <v>1.8970227</v>
      </c>
      <c r="Z77" s="100">
        <v>0</v>
      </c>
      <c r="AA77" s="100">
        <v>0.17257739999999999</v>
      </c>
      <c r="AB77" s="100">
        <v>0.184863</v>
      </c>
      <c r="AC77" s="100">
        <v>0.19075159999999999</v>
      </c>
      <c r="AD77" s="100">
        <v>0.93184270000000002</v>
      </c>
      <c r="AE77" s="100">
        <v>1.0592239000000001</v>
      </c>
      <c r="AF77" s="100">
        <v>2.2526708000000002</v>
      </c>
      <c r="AG77" s="100">
        <v>3.1665193</v>
      </c>
      <c r="AH77" s="100">
        <v>1.3215870999999999</v>
      </c>
      <c r="AI77" s="100">
        <v>6.6151524999999998</v>
      </c>
      <c r="AJ77" s="100">
        <v>6.3346425000000002</v>
      </c>
      <c r="AK77" s="100">
        <v>10.8627</v>
      </c>
      <c r="AL77" s="100">
        <v>14.851265</v>
      </c>
      <c r="AM77" s="100">
        <v>28.647881000000002</v>
      </c>
      <c r="AN77" s="100">
        <v>50.509576000000003</v>
      </c>
      <c r="AO77" s="100">
        <v>62.671680000000002</v>
      </c>
      <c r="AP77" s="100">
        <v>143.35592</v>
      </c>
      <c r="AQ77" s="100">
        <v>5.8242691999999998</v>
      </c>
      <c r="AR77" s="100">
        <v>7.8894440000000001</v>
      </c>
      <c r="AS77" s="127"/>
      <c r="AT77" s="121">
        <v>1970</v>
      </c>
      <c r="AU77" s="100">
        <v>2.105194</v>
      </c>
      <c r="AV77" s="100">
        <v>0.1627439</v>
      </c>
      <c r="AW77" s="100">
        <v>8.4092799999999995E-2</v>
      </c>
      <c r="AX77" s="100">
        <v>0.3628595</v>
      </c>
      <c r="AY77" s="100">
        <v>0.3718706</v>
      </c>
      <c r="AZ77" s="100">
        <v>0.78852449999999996</v>
      </c>
      <c r="BA77" s="100">
        <v>1.4149257</v>
      </c>
      <c r="BB77" s="100">
        <v>1.7729215</v>
      </c>
      <c r="BC77" s="100">
        <v>2.4126525000000001</v>
      </c>
      <c r="BD77" s="100">
        <v>3.6310679000000001</v>
      </c>
      <c r="BE77" s="100">
        <v>8.6526420000000002</v>
      </c>
      <c r="BF77" s="100">
        <v>9.3361809000000004</v>
      </c>
      <c r="BG77" s="100">
        <v>13.949719</v>
      </c>
      <c r="BH77" s="100">
        <v>22.350951999999999</v>
      </c>
      <c r="BI77" s="100">
        <v>38.834539999999997</v>
      </c>
      <c r="BJ77" s="100">
        <v>67.201605000000001</v>
      </c>
      <c r="BK77" s="100">
        <v>77.381609999999995</v>
      </c>
      <c r="BL77" s="100">
        <v>156.64805000000001</v>
      </c>
      <c r="BM77" s="100">
        <v>6.5001784000000002</v>
      </c>
      <c r="BN77" s="100">
        <v>9.9168029999999998</v>
      </c>
      <c r="BO77" s="127"/>
      <c r="BP77" s="121">
        <v>1970</v>
      </c>
    </row>
    <row r="78" spans="1:68">
      <c r="A78" s="127"/>
      <c r="B78" s="121">
        <v>1971</v>
      </c>
      <c r="C78" s="100">
        <v>0.93905380000000005</v>
      </c>
      <c r="D78" s="100">
        <v>0</v>
      </c>
      <c r="E78" s="100">
        <v>0</v>
      </c>
      <c r="F78" s="100">
        <v>0</v>
      </c>
      <c r="G78" s="100">
        <v>0</v>
      </c>
      <c r="H78" s="100">
        <v>0.20099130000000001</v>
      </c>
      <c r="I78" s="100">
        <v>0.46967979999999998</v>
      </c>
      <c r="J78" s="100">
        <v>0</v>
      </c>
      <c r="K78" s="100">
        <v>0</v>
      </c>
      <c r="L78" s="100">
        <v>1.2267710999999999</v>
      </c>
      <c r="M78" s="100">
        <v>0.88424630000000004</v>
      </c>
      <c r="N78" s="100">
        <v>0.3261908</v>
      </c>
      <c r="O78" s="100">
        <v>0.40133239999999998</v>
      </c>
      <c r="P78" s="100">
        <v>3.1640396000000002</v>
      </c>
      <c r="Q78" s="100">
        <v>4.7227360000000003</v>
      </c>
      <c r="R78" s="100">
        <v>5.1397366</v>
      </c>
      <c r="S78" s="100">
        <v>11.410575</v>
      </c>
      <c r="T78" s="100">
        <v>47.490146000000003</v>
      </c>
      <c r="U78" s="100">
        <v>0.76127420000000001</v>
      </c>
      <c r="V78" s="100">
        <v>1.5380004</v>
      </c>
      <c r="W78" s="127"/>
      <c r="X78" s="121">
        <v>1971</v>
      </c>
      <c r="Y78" s="100">
        <v>0.49113980000000002</v>
      </c>
      <c r="Z78" s="100">
        <v>0</v>
      </c>
      <c r="AA78" s="100">
        <v>0</v>
      </c>
      <c r="AB78" s="100">
        <v>0.35808600000000002</v>
      </c>
      <c r="AC78" s="100">
        <v>0</v>
      </c>
      <c r="AD78" s="100">
        <v>0</v>
      </c>
      <c r="AE78" s="100">
        <v>0.25116349999999998</v>
      </c>
      <c r="AF78" s="100">
        <v>0.27311210000000002</v>
      </c>
      <c r="AG78" s="100">
        <v>0</v>
      </c>
      <c r="AH78" s="100">
        <v>0.25623289999999999</v>
      </c>
      <c r="AI78" s="100">
        <v>0</v>
      </c>
      <c r="AJ78" s="100">
        <v>0.32265660000000002</v>
      </c>
      <c r="AK78" s="100">
        <v>1.4978861000000001</v>
      </c>
      <c r="AL78" s="100">
        <v>0.95510980000000001</v>
      </c>
      <c r="AM78" s="100">
        <v>2.9079742</v>
      </c>
      <c r="AN78" s="100">
        <v>5.5682831000000004</v>
      </c>
      <c r="AO78" s="100">
        <v>6.4045088000000003</v>
      </c>
      <c r="AP78" s="100">
        <v>30.519041999999999</v>
      </c>
      <c r="AQ78" s="100">
        <v>0.70776539999999999</v>
      </c>
      <c r="AR78" s="100">
        <v>0.99951069999999997</v>
      </c>
      <c r="AS78" s="127"/>
      <c r="AT78" s="121">
        <v>1971</v>
      </c>
      <c r="AU78" s="100">
        <v>0.72013539999999998</v>
      </c>
      <c r="AV78" s="100">
        <v>0</v>
      </c>
      <c r="AW78" s="100">
        <v>0</v>
      </c>
      <c r="AX78" s="100">
        <v>0.17601049999999999</v>
      </c>
      <c r="AY78" s="100">
        <v>0</v>
      </c>
      <c r="AZ78" s="100">
        <v>0.1039075</v>
      </c>
      <c r="BA78" s="100">
        <v>0.36409140000000001</v>
      </c>
      <c r="BB78" s="100">
        <v>0.13247490000000001</v>
      </c>
      <c r="BC78" s="100">
        <v>0</v>
      </c>
      <c r="BD78" s="100">
        <v>0.75202670000000005</v>
      </c>
      <c r="BE78" s="100">
        <v>0.44279790000000002</v>
      </c>
      <c r="BF78" s="100">
        <v>0.32441409999999998</v>
      </c>
      <c r="BG78" s="100">
        <v>0.96859240000000002</v>
      </c>
      <c r="BH78" s="100">
        <v>2.0048568000000002</v>
      </c>
      <c r="BI78" s="100">
        <v>3.6791019999999999</v>
      </c>
      <c r="BJ78" s="100">
        <v>5.4044227999999999</v>
      </c>
      <c r="BK78" s="100">
        <v>8.2041857999999994</v>
      </c>
      <c r="BL78" s="100">
        <v>35.858359</v>
      </c>
      <c r="BM78" s="100">
        <v>0.73466019999999999</v>
      </c>
      <c r="BN78" s="100">
        <v>1.2106737000000001</v>
      </c>
      <c r="BO78" s="127"/>
      <c r="BP78" s="121">
        <v>1971</v>
      </c>
    </row>
    <row r="79" spans="1:68">
      <c r="A79" s="127"/>
      <c r="B79" s="121">
        <v>1972</v>
      </c>
      <c r="C79" s="100">
        <v>0.1526902</v>
      </c>
      <c r="D79" s="100">
        <v>0.1579043</v>
      </c>
      <c r="E79" s="100">
        <v>0</v>
      </c>
      <c r="F79" s="100">
        <v>0</v>
      </c>
      <c r="G79" s="100">
        <v>0.34794229999999998</v>
      </c>
      <c r="H79" s="100">
        <v>0.18749550000000001</v>
      </c>
      <c r="I79" s="100">
        <v>0.22700239999999999</v>
      </c>
      <c r="J79" s="100">
        <v>0</v>
      </c>
      <c r="K79" s="100">
        <v>0.48433189999999998</v>
      </c>
      <c r="L79" s="100">
        <v>0.73564209999999997</v>
      </c>
      <c r="M79" s="100">
        <v>0.2836187</v>
      </c>
      <c r="N79" s="100">
        <v>1.2952948</v>
      </c>
      <c r="O79" s="100">
        <v>3.1166605000000001</v>
      </c>
      <c r="P79" s="100">
        <v>2.0517870999999999</v>
      </c>
      <c r="Q79" s="100">
        <v>7.5829383999999997</v>
      </c>
      <c r="R79" s="100">
        <v>11.589575</v>
      </c>
      <c r="S79" s="100">
        <v>27.023983999999999</v>
      </c>
      <c r="T79" s="100">
        <v>69.316080999999997</v>
      </c>
      <c r="U79" s="100">
        <v>1.1069305</v>
      </c>
      <c r="V79" s="100">
        <v>2.4198548999999998</v>
      </c>
      <c r="W79" s="127"/>
      <c r="X79" s="121">
        <v>1972</v>
      </c>
      <c r="Y79" s="100">
        <v>0.95601530000000001</v>
      </c>
      <c r="Z79" s="100">
        <v>0</v>
      </c>
      <c r="AA79" s="100">
        <v>0</v>
      </c>
      <c r="AB79" s="100">
        <v>0</v>
      </c>
      <c r="AC79" s="100">
        <v>0.361209</v>
      </c>
      <c r="AD79" s="100">
        <v>0.1996849</v>
      </c>
      <c r="AE79" s="100">
        <v>0.48682880000000001</v>
      </c>
      <c r="AF79" s="100">
        <v>0.53830869999999997</v>
      </c>
      <c r="AG79" s="100">
        <v>1.0433703000000001</v>
      </c>
      <c r="AH79" s="100">
        <v>1.2842807000000001</v>
      </c>
      <c r="AI79" s="100">
        <v>1.1445609000000001</v>
      </c>
      <c r="AJ79" s="100">
        <v>1.5876998</v>
      </c>
      <c r="AK79" s="100">
        <v>4.0118897999999996</v>
      </c>
      <c r="AL79" s="100">
        <v>3.2256578</v>
      </c>
      <c r="AM79" s="100">
        <v>5.1535470999999999</v>
      </c>
      <c r="AN79" s="100">
        <v>14.886899</v>
      </c>
      <c r="AO79" s="100">
        <v>29.866347999999999</v>
      </c>
      <c r="AP79" s="100">
        <v>33.233632</v>
      </c>
      <c r="AQ79" s="100">
        <v>1.7677692</v>
      </c>
      <c r="AR79" s="100">
        <v>2.3214258999999999</v>
      </c>
      <c r="AS79" s="127"/>
      <c r="AT79" s="121">
        <v>1972</v>
      </c>
      <c r="AU79" s="100">
        <v>0.54579789999999995</v>
      </c>
      <c r="AV79" s="100">
        <v>8.10139E-2</v>
      </c>
      <c r="AW79" s="100">
        <v>0</v>
      </c>
      <c r="AX79" s="100">
        <v>0</v>
      </c>
      <c r="AY79" s="100">
        <v>0.35445159999999998</v>
      </c>
      <c r="AZ79" s="100">
        <v>0.1933983</v>
      </c>
      <c r="BA79" s="100">
        <v>0.35238320000000001</v>
      </c>
      <c r="BB79" s="100">
        <v>0.2615265</v>
      </c>
      <c r="BC79" s="100">
        <v>0.75347260000000005</v>
      </c>
      <c r="BD79" s="100">
        <v>1.0036004000000001</v>
      </c>
      <c r="BE79" s="100">
        <v>0.71218479999999995</v>
      </c>
      <c r="BF79" s="100">
        <v>1.4429297000000001</v>
      </c>
      <c r="BG79" s="100">
        <v>3.5790305999999998</v>
      </c>
      <c r="BH79" s="100">
        <v>2.6701492</v>
      </c>
      <c r="BI79" s="100">
        <v>6.1987785000000004</v>
      </c>
      <c r="BJ79" s="100">
        <v>13.639574</v>
      </c>
      <c r="BK79" s="100">
        <v>28.854709</v>
      </c>
      <c r="BL79" s="100">
        <v>44.422789999999999</v>
      </c>
      <c r="BM79" s="100">
        <v>1.4356947</v>
      </c>
      <c r="BN79" s="100">
        <v>2.2882183999999999</v>
      </c>
      <c r="BO79" s="127"/>
      <c r="BP79" s="121">
        <v>1972</v>
      </c>
    </row>
    <row r="80" spans="1:68">
      <c r="A80" s="127"/>
      <c r="B80" s="121">
        <v>1973</v>
      </c>
      <c r="C80" s="100">
        <v>1.2081379999999999</v>
      </c>
      <c r="D80" s="100">
        <v>0.15914320000000001</v>
      </c>
      <c r="E80" s="100">
        <v>0</v>
      </c>
      <c r="F80" s="100">
        <v>0</v>
      </c>
      <c r="G80" s="100">
        <v>0.172739</v>
      </c>
      <c r="H80" s="100">
        <v>0</v>
      </c>
      <c r="I80" s="100">
        <v>0</v>
      </c>
      <c r="J80" s="100">
        <v>0.2499306</v>
      </c>
      <c r="K80" s="100">
        <v>0.49547020000000003</v>
      </c>
      <c r="L80" s="100">
        <v>0.96998150000000005</v>
      </c>
      <c r="M80" s="100">
        <v>0.27277309999999999</v>
      </c>
      <c r="N80" s="100">
        <v>1.3004704</v>
      </c>
      <c r="O80" s="100">
        <v>3.0258102</v>
      </c>
      <c r="P80" s="100">
        <v>5.4845883000000004</v>
      </c>
      <c r="Q80" s="100">
        <v>8.0308384000000004</v>
      </c>
      <c r="R80" s="100">
        <v>11.580627</v>
      </c>
      <c r="S80" s="100">
        <v>31.316407999999999</v>
      </c>
      <c r="T80" s="100">
        <v>22.210377000000001</v>
      </c>
      <c r="U80" s="100">
        <v>1.1794456</v>
      </c>
      <c r="V80" s="100">
        <v>2.0438887000000001</v>
      </c>
      <c r="W80" s="127"/>
      <c r="X80" s="121">
        <v>1973</v>
      </c>
      <c r="Y80" s="100">
        <v>0.31507030000000003</v>
      </c>
      <c r="Z80" s="100">
        <v>0</v>
      </c>
      <c r="AA80" s="100">
        <v>0.15904270000000001</v>
      </c>
      <c r="AB80" s="100">
        <v>0</v>
      </c>
      <c r="AC80" s="100">
        <v>0.17877480000000001</v>
      </c>
      <c r="AD80" s="100">
        <v>0</v>
      </c>
      <c r="AE80" s="100">
        <v>0.23738590000000001</v>
      </c>
      <c r="AF80" s="100">
        <v>0.263878</v>
      </c>
      <c r="AG80" s="100">
        <v>0</v>
      </c>
      <c r="AH80" s="100">
        <v>0.7690671</v>
      </c>
      <c r="AI80" s="100">
        <v>0.2765242</v>
      </c>
      <c r="AJ80" s="100">
        <v>0.31610759999999999</v>
      </c>
      <c r="AK80" s="100">
        <v>0.70926509999999998</v>
      </c>
      <c r="AL80" s="100">
        <v>3.5471685000000002</v>
      </c>
      <c r="AM80" s="100">
        <v>3.9192412000000001</v>
      </c>
      <c r="AN80" s="100">
        <v>7.7872522999999996</v>
      </c>
      <c r="AO80" s="100">
        <v>18.049455999999999</v>
      </c>
      <c r="AP80" s="100">
        <v>33.621423</v>
      </c>
      <c r="AQ80" s="100">
        <v>1.0414048</v>
      </c>
      <c r="AR80" s="100">
        <v>1.4290544000000001</v>
      </c>
      <c r="AS80" s="127"/>
      <c r="AT80" s="121">
        <v>1973</v>
      </c>
      <c r="AU80" s="100">
        <v>0.77103679999999997</v>
      </c>
      <c r="AV80" s="100">
        <v>8.1638199999999994E-2</v>
      </c>
      <c r="AW80" s="100">
        <v>7.7466099999999996E-2</v>
      </c>
      <c r="AX80" s="100">
        <v>0</v>
      </c>
      <c r="AY80" s="100">
        <v>0.1757051</v>
      </c>
      <c r="AZ80" s="100">
        <v>0</v>
      </c>
      <c r="BA80" s="100">
        <v>0.1145298</v>
      </c>
      <c r="BB80" s="100">
        <v>0.25671500000000003</v>
      </c>
      <c r="BC80" s="100">
        <v>0.25659880000000002</v>
      </c>
      <c r="BD80" s="100">
        <v>0.87231539999999996</v>
      </c>
      <c r="BE80" s="100">
        <v>0.27463589999999999</v>
      </c>
      <c r="BF80" s="100">
        <v>0.80137320000000001</v>
      </c>
      <c r="BG80" s="100">
        <v>1.8302480999999999</v>
      </c>
      <c r="BH80" s="100">
        <v>4.4591099999999999</v>
      </c>
      <c r="BI80" s="100">
        <v>5.7038197000000004</v>
      </c>
      <c r="BJ80" s="100">
        <v>9.2174393999999999</v>
      </c>
      <c r="BK80" s="100">
        <v>22.68993</v>
      </c>
      <c r="BL80" s="100">
        <v>30.106055000000001</v>
      </c>
      <c r="BM80" s="100">
        <v>1.1107377</v>
      </c>
      <c r="BN80" s="100">
        <v>1.7083391999999999</v>
      </c>
      <c r="BO80" s="127"/>
      <c r="BP80" s="121">
        <v>1973</v>
      </c>
    </row>
    <row r="81" spans="1:68">
      <c r="A81" s="127"/>
      <c r="B81" s="121">
        <v>1974</v>
      </c>
      <c r="C81" s="100">
        <v>1.9656435999999999</v>
      </c>
      <c r="D81" s="100">
        <v>0.47530549999999999</v>
      </c>
      <c r="E81" s="100">
        <v>0.1498534</v>
      </c>
      <c r="F81" s="100">
        <v>0.16186700000000001</v>
      </c>
      <c r="G81" s="100">
        <v>0.34074739999999998</v>
      </c>
      <c r="H81" s="100">
        <v>0.17328589999999999</v>
      </c>
      <c r="I81" s="100">
        <v>0</v>
      </c>
      <c r="J81" s="100">
        <v>0.48584729999999998</v>
      </c>
      <c r="K81" s="100">
        <v>1.2617054999999999</v>
      </c>
      <c r="L81" s="100">
        <v>1.930912</v>
      </c>
      <c r="M81" s="100">
        <v>2.8796792</v>
      </c>
      <c r="N81" s="100">
        <v>5.2537047000000001</v>
      </c>
      <c r="O81" s="100">
        <v>6.9630482000000002</v>
      </c>
      <c r="P81" s="100">
        <v>12.132035</v>
      </c>
      <c r="Q81" s="100">
        <v>20.962309999999999</v>
      </c>
      <c r="R81" s="100">
        <v>40.564352</v>
      </c>
      <c r="S81" s="100">
        <v>98.484679</v>
      </c>
      <c r="T81" s="100">
        <v>175.94300999999999</v>
      </c>
      <c r="U81" s="100">
        <v>3.7011943</v>
      </c>
      <c r="V81" s="100">
        <v>7.5287462999999999</v>
      </c>
      <c r="W81" s="127"/>
      <c r="X81" s="121">
        <v>1974</v>
      </c>
      <c r="Y81" s="100">
        <v>0.94807249999999998</v>
      </c>
      <c r="Z81" s="100">
        <v>0</v>
      </c>
      <c r="AA81" s="100">
        <v>0</v>
      </c>
      <c r="AB81" s="100">
        <v>0.67240449999999996</v>
      </c>
      <c r="AC81" s="100">
        <v>0.35103489999999998</v>
      </c>
      <c r="AD81" s="100">
        <v>0.36509809999999998</v>
      </c>
      <c r="AE81" s="100">
        <v>0.68160600000000005</v>
      </c>
      <c r="AF81" s="100">
        <v>1.7945727</v>
      </c>
      <c r="AG81" s="100">
        <v>1.8917538</v>
      </c>
      <c r="AH81" s="100">
        <v>1.0271159000000001</v>
      </c>
      <c r="AI81" s="100">
        <v>1.8702326</v>
      </c>
      <c r="AJ81" s="100">
        <v>2.224885</v>
      </c>
      <c r="AK81" s="100">
        <v>4.4461773000000004</v>
      </c>
      <c r="AL81" s="100">
        <v>8.1594441</v>
      </c>
      <c r="AM81" s="100">
        <v>15.742817000000001</v>
      </c>
      <c r="AN81" s="100">
        <v>35.547313000000003</v>
      </c>
      <c r="AO81" s="100">
        <v>49.182056000000003</v>
      </c>
      <c r="AP81" s="100">
        <v>122.09095000000001</v>
      </c>
      <c r="AQ81" s="100">
        <v>3.8490229</v>
      </c>
      <c r="AR81" s="100">
        <v>5.2539178</v>
      </c>
      <c r="AS81" s="127"/>
      <c r="AT81" s="121">
        <v>1974</v>
      </c>
      <c r="AU81" s="100">
        <v>1.4680612</v>
      </c>
      <c r="AV81" s="100">
        <v>0.24362239999999999</v>
      </c>
      <c r="AW81" s="100">
        <v>7.7004699999999995E-2</v>
      </c>
      <c r="AX81" s="100">
        <v>0.41231299999999999</v>
      </c>
      <c r="AY81" s="100">
        <v>0.34581460000000003</v>
      </c>
      <c r="AZ81" s="100">
        <v>0.26669540000000003</v>
      </c>
      <c r="BA81" s="100">
        <v>0.32951390000000003</v>
      </c>
      <c r="BB81" s="100">
        <v>1.1225906000000001</v>
      </c>
      <c r="BC81" s="100">
        <v>1.5659335999999999</v>
      </c>
      <c r="BD81" s="100">
        <v>1.4929977999999999</v>
      </c>
      <c r="BE81" s="100">
        <v>2.3800960999999998</v>
      </c>
      <c r="BF81" s="100">
        <v>3.7146503000000002</v>
      </c>
      <c r="BG81" s="100">
        <v>5.6611618000000004</v>
      </c>
      <c r="BH81" s="100">
        <v>10.024492</v>
      </c>
      <c r="BI81" s="100">
        <v>18.024899000000001</v>
      </c>
      <c r="BJ81" s="100">
        <v>37.447429999999997</v>
      </c>
      <c r="BK81" s="100">
        <v>66.116211000000007</v>
      </c>
      <c r="BL81" s="100">
        <v>138.48606000000001</v>
      </c>
      <c r="BM81" s="100">
        <v>3.7748027999999998</v>
      </c>
      <c r="BN81" s="100">
        <v>6.0808879999999998</v>
      </c>
      <c r="BO81" s="127"/>
      <c r="BP81" s="121">
        <v>1974</v>
      </c>
    </row>
    <row r="82" spans="1:68">
      <c r="A82" s="127"/>
      <c r="B82" s="121">
        <v>1975</v>
      </c>
      <c r="C82" s="100">
        <v>0.45832590000000001</v>
      </c>
      <c r="D82" s="100">
        <v>0</v>
      </c>
      <c r="E82" s="100">
        <v>0</v>
      </c>
      <c r="F82" s="100">
        <v>0.31773170000000001</v>
      </c>
      <c r="G82" s="100">
        <v>0</v>
      </c>
      <c r="H82" s="100">
        <v>0.16898089999999999</v>
      </c>
      <c r="I82" s="100">
        <v>0.20540459999999999</v>
      </c>
      <c r="J82" s="100">
        <v>0.2353008</v>
      </c>
      <c r="K82" s="100">
        <v>0.25733</v>
      </c>
      <c r="L82" s="100">
        <v>0.96203799999999995</v>
      </c>
      <c r="M82" s="100">
        <v>0.25812780000000002</v>
      </c>
      <c r="N82" s="100">
        <v>0.64564659999999996</v>
      </c>
      <c r="O82" s="100">
        <v>1.4335376</v>
      </c>
      <c r="P82" s="100">
        <v>1.8906272</v>
      </c>
      <c r="Q82" s="100">
        <v>6.8782414000000003</v>
      </c>
      <c r="R82" s="100">
        <v>17.908308999999999</v>
      </c>
      <c r="S82" s="100">
        <v>36.319887000000001</v>
      </c>
      <c r="T82" s="100">
        <v>45.975090000000002</v>
      </c>
      <c r="U82" s="100">
        <v>1.0905155</v>
      </c>
      <c r="V82" s="100">
        <v>2.3141183999999999</v>
      </c>
      <c r="W82" s="127"/>
      <c r="X82" s="121">
        <v>1975</v>
      </c>
      <c r="Y82" s="100">
        <v>0.63893679999999997</v>
      </c>
      <c r="Z82" s="100">
        <v>0</v>
      </c>
      <c r="AA82" s="100">
        <v>0.1595502</v>
      </c>
      <c r="AB82" s="100">
        <v>0</v>
      </c>
      <c r="AC82" s="100">
        <v>0.17348189999999999</v>
      </c>
      <c r="AD82" s="100">
        <v>0.1761373</v>
      </c>
      <c r="AE82" s="100">
        <v>0</v>
      </c>
      <c r="AF82" s="100">
        <v>0</v>
      </c>
      <c r="AG82" s="100">
        <v>0.54832380000000003</v>
      </c>
      <c r="AH82" s="100">
        <v>0.51506969999999996</v>
      </c>
      <c r="AI82" s="100">
        <v>0.52795800000000004</v>
      </c>
      <c r="AJ82" s="100">
        <v>0.62508399999999997</v>
      </c>
      <c r="AK82" s="100">
        <v>1.3338312999999999</v>
      </c>
      <c r="AL82" s="100">
        <v>1.251126</v>
      </c>
      <c r="AM82" s="100">
        <v>3.2480889999999998</v>
      </c>
      <c r="AN82" s="100">
        <v>5.8845163999999999</v>
      </c>
      <c r="AO82" s="100">
        <v>10.407632</v>
      </c>
      <c r="AP82" s="100">
        <v>53.628888000000003</v>
      </c>
      <c r="AQ82" s="100">
        <v>1.083218</v>
      </c>
      <c r="AR82" s="100">
        <v>1.4977703</v>
      </c>
      <c r="AS82" s="127"/>
      <c r="AT82" s="121">
        <v>1975</v>
      </c>
      <c r="AU82" s="100">
        <v>0.54662049999999995</v>
      </c>
      <c r="AV82" s="100">
        <v>0</v>
      </c>
      <c r="AW82" s="100">
        <v>7.7467999999999995E-2</v>
      </c>
      <c r="AX82" s="100">
        <v>0.1621127</v>
      </c>
      <c r="AY82" s="100">
        <v>8.5847800000000002E-2</v>
      </c>
      <c r="AZ82" s="100">
        <v>0.1724849</v>
      </c>
      <c r="BA82" s="100">
        <v>0.1059388</v>
      </c>
      <c r="BB82" s="100">
        <v>0.1208491</v>
      </c>
      <c r="BC82" s="100">
        <v>0.3982192</v>
      </c>
      <c r="BD82" s="100">
        <v>0.74619349999999995</v>
      </c>
      <c r="BE82" s="100">
        <v>0.39153090000000002</v>
      </c>
      <c r="BF82" s="100">
        <v>0.63519890000000001</v>
      </c>
      <c r="BG82" s="100">
        <v>1.3818883</v>
      </c>
      <c r="BH82" s="100">
        <v>1.5508891</v>
      </c>
      <c r="BI82" s="100">
        <v>4.8468692000000004</v>
      </c>
      <c r="BJ82" s="100">
        <v>10.468344999999999</v>
      </c>
      <c r="BK82" s="100">
        <v>19.152978999999998</v>
      </c>
      <c r="BL82" s="100">
        <v>51.335988</v>
      </c>
      <c r="BM82" s="100">
        <v>1.0868787</v>
      </c>
      <c r="BN82" s="100">
        <v>1.8096493</v>
      </c>
      <c r="BO82" s="127"/>
      <c r="BP82" s="121">
        <v>1975</v>
      </c>
    </row>
    <row r="83" spans="1:68">
      <c r="A83" s="127"/>
      <c r="B83" s="121">
        <v>1976</v>
      </c>
      <c r="C83" s="100">
        <v>0.94891970000000003</v>
      </c>
      <c r="D83" s="100">
        <v>0</v>
      </c>
      <c r="E83" s="100">
        <v>0</v>
      </c>
      <c r="F83" s="100">
        <v>0.31070419999999999</v>
      </c>
      <c r="G83" s="100">
        <v>0.337391</v>
      </c>
      <c r="H83" s="100">
        <v>0.33358349999999998</v>
      </c>
      <c r="I83" s="100">
        <v>0</v>
      </c>
      <c r="J83" s="100">
        <v>0.69185479999999999</v>
      </c>
      <c r="K83" s="100">
        <v>0.51847860000000001</v>
      </c>
      <c r="L83" s="100">
        <v>0.48624889999999998</v>
      </c>
      <c r="M83" s="100">
        <v>3.3036848999999999</v>
      </c>
      <c r="N83" s="100">
        <v>4.3497712999999996</v>
      </c>
      <c r="O83" s="100">
        <v>5.6910945000000002</v>
      </c>
      <c r="P83" s="100">
        <v>14.664974000000001</v>
      </c>
      <c r="Q83" s="100">
        <v>23.398849999999999</v>
      </c>
      <c r="R83" s="100">
        <v>45.059252999999998</v>
      </c>
      <c r="S83" s="100">
        <v>106.85460999999999</v>
      </c>
      <c r="T83" s="100">
        <v>276.96382999999997</v>
      </c>
      <c r="U83" s="100">
        <v>4.0528814000000004</v>
      </c>
      <c r="V83" s="100">
        <v>9.0374195999999998</v>
      </c>
      <c r="W83" s="127"/>
      <c r="X83" s="121">
        <v>1976</v>
      </c>
      <c r="Y83" s="100">
        <v>0.66050960000000003</v>
      </c>
      <c r="Z83" s="100">
        <v>0.15997620000000001</v>
      </c>
      <c r="AA83" s="100">
        <v>0.16238330000000001</v>
      </c>
      <c r="AB83" s="100">
        <v>0</v>
      </c>
      <c r="AC83" s="100">
        <v>0.17224329999999999</v>
      </c>
      <c r="AD83" s="100">
        <v>0.51392919999999997</v>
      </c>
      <c r="AE83" s="100">
        <v>0.63479300000000005</v>
      </c>
      <c r="AF83" s="100">
        <v>0.24414240000000001</v>
      </c>
      <c r="AG83" s="100">
        <v>0.275032</v>
      </c>
      <c r="AH83" s="100">
        <v>1.3014292000000001</v>
      </c>
      <c r="AI83" s="100">
        <v>3.1336173999999999</v>
      </c>
      <c r="AJ83" s="100">
        <v>2.1321181999999999</v>
      </c>
      <c r="AK83" s="100">
        <v>5.2538081999999999</v>
      </c>
      <c r="AL83" s="100">
        <v>6.8567741</v>
      </c>
      <c r="AM83" s="100">
        <v>15.354801999999999</v>
      </c>
      <c r="AN83" s="100">
        <v>38.155802999999999</v>
      </c>
      <c r="AO83" s="100">
        <v>70.498975999999999</v>
      </c>
      <c r="AP83" s="100">
        <v>254.66609</v>
      </c>
      <c r="AQ83" s="100">
        <v>5.2849222999999999</v>
      </c>
      <c r="AR83" s="100">
        <v>7.2816032999999996</v>
      </c>
      <c r="AS83" s="127"/>
      <c r="AT83" s="121">
        <v>1976</v>
      </c>
      <c r="AU83" s="100">
        <v>0.80782560000000003</v>
      </c>
      <c r="AV83" s="100">
        <v>7.8058600000000006E-2</v>
      </c>
      <c r="AW83" s="100">
        <v>7.8857200000000002E-2</v>
      </c>
      <c r="AX83" s="100">
        <v>0.1586323</v>
      </c>
      <c r="AY83" s="100">
        <v>0.25567640000000003</v>
      </c>
      <c r="AZ83" s="100">
        <v>0.42255140000000002</v>
      </c>
      <c r="BA83" s="100">
        <v>0.30757020000000002</v>
      </c>
      <c r="BB83" s="100">
        <v>0.4743754</v>
      </c>
      <c r="BC83" s="100">
        <v>0.40035340000000003</v>
      </c>
      <c r="BD83" s="100">
        <v>0.87994419999999995</v>
      </c>
      <c r="BE83" s="100">
        <v>3.2198072</v>
      </c>
      <c r="BF83" s="100">
        <v>3.2299343999999999</v>
      </c>
      <c r="BG83" s="100">
        <v>5.4637158000000001</v>
      </c>
      <c r="BH83" s="100">
        <v>10.511931000000001</v>
      </c>
      <c r="BI83" s="100">
        <v>18.909959000000001</v>
      </c>
      <c r="BJ83" s="100">
        <v>40.816858000000003</v>
      </c>
      <c r="BK83" s="100">
        <v>82.490926000000002</v>
      </c>
      <c r="BL83" s="100">
        <v>261.23239999999998</v>
      </c>
      <c r="BM83" s="100">
        <v>4.6675417000000001</v>
      </c>
      <c r="BN83" s="100">
        <v>7.9447695999999999</v>
      </c>
      <c r="BO83" s="127"/>
      <c r="BP83" s="121">
        <v>1976</v>
      </c>
    </row>
    <row r="84" spans="1:68">
      <c r="A84" s="127"/>
      <c r="B84" s="121">
        <v>1977</v>
      </c>
      <c r="C84" s="100">
        <v>0</v>
      </c>
      <c r="D84" s="100">
        <v>0</v>
      </c>
      <c r="E84" s="100">
        <v>0</v>
      </c>
      <c r="F84" s="100">
        <v>0</v>
      </c>
      <c r="G84" s="100">
        <v>0.1662264</v>
      </c>
      <c r="H84" s="100">
        <v>0.16892950000000001</v>
      </c>
      <c r="I84" s="100">
        <v>0</v>
      </c>
      <c r="J84" s="100">
        <v>0.22641339999999999</v>
      </c>
      <c r="K84" s="100">
        <v>0.25567400000000001</v>
      </c>
      <c r="L84" s="100">
        <v>0.49679200000000001</v>
      </c>
      <c r="M84" s="100">
        <v>0</v>
      </c>
      <c r="N84" s="100">
        <v>1.2062253000000001</v>
      </c>
      <c r="O84" s="100">
        <v>0</v>
      </c>
      <c r="P84" s="100">
        <v>2.2290082999999998</v>
      </c>
      <c r="Q84" s="100">
        <v>5.1669907000000004</v>
      </c>
      <c r="R84" s="100">
        <v>6.5352357999999997</v>
      </c>
      <c r="S84" s="100">
        <v>11.378118000000001</v>
      </c>
      <c r="T84" s="100">
        <v>47.029314999999997</v>
      </c>
      <c r="U84" s="100">
        <v>0.64745850000000005</v>
      </c>
      <c r="V84" s="100">
        <v>1.4168240999999999</v>
      </c>
      <c r="W84" s="127"/>
      <c r="X84" s="121">
        <v>1977</v>
      </c>
      <c r="Y84" s="100">
        <v>0</v>
      </c>
      <c r="Z84" s="100">
        <v>0</v>
      </c>
      <c r="AA84" s="100">
        <v>0.1639081</v>
      </c>
      <c r="AB84" s="100">
        <v>0.1585442</v>
      </c>
      <c r="AC84" s="100">
        <v>0.17017679999999999</v>
      </c>
      <c r="AD84" s="100">
        <v>0.17244200000000001</v>
      </c>
      <c r="AE84" s="100">
        <v>0</v>
      </c>
      <c r="AF84" s="100">
        <v>0.2388545</v>
      </c>
      <c r="AG84" s="100">
        <v>0.27011190000000002</v>
      </c>
      <c r="AH84" s="100">
        <v>0</v>
      </c>
      <c r="AI84" s="100">
        <v>0</v>
      </c>
      <c r="AJ84" s="100">
        <v>0.29405540000000002</v>
      </c>
      <c r="AK84" s="100">
        <v>1.3063868999999999</v>
      </c>
      <c r="AL84" s="100">
        <v>1.9430908</v>
      </c>
      <c r="AM84" s="100">
        <v>4.6469841000000001</v>
      </c>
      <c r="AN84" s="100">
        <v>2.7842549999999999</v>
      </c>
      <c r="AO84" s="100">
        <v>7.7658700999999999</v>
      </c>
      <c r="AP84" s="100">
        <v>38.480038</v>
      </c>
      <c r="AQ84" s="100">
        <v>0.846557</v>
      </c>
      <c r="AR84" s="100">
        <v>1.1093036999999999</v>
      </c>
      <c r="AS84" s="127"/>
      <c r="AT84" s="121">
        <v>1977</v>
      </c>
      <c r="AU84" s="100">
        <v>0</v>
      </c>
      <c r="AV84" s="100">
        <v>0</v>
      </c>
      <c r="AW84" s="100">
        <v>7.9747899999999997E-2</v>
      </c>
      <c r="AX84" s="100">
        <v>7.7548199999999998E-2</v>
      </c>
      <c r="AY84" s="100">
        <v>0.16817850000000001</v>
      </c>
      <c r="AZ84" s="100">
        <v>0.17066770000000001</v>
      </c>
      <c r="BA84" s="100">
        <v>0</v>
      </c>
      <c r="BB84" s="100">
        <v>0.2324676</v>
      </c>
      <c r="BC84" s="100">
        <v>0.2626947</v>
      </c>
      <c r="BD84" s="100">
        <v>0.25647799999999998</v>
      </c>
      <c r="BE84" s="100">
        <v>0</v>
      </c>
      <c r="BF84" s="100">
        <v>0.74439659999999996</v>
      </c>
      <c r="BG84" s="100">
        <v>0.6786816</v>
      </c>
      <c r="BH84" s="100">
        <v>2.0762524</v>
      </c>
      <c r="BI84" s="100">
        <v>4.8780067999999996</v>
      </c>
      <c r="BJ84" s="100">
        <v>4.2467353000000001</v>
      </c>
      <c r="BK84" s="100">
        <v>8.9497471999999991</v>
      </c>
      <c r="BL84" s="100">
        <v>40.962156</v>
      </c>
      <c r="BM84" s="100">
        <v>0.74688730000000003</v>
      </c>
      <c r="BN84" s="100">
        <v>1.2166896</v>
      </c>
      <c r="BO84" s="127"/>
      <c r="BP84" s="121">
        <v>1977</v>
      </c>
    </row>
    <row r="85" spans="1:68">
      <c r="A85" s="127"/>
      <c r="B85" s="121">
        <v>1978</v>
      </c>
      <c r="C85" s="100">
        <v>0.33529710000000001</v>
      </c>
      <c r="D85" s="100">
        <v>0</v>
      </c>
      <c r="E85" s="100">
        <v>0.15653520000000001</v>
      </c>
      <c r="F85" s="100">
        <v>0</v>
      </c>
      <c r="G85" s="100">
        <v>0.16316620000000001</v>
      </c>
      <c r="H85" s="100">
        <v>0</v>
      </c>
      <c r="I85" s="100">
        <v>0</v>
      </c>
      <c r="J85" s="100">
        <v>0</v>
      </c>
      <c r="K85" s="100">
        <v>0</v>
      </c>
      <c r="L85" s="100">
        <v>1.0153289000000001</v>
      </c>
      <c r="M85" s="100">
        <v>0.50253530000000002</v>
      </c>
      <c r="N85" s="100">
        <v>0.87144960000000005</v>
      </c>
      <c r="O85" s="100">
        <v>0.35331940000000001</v>
      </c>
      <c r="P85" s="100">
        <v>0</v>
      </c>
      <c r="Q85" s="100">
        <v>2.4975493000000002</v>
      </c>
      <c r="R85" s="100">
        <v>10.472519999999999</v>
      </c>
      <c r="S85" s="100">
        <v>15.627093</v>
      </c>
      <c r="T85" s="100">
        <v>30.571691000000001</v>
      </c>
      <c r="U85" s="100">
        <v>0.59877800000000003</v>
      </c>
      <c r="V85" s="100">
        <v>1.2546446</v>
      </c>
      <c r="W85" s="127"/>
      <c r="X85" s="121">
        <v>1978</v>
      </c>
      <c r="Y85" s="100">
        <v>0.35205940000000002</v>
      </c>
      <c r="Z85" s="100">
        <v>0</v>
      </c>
      <c r="AA85" s="100">
        <v>0</v>
      </c>
      <c r="AB85" s="100">
        <v>0</v>
      </c>
      <c r="AC85" s="100">
        <v>0.33487210000000001</v>
      </c>
      <c r="AD85" s="100">
        <v>0</v>
      </c>
      <c r="AE85" s="100">
        <v>0</v>
      </c>
      <c r="AF85" s="100">
        <v>0</v>
      </c>
      <c r="AG85" s="100">
        <v>0.52927979999999997</v>
      </c>
      <c r="AH85" s="100">
        <v>0</v>
      </c>
      <c r="AI85" s="100">
        <v>0.2614919</v>
      </c>
      <c r="AJ85" s="100">
        <v>0.28404410000000002</v>
      </c>
      <c r="AK85" s="100">
        <v>0.97855979999999998</v>
      </c>
      <c r="AL85" s="100">
        <v>0.37665349999999997</v>
      </c>
      <c r="AM85" s="100">
        <v>4.4746733000000001</v>
      </c>
      <c r="AN85" s="100">
        <v>4.1095609</v>
      </c>
      <c r="AO85" s="100">
        <v>8.7317180000000008</v>
      </c>
      <c r="AP85" s="100">
        <v>29.020039000000001</v>
      </c>
      <c r="AQ85" s="100">
        <v>0.75230269999999999</v>
      </c>
      <c r="AR85" s="100">
        <v>0.97503589999999996</v>
      </c>
      <c r="AS85" s="127"/>
      <c r="AT85" s="121">
        <v>1978</v>
      </c>
      <c r="AU85" s="100">
        <v>0.3434738</v>
      </c>
      <c r="AV85" s="100">
        <v>0</v>
      </c>
      <c r="AW85" s="100">
        <v>8.0229599999999998E-2</v>
      </c>
      <c r="AX85" s="100">
        <v>0</v>
      </c>
      <c r="AY85" s="100">
        <v>0.2479103</v>
      </c>
      <c r="AZ85" s="100">
        <v>0</v>
      </c>
      <c r="BA85" s="100">
        <v>0</v>
      </c>
      <c r="BB85" s="100">
        <v>0</v>
      </c>
      <c r="BC85" s="100">
        <v>0.25820680000000001</v>
      </c>
      <c r="BD85" s="100">
        <v>0.5232445</v>
      </c>
      <c r="BE85" s="100">
        <v>0.3844168</v>
      </c>
      <c r="BF85" s="100">
        <v>0.5744551</v>
      </c>
      <c r="BG85" s="100">
        <v>0.67842259999999999</v>
      </c>
      <c r="BH85" s="100">
        <v>0.20162099999999999</v>
      </c>
      <c r="BI85" s="100">
        <v>3.5982275000000001</v>
      </c>
      <c r="BJ85" s="100">
        <v>6.6255606</v>
      </c>
      <c r="BK85" s="100">
        <v>10.995939</v>
      </c>
      <c r="BL85" s="100">
        <v>29.463117</v>
      </c>
      <c r="BM85" s="100">
        <v>0.67552250000000003</v>
      </c>
      <c r="BN85" s="100">
        <v>1.0776920000000001</v>
      </c>
      <c r="BO85" s="127"/>
      <c r="BP85" s="121">
        <v>1978</v>
      </c>
    </row>
    <row r="86" spans="1:68">
      <c r="A86" s="127"/>
      <c r="B86" s="122">
        <v>1979</v>
      </c>
      <c r="C86" s="100">
        <v>0</v>
      </c>
      <c r="D86" s="100">
        <v>0</v>
      </c>
      <c r="E86" s="100">
        <v>0</v>
      </c>
      <c r="F86" s="100">
        <v>0.14914069999999999</v>
      </c>
      <c r="G86" s="100">
        <v>0</v>
      </c>
      <c r="H86" s="100">
        <v>0.16615849999999999</v>
      </c>
      <c r="I86" s="100">
        <v>0.17157900000000001</v>
      </c>
      <c r="J86" s="100">
        <v>0</v>
      </c>
      <c r="K86" s="100">
        <v>0</v>
      </c>
      <c r="L86" s="100">
        <v>0</v>
      </c>
      <c r="M86" s="100">
        <v>0.25118430000000003</v>
      </c>
      <c r="N86" s="100">
        <v>0.5587607</v>
      </c>
      <c r="O86" s="100">
        <v>0.71688960000000002</v>
      </c>
      <c r="P86" s="100">
        <v>1.2567235000000001</v>
      </c>
      <c r="Q86" s="100">
        <v>0.6060276</v>
      </c>
      <c r="R86" s="100">
        <v>5.0132852000000003</v>
      </c>
      <c r="S86" s="100">
        <v>6.5550845999999998</v>
      </c>
      <c r="T86" s="100">
        <v>30.134097000000001</v>
      </c>
      <c r="U86" s="100">
        <v>0.38600659999999998</v>
      </c>
      <c r="V86" s="100">
        <v>0.83300410000000003</v>
      </c>
      <c r="W86" s="127"/>
      <c r="X86" s="122">
        <v>1979</v>
      </c>
      <c r="Y86" s="100">
        <v>0</v>
      </c>
      <c r="Z86" s="100">
        <v>0.15438289999999999</v>
      </c>
      <c r="AA86" s="100">
        <v>0</v>
      </c>
      <c r="AB86" s="100">
        <v>0</v>
      </c>
      <c r="AC86" s="100">
        <v>0</v>
      </c>
      <c r="AD86" s="100">
        <v>0</v>
      </c>
      <c r="AE86" s="100">
        <v>0</v>
      </c>
      <c r="AF86" s="100">
        <v>0</v>
      </c>
      <c r="AG86" s="100">
        <v>0</v>
      </c>
      <c r="AH86" s="100">
        <v>0</v>
      </c>
      <c r="AI86" s="100">
        <v>0</v>
      </c>
      <c r="AJ86" s="100">
        <v>0</v>
      </c>
      <c r="AK86" s="100">
        <v>0.32890190000000002</v>
      </c>
      <c r="AL86" s="100">
        <v>0</v>
      </c>
      <c r="AM86" s="100">
        <v>0.96272800000000003</v>
      </c>
      <c r="AN86" s="100">
        <v>7.3337244999999998</v>
      </c>
      <c r="AO86" s="100">
        <v>19.388611999999998</v>
      </c>
      <c r="AP86" s="100">
        <v>26.410001000000001</v>
      </c>
      <c r="AQ86" s="100">
        <v>0.7022891</v>
      </c>
      <c r="AR86" s="100">
        <v>0.94299080000000002</v>
      </c>
      <c r="AS86" s="127"/>
      <c r="AT86" s="122">
        <v>1979</v>
      </c>
      <c r="AU86" s="100">
        <v>0</v>
      </c>
      <c r="AV86" s="100">
        <v>7.5555399999999995E-2</v>
      </c>
      <c r="AW86" s="100">
        <v>0</v>
      </c>
      <c r="AX86" s="100">
        <v>7.6129100000000005E-2</v>
      </c>
      <c r="AY86" s="100">
        <v>0</v>
      </c>
      <c r="AZ86" s="100">
        <v>8.3801399999999998E-2</v>
      </c>
      <c r="BA86" s="100">
        <v>8.7380899999999997E-2</v>
      </c>
      <c r="BB86" s="100">
        <v>0</v>
      </c>
      <c r="BC86" s="100">
        <v>0</v>
      </c>
      <c r="BD86" s="100">
        <v>0</v>
      </c>
      <c r="BE86" s="100">
        <v>0.12834860000000001</v>
      </c>
      <c r="BF86" s="100">
        <v>0.27707320000000002</v>
      </c>
      <c r="BG86" s="100">
        <v>0.51455770000000001</v>
      </c>
      <c r="BH86" s="100">
        <v>0.58372460000000004</v>
      </c>
      <c r="BI86" s="100">
        <v>0.80482469999999995</v>
      </c>
      <c r="BJ86" s="100">
        <v>6.4069963999999997</v>
      </c>
      <c r="BK86" s="100">
        <v>15.151078</v>
      </c>
      <c r="BL86" s="100">
        <v>27.453962000000001</v>
      </c>
      <c r="BM86" s="100">
        <v>0.54423719999999998</v>
      </c>
      <c r="BN86" s="100">
        <v>0.91909859999999999</v>
      </c>
      <c r="BO86" s="127"/>
      <c r="BP86" s="122">
        <v>1979</v>
      </c>
    </row>
    <row r="87" spans="1:68">
      <c r="A87" s="127"/>
      <c r="B87" s="122">
        <v>1980</v>
      </c>
      <c r="C87" s="100">
        <v>0.34488940000000001</v>
      </c>
      <c r="D87" s="100">
        <v>0</v>
      </c>
      <c r="E87" s="100">
        <v>0</v>
      </c>
      <c r="F87" s="100">
        <v>0</v>
      </c>
      <c r="G87" s="100">
        <v>0</v>
      </c>
      <c r="H87" s="100">
        <v>0</v>
      </c>
      <c r="I87" s="100">
        <v>0.16671250000000001</v>
      </c>
      <c r="J87" s="100">
        <v>0</v>
      </c>
      <c r="K87" s="100">
        <v>0</v>
      </c>
      <c r="L87" s="100">
        <v>0.26308310000000001</v>
      </c>
      <c r="M87" s="100">
        <v>1.008812</v>
      </c>
      <c r="N87" s="100">
        <v>0.54665419999999998</v>
      </c>
      <c r="O87" s="100">
        <v>0.70849629999999997</v>
      </c>
      <c r="P87" s="100">
        <v>2.0343479000000002</v>
      </c>
      <c r="Q87" s="100">
        <v>4.1149844</v>
      </c>
      <c r="R87" s="100">
        <v>6.8379408000000002</v>
      </c>
      <c r="S87" s="100">
        <v>14.226197000000001</v>
      </c>
      <c r="T87" s="100">
        <v>51.306483</v>
      </c>
      <c r="U87" s="100">
        <v>0.70863419999999999</v>
      </c>
      <c r="V87" s="100">
        <v>1.5124035</v>
      </c>
      <c r="W87" s="127"/>
      <c r="X87" s="122">
        <v>1980</v>
      </c>
      <c r="Y87" s="100">
        <v>0.18106330000000001</v>
      </c>
      <c r="Z87" s="100">
        <v>0</v>
      </c>
      <c r="AA87" s="100">
        <v>0</v>
      </c>
      <c r="AB87" s="100">
        <v>0</v>
      </c>
      <c r="AC87" s="100">
        <v>0</v>
      </c>
      <c r="AD87" s="100">
        <v>0</v>
      </c>
      <c r="AE87" s="100">
        <v>0</v>
      </c>
      <c r="AF87" s="100">
        <v>0</v>
      </c>
      <c r="AG87" s="100">
        <v>0.50610489999999997</v>
      </c>
      <c r="AH87" s="100">
        <v>0.2766864</v>
      </c>
      <c r="AI87" s="100">
        <v>0.26452930000000002</v>
      </c>
      <c r="AJ87" s="100">
        <v>0.80866459999999996</v>
      </c>
      <c r="AK87" s="100">
        <v>0.64846009999999998</v>
      </c>
      <c r="AL87" s="100">
        <v>1.7678214000000001</v>
      </c>
      <c r="AM87" s="100">
        <v>0.93038399999999999</v>
      </c>
      <c r="AN87" s="100">
        <v>3.9560352999999999</v>
      </c>
      <c r="AO87" s="100">
        <v>17.408045000000001</v>
      </c>
      <c r="AP87" s="100">
        <v>57.419752000000003</v>
      </c>
      <c r="AQ87" s="100">
        <v>1.100948</v>
      </c>
      <c r="AR87" s="100">
        <v>1.4361341999999999</v>
      </c>
      <c r="AS87" s="127"/>
      <c r="AT87" s="122">
        <v>1980</v>
      </c>
      <c r="AU87" s="100">
        <v>0.26497340000000003</v>
      </c>
      <c r="AV87" s="100">
        <v>0</v>
      </c>
      <c r="AW87" s="100">
        <v>0</v>
      </c>
      <c r="AX87" s="100">
        <v>0</v>
      </c>
      <c r="AY87" s="100">
        <v>0</v>
      </c>
      <c r="AZ87" s="100">
        <v>0</v>
      </c>
      <c r="BA87" s="100">
        <v>8.4710900000000006E-2</v>
      </c>
      <c r="BB87" s="100">
        <v>0</v>
      </c>
      <c r="BC87" s="100">
        <v>0.24696360000000001</v>
      </c>
      <c r="BD87" s="100">
        <v>0.26971329999999999</v>
      </c>
      <c r="BE87" s="100">
        <v>0.6455478</v>
      </c>
      <c r="BF87" s="100">
        <v>0.67856970000000005</v>
      </c>
      <c r="BG87" s="100">
        <v>0.67715009999999998</v>
      </c>
      <c r="BH87" s="100">
        <v>1.8917431</v>
      </c>
      <c r="BI87" s="100">
        <v>2.3372069999999998</v>
      </c>
      <c r="BJ87" s="100">
        <v>5.1173647999999998</v>
      </c>
      <c r="BK87" s="100">
        <v>16.341982999999999</v>
      </c>
      <c r="BL87" s="100">
        <v>55.729498999999997</v>
      </c>
      <c r="BM87" s="100">
        <v>0.90504779999999996</v>
      </c>
      <c r="BN87" s="100">
        <v>1.4882964000000001</v>
      </c>
      <c r="BO87" s="127"/>
      <c r="BP87" s="122">
        <v>1980</v>
      </c>
    </row>
    <row r="88" spans="1:68">
      <c r="A88" s="127"/>
      <c r="B88" s="122">
        <v>1981</v>
      </c>
      <c r="C88" s="100">
        <v>0</v>
      </c>
      <c r="D88" s="100">
        <v>0</v>
      </c>
      <c r="E88" s="100">
        <v>0</v>
      </c>
      <c r="F88" s="100">
        <v>0</v>
      </c>
      <c r="G88" s="100">
        <v>0</v>
      </c>
      <c r="H88" s="100">
        <v>0</v>
      </c>
      <c r="I88" s="100">
        <v>0</v>
      </c>
      <c r="J88" s="100">
        <v>0</v>
      </c>
      <c r="K88" s="100">
        <v>0</v>
      </c>
      <c r="L88" s="100">
        <v>0</v>
      </c>
      <c r="M88" s="100">
        <v>0.25281320000000002</v>
      </c>
      <c r="N88" s="100">
        <v>0</v>
      </c>
      <c r="O88" s="100">
        <v>0</v>
      </c>
      <c r="P88" s="100">
        <v>0.39976810000000002</v>
      </c>
      <c r="Q88" s="100">
        <v>1.1361764000000001</v>
      </c>
      <c r="R88" s="100">
        <v>1.8833987999999999</v>
      </c>
      <c r="S88" s="100">
        <v>3.8420163000000001</v>
      </c>
      <c r="T88" s="100">
        <v>21.595162999999999</v>
      </c>
      <c r="U88" s="100">
        <v>0.1879632</v>
      </c>
      <c r="V88" s="100">
        <v>0.4791069</v>
      </c>
      <c r="W88" s="127"/>
      <c r="X88" s="122">
        <v>1981</v>
      </c>
      <c r="Y88" s="100">
        <v>0.17972679999999999</v>
      </c>
      <c r="Z88" s="100">
        <v>0</v>
      </c>
      <c r="AA88" s="100">
        <v>0</v>
      </c>
      <c r="AB88" s="100">
        <v>0</v>
      </c>
      <c r="AC88" s="100">
        <v>0.1557567</v>
      </c>
      <c r="AD88" s="100">
        <v>0</v>
      </c>
      <c r="AE88" s="100">
        <v>0.1653743</v>
      </c>
      <c r="AF88" s="100">
        <v>0</v>
      </c>
      <c r="AG88" s="100">
        <v>0.24592800000000001</v>
      </c>
      <c r="AH88" s="100">
        <v>0</v>
      </c>
      <c r="AI88" s="100">
        <v>0</v>
      </c>
      <c r="AJ88" s="100">
        <v>0.2699376</v>
      </c>
      <c r="AK88" s="100">
        <v>0.622479</v>
      </c>
      <c r="AL88" s="100">
        <v>0.34956359999999997</v>
      </c>
      <c r="AM88" s="100">
        <v>0.44359470000000001</v>
      </c>
      <c r="AN88" s="100">
        <v>1.9427535</v>
      </c>
      <c r="AO88" s="100">
        <v>0.97974859999999997</v>
      </c>
      <c r="AP88" s="100">
        <v>17.378516999999999</v>
      </c>
      <c r="AQ88" s="100">
        <v>0.34782639999999998</v>
      </c>
      <c r="AR88" s="100">
        <v>0.4268824</v>
      </c>
      <c r="AS88" s="127"/>
      <c r="AT88" s="122">
        <v>1981</v>
      </c>
      <c r="AU88" s="100">
        <v>8.7748699999999999E-2</v>
      </c>
      <c r="AV88" s="100">
        <v>0</v>
      </c>
      <c r="AW88" s="100">
        <v>0</v>
      </c>
      <c r="AX88" s="100">
        <v>0</v>
      </c>
      <c r="AY88" s="100">
        <v>7.6812800000000001E-2</v>
      </c>
      <c r="AZ88" s="100">
        <v>0</v>
      </c>
      <c r="BA88" s="100">
        <v>8.1503400000000004E-2</v>
      </c>
      <c r="BB88" s="100">
        <v>0</v>
      </c>
      <c r="BC88" s="100">
        <v>0.1199321</v>
      </c>
      <c r="BD88" s="100">
        <v>0</v>
      </c>
      <c r="BE88" s="100">
        <v>0.1290974</v>
      </c>
      <c r="BF88" s="100">
        <v>0.13502690000000001</v>
      </c>
      <c r="BG88" s="100">
        <v>0.32618819999999998</v>
      </c>
      <c r="BH88" s="100">
        <v>0.37298399999999998</v>
      </c>
      <c r="BI88" s="100">
        <v>0.74727250000000001</v>
      </c>
      <c r="BJ88" s="100">
        <v>1.9185683</v>
      </c>
      <c r="BK88" s="100">
        <v>1.9464973000000001</v>
      </c>
      <c r="BL88" s="100">
        <v>18.520503999999999</v>
      </c>
      <c r="BM88" s="100">
        <v>0.2680379</v>
      </c>
      <c r="BN88" s="100">
        <v>0.43086809999999998</v>
      </c>
      <c r="BO88" s="127"/>
      <c r="BP88" s="122">
        <v>1981</v>
      </c>
    </row>
    <row r="89" spans="1:68">
      <c r="A89" s="127"/>
      <c r="B89" s="122">
        <v>1982</v>
      </c>
      <c r="C89" s="100">
        <v>0.1690017</v>
      </c>
      <c r="D89" s="100">
        <v>0.15813679999999999</v>
      </c>
      <c r="E89" s="100">
        <v>0.1446008</v>
      </c>
      <c r="F89" s="100">
        <v>0</v>
      </c>
      <c r="G89" s="100">
        <v>0.2958751</v>
      </c>
      <c r="H89" s="100">
        <v>0</v>
      </c>
      <c r="I89" s="100">
        <v>0.1607229</v>
      </c>
      <c r="J89" s="100">
        <v>0</v>
      </c>
      <c r="K89" s="100">
        <v>0</v>
      </c>
      <c r="L89" s="100">
        <v>0.26075140000000002</v>
      </c>
      <c r="M89" s="100">
        <v>1.2746192999999999</v>
      </c>
      <c r="N89" s="100">
        <v>1.0691584999999999</v>
      </c>
      <c r="O89" s="100">
        <v>0.65691149999999998</v>
      </c>
      <c r="P89" s="100">
        <v>3.1680659000000002</v>
      </c>
      <c r="Q89" s="100">
        <v>6.5385831000000003</v>
      </c>
      <c r="R89" s="100">
        <v>22.562362</v>
      </c>
      <c r="S89" s="100">
        <v>52.845453999999997</v>
      </c>
      <c r="T89" s="100">
        <v>144.06183999999999</v>
      </c>
      <c r="U89" s="100">
        <v>1.7544059000000001</v>
      </c>
      <c r="V89" s="100">
        <v>4.0479668999999996</v>
      </c>
      <c r="W89" s="127"/>
      <c r="X89" s="122">
        <v>1982</v>
      </c>
      <c r="Y89" s="100">
        <v>0.17744209999999999</v>
      </c>
      <c r="Z89" s="100">
        <v>0.16585920000000001</v>
      </c>
      <c r="AA89" s="100">
        <v>0</v>
      </c>
      <c r="AB89" s="100">
        <v>0</v>
      </c>
      <c r="AC89" s="100">
        <v>0</v>
      </c>
      <c r="AD89" s="100">
        <v>0</v>
      </c>
      <c r="AE89" s="100">
        <v>0</v>
      </c>
      <c r="AF89" s="100">
        <v>0</v>
      </c>
      <c r="AG89" s="100">
        <v>0.23710339999999999</v>
      </c>
      <c r="AH89" s="100">
        <v>0</v>
      </c>
      <c r="AI89" s="100">
        <v>0.26749909999999999</v>
      </c>
      <c r="AJ89" s="100">
        <v>0.26871899999999999</v>
      </c>
      <c r="AK89" s="100">
        <v>0.90443989999999996</v>
      </c>
      <c r="AL89" s="100">
        <v>3.4445106999999999</v>
      </c>
      <c r="AM89" s="100">
        <v>6.8223877000000002</v>
      </c>
      <c r="AN89" s="100">
        <v>10.55658</v>
      </c>
      <c r="AO89" s="100">
        <v>34.294206000000003</v>
      </c>
      <c r="AP89" s="100">
        <v>144.08665999999999</v>
      </c>
      <c r="AQ89" s="100">
        <v>2.6172732000000001</v>
      </c>
      <c r="AR89" s="100">
        <v>3.2910235000000001</v>
      </c>
      <c r="AS89" s="127"/>
      <c r="AT89" s="122">
        <v>1982</v>
      </c>
      <c r="AU89" s="100">
        <v>0.1731191</v>
      </c>
      <c r="AV89" s="100">
        <v>0.16190599999999999</v>
      </c>
      <c r="AW89" s="100">
        <v>7.3831999999999995E-2</v>
      </c>
      <c r="AX89" s="100">
        <v>0</v>
      </c>
      <c r="AY89" s="100">
        <v>0.1499924</v>
      </c>
      <c r="AZ89" s="100">
        <v>0</v>
      </c>
      <c r="BA89" s="100">
        <v>8.1395200000000001E-2</v>
      </c>
      <c r="BB89" s="100">
        <v>0</v>
      </c>
      <c r="BC89" s="100">
        <v>0.1154997</v>
      </c>
      <c r="BD89" s="100">
        <v>0.13363230000000001</v>
      </c>
      <c r="BE89" s="100">
        <v>0.7831804</v>
      </c>
      <c r="BF89" s="100">
        <v>0.67000599999999999</v>
      </c>
      <c r="BG89" s="100">
        <v>0.78597570000000005</v>
      </c>
      <c r="BH89" s="100">
        <v>3.3159125</v>
      </c>
      <c r="BI89" s="100">
        <v>6.6977954999999998</v>
      </c>
      <c r="BJ89" s="100">
        <v>15.450208</v>
      </c>
      <c r="BK89" s="100">
        <v>40.662866999999999</v>
      </c>
      <c r="BL89" s="100">
        <v>144.08000999999999</v>
      </c>
      <c r="BM89" s="100">
        <v>2.1864766000000002</v>
      </c>
      <c r="BN89" s="100">
        <v>3.5927804999999999</v>
      </c>
      <c r="BO89" s="127"/>
      <c r="BP89" s="122">
        <v>1982</v>
      </c>
    </row>
    <row r="90" spans="1:68">
      <c r="A90" s="127"/>
      <c r="B90" s="122">
        <v>1983</v>
      </c>
      <c r="C90" s="100">
        <v>0.33323999999999998</v>
      </c>
      <c r="D90" s="100">
        <v>0</v>
      </c>
      <c r="E90" s="100">
        <v>0</v>
      </c>
      <c r="F90" s="100">
        <v>0.15278539999999999</v>
      </c>
      <c r="G90" s="100">
        <v>0.14618149999999999</v>
      </c>
      <c r="H90" s="100">
        <v>0</v>
      </c>
      <c r="I90" s="100">
        <v>0</v>
      </c>
      <c r="J90" s="100">
        <v>0</v>
      </c>
      <c r="K90" s="100">
        <v>0</v>
      </c>
      <c r="L90" s="100">
        <v>0.50876469999999996</v>
      </c>
      <c r="M90" s="100">
        <v>0</v>
      </c>
      <c r="N90" s="100">
        <v>0</v>
      </c>
      <c r="O90" s="100">
        <v>0</v>
      </c>
      <c r="P90" s="100">
        <v>2.3823704999999999</v>
      </c>
      <c r="Q90" s="100">
        <v>2.624603</v>
      </c>
      <c r="R90" s="100">
        <v>2.5984150000000001</v>
      </c>
      <c r="S90" s="100">
        <v>22.503419000000001</v>
      </c>
      <c r="T90" s="100">
        <v>58.582307999999998</v>
      </c>
      <c r="U90" s="100">
        <v>0.65050419999999998</v>
      </c>
      <c r="V90" s="100">
        <v>1.5006219000000001</v>
      </c>
      <c r="W90" s="127"/>
      <c r="X90" s="122">
        <v>1983</v>
      </c>
      <c r="Y90" s="100">
        <v>0.35083599999999998</v>
      </c>
      <c r="Z90" s="100">
        <v>0</v>
      </c>
      <c r="AA90" s="100">
        <v>0</v>
      </c>
      <c r="AB90" s="100">
        <v>0</v>
      </c>
      <c r="AC90" s="100">
        <v>0</v>
      </c>
      <c r="AD90" s="100">
        <v>0</v>
      </c>
      <c r="AE90" s="100">
        <v>0.16287360000000001</v>
      </c>
      <c r="AF90" s="100">
        <v>0</v>
      </c>
      <c r="AG90" s="100">
        <v>0</v>
      </c>
      <c r="AH90" s="100">
        <v>0.53481080000000003</v>
      </c>
      <c r="AI90" s="100">
        <v>0</v>
      </c>
      <c r="AJ90" s="100">
        <v>0</v>
      </c>
      <c r="AK90" s="100">
        <v>0</v>
      </c>
      <c r="AL90" s="100">
        <v>0</v>
      </c>
      <c r="AM90" s="100">
        <v>1.2377157000000001</v>
      </c>
      <c r="AN90" s="100">
        <v>6.5109561999999999</v>
      </c>
      <c r="AO90" s="100">
        <v>9.2334397999999993</v>
      </c>
      <c r="AP90" s="100">
        <v>58.556762999999997</v>
      </c>
      <c r="AQ90" s="100">
        <v>0.98610039999999999</v>
      </c>
      <c r="AR90" s="100">
        <v>1.2448101</v>
      </c>
      <c r="AS90" s="127"/>
      <c r="AT90" s="122">
        <v>1983</v>
      </c>
      <c r="AU90" s="100">
        <v>0.3418117</v>
      </c>
      <c r="AV90" s="100">
        <v>0</v>
      </c>
      <c r="AW90" s="100">
        <v>0</v>
      </c>
      <c r="AX90" s="100">
        <v>7.8071299999999996E-2</v>
      </c>
      <c r="AY90" s="100">
        <v>7.4159900000000001E-2</v>
      </c>
      <c r="AZ90" s="100">
        <v>0</v>
      </c>
      <c r="BA90" s="100">
        <v>8.0711900000000003E-2</v>
      </c>
      <c r="BB90" s="100">
        <v>0</v>
      </c>
      <c r="BC90" s="100">
        <v>0</v>
      </c>
      <c r="BD90" s="100">
        <v>0.5214628</v>
      </c>
      <c r="BE90" s="100">
        <v>0</v>
      </c>
      <c r="BF90" s="100">
        <v>0</v>
      </c>
      <c r="BG90" s="100">
        <v>0</v>
      </c>
      <c r="BH90" s="100">
        <v>1.1047323</v>
      </c>
      <c r="BI90" s="100">
        <v>1.8480573</v>
      </c>
      <c r="BJ90" s="100">
        <v>4.9226269</v>
      </c>
      <c r="BK90" s="100">
        <v>13.849498000000001</v>
      </c>
      <c r="BL90" s="100">
        <v>58.563546000000002</v>
      </c>
      <c r="BM90" s="100">
        <v>0.81852879999999995</v>
      </c>
      <c r="BN90" s="100">
        <v>1.3424772</v>
      </c>
      <c r="BO90" s="127"/>
      <c r="BP90" s="122">
        <v>1983</v>
      </c>
    </row>
    <row r="91" spans="1:68">
      <c r="A91" s="127"/>
      <c r="B91" s="122">
        <v>1984</v>
      </c>
      <c r="C91" s="100">
        <v>0.49430560000000001</v>
      </c>
      <c r="D91" s="100">
        <v>0</v>
      </c>
      <c r="E91" s="100">
        <v>0</v>
      </c>
      <c r="F91" s="100">
        <v>0</v>
      </c>
      <c r="G91" s="100">
        <v>0</v>
      </c>
      <c r="H91" s="100">
        <v>0</v>
      </c>
      <c r="I91" s="100">
        <v>0</v>
      </c>
      <c r="J91" s="100">
        <v>0</v>
      </c>
      <c r="K91" s="100">
        <v>0.42014069999999998</v>
      </c>
      <c r="L91" s="100">
        <v>0</v>
      </c>
      <c r="M91" s="100">
        <v>0</v>
      </c>
      <c r="N91" s="100">
        <v>0</v>
      </c>
      <c r="O91" s="100">
        <v>0.89426240000000001</v>
      </c>
      <c r="P91" s="100">
        <v>1.6039714</v>
      </c>
      <c r="Q91" s="100">
        <v>2.5130805999999999</v>
      </c>
      <c r="R91" s="100">
        <v>4.1480006999999999</v>
      </c>
      <c r="S91" s="100">
        <v>9.8175571000000001</v>
      </c>
      <c r="T91" s="100">
        <v>19.869523000000001</v>
      </c>
      <c r="U91" s="100">
        <v>0.43711850000000002</v>
      </c>
      <c r="V91" s="100">
        <v>0.79091259999999997</v>
      </c>
      <c r="W91" s="127"/>
      <c r="X91" s="122">
        <v>1984</v>
      </c>
      <c r="Y91" s="100">
        <v>0.34666789999999997</v>
      </c>
      <c r="Z91" s="100">
        <v>0</v>
      </c>
      <c r="AA91" s="100">
        <v>0</v>
      </c>
      <c r="AB91" s="100">
        <v>0</v>
      </c>
      <c r="AC91" s="100">
        <v>0</v>
      </c>
      <c r="AD91" s="100">
        <v>0</v>
      </c>
      <c r="AE91" s="100">
        <v>0</v>
      </c>
      <c r="AF91" s="100">
        <v>0</v>
      </c>
      <c r="AG91" s="100">
        <v>0</v>
      </c>
      <c r="AH91" s="100">
        <v>0</v>
      </c>
      <c r="AI91" s="100">
        <v>0</v>
      </c>
      <c r="AJ91" s="100">
        <v>0</v>
      </c>
      <c r="AK91" s="100">
        <v>1.1219912999999999</v>
      </c>
      <c r="AL91" s="100">
        <v>1.0386948</v>
      </c>
      <c r="AM91" s="100">
        <v>1.1885848000000001</v>
      </c>
      <c r="AN91" s="100">
        <v>1.1349450000000001</v>
      </c>
      <c r="AO91" s="100">
        <v>9.7411510000000003</v>
      </c>
      <c r="AP91" s="100">
        <v>24.030951999999999</v>
      </c>
      <c r="AQ91" s="100">
        <v>0.57683589999999996</v>
      </c>
      <c r="AR91" s="100">
        <v>0.67031079999999998</v>
      </c>
      <c r="AS91" s="127"/>
      <c r="AT91" s="122">
        <v>1984</v>
      </c>
      <c r="AU91" s="100">
        <v>0.42235689999999998</v>
      </c>
      <c r="AV91" s="100">
        <v>0</v>
      </c>
      <c r="AW91" s="100">
        <v>0</v>
      </c>
      <c r="AX91" s="100">
        <v>0</v>
      </c>
      <c r="AY91" s="100">
        <v>0</v>
      </c>
      <c r="AZ91" s="100">
        <v>0</v>
      </c>
      <c r="BA91" s="100">
        <v>0</v>
      </c>
      <c r="BB91" s="100">
        <v>0</v>
      </c>
      <c r="BC91" s="100">
        <v>0.21546889999999999</v>
      </c>
      <c r="BD91" s="100">
        <v>0</v>
      </c>
      <c r="BE91" s="100">
        <v>0</v>
      </c>
      <c r="BF91" s="100">
        <v>0</v>
      </c>
      <c r="BG91" s="100">
        <v>1.0115885</v>
      </c>
      <c r="BH91" s="100">
        <v>1.3006196999999999</v>
      </c>
      <c r="BI91" s="100">
        <v>1.7724211000000001</v>
      </c>
      <c r="BJ91" s="100">
        <v>2.3588084999999999</v>
      </c>
      <c r="BK91" s="100">
        <v>9.7679817</v>
      </c>
      <c r="BL91" s="100">
        <v>22.92304</v>
      </c>
      <c r="BM91" s="100">
        <v>0.50708019999999998</v>
      </c>
      <c r="BN91" s="100">
        <v>0.73352209999999995</v>
      </c>
      <c r="BO91" s="127"/>
      <c r="BP91" s="122">
        <v>1984</v>
      </c>
    </row>
    <row r="92" spans="1:68">
      <c r="A92" s="127"/>
      <c r="B92" s="122">
        <v>1985</v>
      </c>
      <c r="C92" s="100">
        <v>0</v>
      </c>
      <c r="D92" s="100">
        <v>0</v>
      </c>
      <c r="E92" s="100">
        <v>0.1446839</v>
      </c>
      <c r="F92" s="100">
        <v>0</v>
      </c>
      <c r="G92" s="100">
        <v>0.14565600000000001</v>
      </c>
      <c r="H92" s="100">
        <v>0</v>
      </c>
      <c r="I92" s="100">
        <v>0.31875100000000001</v>
      </c>
      <c r="J92" s="100">
        <v>0.1600973</v>
      </c>
      <c r="K92" s="100">
        <v>0</v>
      </c>
      <c r="L92" s="100">
        <v>0</v>
      </c>
      <c r="M92" s="100">
        <v>0.53333189999999997</v>
      </c>
      <c r="N92" s="100">
        <v>1.2984078999999999</v>
      </c>
      <c r="O92" s="100">
        <v>1.4505956</v>
      </c>
      <c r="P92" s="100">
        <v>1.5753737999999999</v>
      </c>
      <c r="Q92" s="100">
        <v>11.69927</v>
      </c>
      <c r="R92" s="100">
        <v>19.789439999999999</v>
      </c>
      <c r="S92" s="100">
        <v>42.576676999999997</v>
      </c>
      <c r="T92" s="100">
        <v>154.28765000000001</v>
      </c>
      <c r="U92" s="100">
        <v>1.8648366000000001</v>
      </c>
      <c r="V92" s="100">
        <v>4.0222214000000003</v>
      </c>
      <c r="W92" s="127"/>
      <c r="X92" s="122">
        <v>1985</v>
      </c>
      <c r="Y92" s="100">
        <v>0.51248499999999997</v>
      </c>
      <c r="Z92" s="100">
        <v>0</v>
      </c>
      <c r="AA92" s="100">
        <v>0.1515859</v>
      </c>
      <c r="AB92" s="100">
        <v>0</v>
      </c>
      <c r="AC92" s="100">
        <v>0</v>
      </c>
      <c r="AD92" s="100">
        <v>0</v>
      </c>
      <c r="AE92" s="100">
        <v>0.15994729999999999</v>
      </c>
      <c r="AF92" s="100">
        <v>0</v>
      </c>
      <c r="AG92" s="100">
        <v>0.4232957</v>
      </c>
      <c r="AH92" s="100">
        <v>0</v>
      </c>
      <c r="AI92" s="100">
        <v>0.27929680000000001</v>
      </c>
      <c r="AJ92" s="100">
        <v>1.8719730999999999</v>
      </c>
      <c r="AK92" s="100">
        <v>1.6489904</v>
      </c>
      <c r="AL92" s="100">
        <v>2.3937271</v>
      </c>
      <c r="AM92" s="100">
        <v>6.9444980000000003</v>
      </c>
      <c r="AN92" s="100">
        <v>17.393194999999999</v>
      </c>
      <c r="AO92" s="100">
        <v>37.259115000000001</v>
      </c>
      <c r="AP92" s="100">
        <v>148.63023999999999</v>
      </c>
      <c r="AQ92" s="100">
        <v>3.2002695999999999</v>
      </c>
      <c r="AR92" s="100">
        <v>3.7165287</v>
      </c>
      <c r="AS92" s="127"/>
      <c r="AT92" s="122">
        <v>1985</v>
      </c>
      <c r="AU92" s="100">
        <v>0.2500925</v>
      </c>
      <c r="AV92" s="100">
        <v>0</v>
      </c>
      <c r="AW92" s="100">
        <v>0.14805450000000001</v>
      </c>
      <c r="AX92" s="100">
        <v>0</v>
      </c>
      <c r="AY92" s="100">
        <v>7.4104199999999995E-2</v>
      </c>
      <c r="AZ92" s="100">
        <v>0</v>
      </c>
      <c r="BA92" s="100">
        <v>0.23949129999999999</v>
      </c>
      <c r="BB92" s="100">
        <v>8.1457399999999999E-2</v>
      </c>
      <c r="BC92" s="100">
        <v>0.2065013</v>
      </c>
      <c r="BD92" s="100">
        <v>0</v>
      </c>
      <c r="BE92" s="100">
        <v>0.40925289999999998</v>
      </c>
      <c r="BF92" s="100">
        <v>1.5809777</v>
      </c>
      <c r="BG92" s="100">
        <v>1.5524773000000001</v>
      </c>
      <c r="BH92" s="100">
        <v>2.0134018999999999</v>
      </c>
      <c r="BI92" s="100">
        <v>9.0451157000000002</v>
      </c>
      <c r="BJ92" s="100">
        <v>18.368728000000001</v>
      </c>
      <c r="BK92" s="100">
        <v>39.144852999999998</v>
      </c>
      <c r="BL92" s="100">
        <v>150.14272</v>
      </c>
      <c r="BM92" s="100">
        <v>2.5335196999999998</v>
      </c>
      <c r="BN92" s="100">
        <v>3.8236998</v>
      </c>
      <c r="BO92" s="127"/>
      <c r="BP92" s="122">
        <v>1985</v>
      </c>
    </row>
    <row r="93" spans="1:68">
      <c r="A93" s="127"/>
      <c r="B93" s="122">
        <v>1986</v>
      </c>
      <c r="C93" s="100">
        <v>0</v>
      </c>
      <c r="D93" s="100">
        <v>0</v>
      </c>
      <c r="E93" s="100">
        <v>0</v>
      </c>
      <c r="F93" s="100">
        <v>0</v>
      </c>
      <c r="G93" s="100">
        <v>0</v>
      </c>
      <c r="H93" s="100">
        <v>0</v>
      </c>
      <c r="I93" s="100">
        <v>0</v>
      </c>
      <c r="J93" s="100">
        <v>0</v>
      </c>
      <c r="K93" s="100">
        <v>0.1922644</v>
      </c>
      <c r="L93" s="100">
        <v>0</v>
      </c>
      <c r="M93" s="100">
        <v>0</v>
      </c>
      <c r="N93" s="100">
        <v>0.25985229999999998</v>
      </c>
      <c r="O93" s="100">
        <v>0.28441490000000003</v>
      </c>
      <c r="P93" s="100">
        <v>0</v>
      </c>
      <c r="Q93" s="100">
        <v>0.95536529999999997</v>
      </c>
      <c r="R93" s="100">
        <v>2.2600232</v>
      </c>
      <c r="S93" s="100">
        <v>4.5220903999999997</v>
      </c>
      <c r="T93" s="100">
        <v>8.6437893999999993</v>
      </c>
      <c r="U93" s="100">
        <v>0.17499590000000001</v>
      </c>
      <c r="V93" s="100">
        <v>0.32705190000000001</v>
      </c>
      <c r="W93" s="127"/>
      <c r="X93" s="122">
        <v>1986</v>
      </c>
      <c r="Y93" s="100">
        <v>0.1696454</v>
      </c>
      <c r="Z93" s="100">
        <v>0</v>
      </c>
      <c r="AA93" s="100">
        <v>0</v>
      </c>
      <c r="AB93" s="100">
        <v>0</v>
      </c>
      <c r="AC93" s="100">
        <v>0</v>
      </c>
      <c r="AD93" s="100">
        <v>0</v>
      </c>
      <c r="AE93" s="100">
        <v>0</v>
      </c>
      <c r="AF93" s="100">
        <v>0</v>
      </c>
      <c r="AG93" s="100">
        <v>0</v>
      </c>
      <c r="AH93" s="100">
        <v>0</v>
      </c>
      <c r="AI93" s="100">
        <v>0</v>
      </c>
      <c r="AJ93" s="100">
        <v>0</v>
      </c>
      <c r="AK93" s="100">
        <v>0.27186179999999999</v>
      </c>
      <c r="AL93" s="100">
        <v>1.6442014</v>
      </c>
      <c r="AM93" s="100">
        <v>0.37899890000000003</v>
      </c>
      <c r="AN93" s="100">
        <v>2.0865936</v>
      </c>
      <c r="AO93" s="100">
        <v>4.2128677999999997</v>
      </c>
      <c r="AP93" s="100">
        <v>15.858081</v>
      </c>
      <c r="AQ93" s="100">
        <v>0.3990939</v>
      </c>
      <c r="AR93" s="100">
        <v>0.43709429999999999</v>
      </c>
      <c r="AS93" s="127"/>
      <c r="AT93" s="122">
        <v>1986</v>
      </c>
      <c r="AU93" s="100">
        <v>8.2748199999999994E-2</v>
      </c>
      <c r="AV93" s="100">
        <v>0</v>
      </c>
      <c r="AW93" s="100">
        <v>0</v>
      </c>
      <c r="AX93" s="100">
        <v>0</v>
      </c>
      <c r="AY93" s="100">
        <v>0</v>
      </c>
      <c r="AZ93" s="100">
        <v>0</v>
      </c>
      <c r="BA93" s="100">
        <v>0</v>
      </c>
      <c r="BB93" s="100">
        <v>0</v>
      </c>
      <c r="BC93" s="100">
        <v>9.8587099999999997E-2</v>
      </c>
      <c r="BD93" s="100">
        <v>0</v>
      </c>
      <c r="BE93" s="100">
        <v>0</v>
      </c>
      <c r="BF93" s="100">
        <v>0.13235640000000001</v>
      </c>
      <c r="BG93" s="100">
        <v>0.27799669999999999</v>
      </c>
      <c r="BH93" s="100">
        <v>0.87696070000000004</v>
      </c>
      <c r="BI93" s="100">
        <v>0.63398540000000003</v>
      </c>
      <c r="BJ93" s="100">
        <v>2.1575505000000001</v>
      </c>
      <c r="BK93" s="100">
        <v>4.3237399999999999</v>
      </c>
      <c r="BL93" s="100">
        <v>13.921544000000001</v>
      </c>
      <c r="BM93" s="100">
        <v>0.2871707</v>
      </c>
      <c r="BN93" s="100">
        <v>0.40474019999999999</v>
      </c>
      <c r="BO93" s="127"/>
      <c r="BP93" s="122">
        <v>1986</v>
      </c>
    </row>
    <row r="94" spans="1:68">
      <c r="A94" s="127"/>
      <c r="B94" s="122">
        <v>1987</v>
      </c>
      <c r="C94" s="100">
        <v>0.16021640000000001</v>
      </c>
      <c r="D94" s="100">
        <v>0</v>
      </c>
      <c r="E94" s="100">
        <v>0.1531921</v>
      </c>
      <c r="F94" s="100">
        <v>0</v>
      </c>
      <c r="G94" s="100">
        <v>0</v>
      </c>
      <c r="H94" s="100">
        <v>0</v>
      </c>
      <c r="I94" s="100">
        <v>0</v>
      </c>
      <c r="J94" s="100">
        <v>0</v>
      </c>
      <c r="K94" s="100">
        <v>0</v>
      </c>
      <c r="L94" s="100">
        <v>0.22388140000000001</v>
      </c>
      <c r="M94" s="100">
        <v>0.25998270000000001</v>
      </c>
      <c r="N94" s="100">
        <v>0.78870370000000001</v>
      </c>
      <c r="O94" s="100">
        <v>0.28137630000000002</v>
      </c>
      <c r="P94" s="100">
        <v>1.0756351</v>
      </c>
      <c r="Q94" s="100">
        <v>1.4091056</v>
      </c>
      <c r="R94" s="100">
        <v>7.2637466000000002</v>
      </c>
      <c r="S94" s="100">
        <v>7.1056035</v>
      </c>
      <c r="T94" s="100">
        <v>27.583162999999999</v>
      </c>
      <c r="U94" s="100">
        <v>0.48039880000000001</v>
      </c>
      <c r="V94" s="100">
        <v>0.88338729999999999</v>
      </c>
      <c r="W94" s="127"/>
      <c r="X94" s="122">
        <v>1987</v>
      </c>
      <c r="Y94" s="100">
        <v>0</v>
      </c>
      <c r="Z94" s="100">
        <v>0</v>
      </c>
      <c r="AA94" s="100">
        <v>0</v>
      </c>
      <c r="AB94" s="100">
        <v>0</v>
      </c>
      <c r="AC94" s="100">
        <v>0</v>
      </c>
      <c r="AD94" s="100">
        <v>0</v>
      </c>
      <c r="AE94" s="100">
        <v>0</v>
      </c>
      <c r="AF94" s="100">
        <v>0</v>
      </c>
      <c r="AG94" s="100">
        <v>0</v>
      </c>
      <c r="AH94" s="100">
        <v>0</v>
      </c>
      <c r="AI94" s="100">
        <v>0</v>
      </c>
      <c r="AJ94" s="100">
        <v>0</v>
      </c>
      <c r="AK94" s="100">
        <v>0.54301200000000005</v>
      </c>
      <c r="AL94" s="100">
        <v>0.6326311</v>
      </c>
      <c r="AM94" s="100">
        <v>2.6197311000000001</v>
      </c>
      <c r="AN94" s="100">
        <v>1.508508</v>
      </c>
      <c r="AO94" s="100">
        <v>6.4630273999999996</v>
      </c>
      <c r="AP94" s="100">
        <v>23.664012</v>
      </c>
      <c r="AQ94" s="100">
        <v>0.55244420000000005</v>
      </c>
      <c r="AR94" s="100">
        <v>0.60492900000000005</v>
      </c>
      <c r="AS94" s="127"/>
      <c r="AT94" s="122">
        <v>1987</v>
      </c>
      <c r="AU94" s="100">
        <v>8.2055699999999995E-2</v>
      </c>
      <c r="AV94" s="100">
        <v>0</v>
      </c>
      <c r="AW94" s="100">
        <v>7.8584100000000004E-2</v>
      </c>
      <c r="AX94" s="100">
        <v>0</v>
      </c>
      <c r="AY94" s="100">
        <v>0</v>
      </c>
      <c r="AZ94" s="100">
        <v>0</v>
      </c>
      <c r="BA94" s="100">
        <v>0</v>
      </c>
      <c r="BB94" s="100">
        <v>0</v>
      </c>
      <c r="BC94" s="100">
        <v>0</v>
      </c>
      <c r="BD94" s="100">
        <v>0.1151556</v>
      </c>
      <c r="BE94" s="100">
        <v>0.13285430000000001</v>
      </c>
      <c r="BF94" s="100">
        <v>0.40129429999999999</v>
      </c>
      <c r="BG94" s="100">
        <v>0.4145295</v>
      </c>
      <c r="BH94" s="100">
        <v>0.84027260000000004</v>
      </c>
      <c r="BI94" s="100">
        <v>2.0828820000000001</v>
      </c>
      <c r="BJ94" s="100">
        <v>3.8628165000000001</v>
      </c>
      <c r="BK94" s="100">
        <v>6.6959226999999997</v>
      </c>
      <c r="BL94" s="100">
        <v>24.728732999999998</v>
      </c>
      <c r="BM94" s="100">
        <v>0.51648210000000006</v>
      </c>
      <c r="BN94" s="100">
        <v>0.71933709999999995</v>
      </c>
      <c r="BO94" s="127"/>
      <c r="BP94" s="122">
        <v>1987</v>
      </c>
    </row>
    <row r="95" spans="1:68">
      <c r="A95" s="127"/>
      <c r="B95" s="122">
        <v>1988</v>
      </c>
      <c r="C95" s="100">
        <v>0.31775890000000001</v>
      </c>
      <c r="D95" s="100">
        <v>0</v>
      </c>
      <c r="E95" s="100">
        <v>0</v>
      </c>
      <c r="F95" s="100">
        <v>0.1391994</v>
      </c>
      <c r="G95" s="100">
        <v>0</v>
      </c>
      <c r="H95" s="100">
        <v>0.14114550000000001</v>
      </c>
      <c r="I95" s="100">
        <v>0</v>
      </c>
      <c r="J95" s="100">
        <v>0.15601229999999999</v>
      </c>
      <c r="K95" s="100">
        <v>0</v>
      </c>
      <c r="L95" s="100">
        <v>0.21693009999999999</v>
      </c>
      <c r="M95" s="100">
        <v>0</v>
      </c>
      <c r="N95" s="100">
        <v>0.26645279999999999</v>
      </c>
      <c r="O95" s="100">
        <v>0.55381720000000001</v>
      </c>
      <c r="P95" s="100">
        <v>0.68425190000000002</v>
      </c>
      <c r="Q95" s="100">
        <v>2.3510493000000001</v>
      </c>
      <c r="R95" s="100">
        <v>6.9842645000000001</v>
      </c>
      <c r="S95" s="100">
        <v>16.263248000000001</v>
      </c>
      <c r="T95" s="100">
        <v>63.349611000000003</v>
      </c>
      <c r="U95" s="100">
        <v>0.75161129999999998</v>
      </c>
      <c r="V95" s="100">
        <v>1.5356204</v>
      </c>
      <c r="W95" s="127"/>
      <c r="X95" s="122">
        <v>1988</v>
      </c>
      <c r="Y95" s="100">
        <v>0.166627</v>
      </c>
      <c r="Z95" s="100">
        <v>0.1687399</v>
      </c>
      <c r="AA95" s="100">
        <v>0.32825739999999998</v>
      </c>
      <c r="AB95" s="100">
        <v>0</v>
      </c>
      <c r="AC95" s="100">
        <v>0.15321299999999999</v>
      </c>
      <c r="AD95" s="100">
        <v>0.143654</v>
      </c>
      <c r="AE95" s="100">
        <v>0.15133240000000001</v>
      </c>
      <c r="AF95" s="100">
        <v>0.15761040000000001</v>
      </c>
      <c r="AG95" s="100">
        <v>0</v>
      </c>
      <c r="AH95" s="100">
        <v>0.2297525</v>
      </c>
      <c r="AI95" s="100">
        <v>0</v>
      </c>
      <c r="AJ95" s="100">
        <v>0.55016240000000005</v>
      </c>
      <c r="AK95" s="100">
        <v>0.54044559999999997</v>
      </c>
      <c r="AL95" s="100">
        <v>0.91096809999999995</v>
      </c>
      <c r="AM95" s="100">
        <v>1.1214157</v>
      </c>
      <c r="AN95" s="100">
        <v>5.8291477</v>
      </c>
      <c r="AO95" s="100">
        <v>13.947217999999999</v>
      </c>
      <c r="AP95" s="100">
        <v>48.089928</v>
      </c>
      <c r="AQ95" s="100">
        <v>1.1710423000000001</v>
      </c>
      <c r="AR95" s="100">
        <v>1.2764283999999999</v>
      </c>
      <c r="AS95" s="127"/>
      <c r="AT95" s="122">
        <v>1988</v>
      </c>
      <c r="AU95" s="100">
        <v>0.2439915</v>
      </c>
      <c r="AV95" s="100">
        <v>8.2078100000000001E-2</v>
      </c>
      <c r="AW95" s="100">
        <v>0.15985569999999999</v>
      </c>
      <c r="AX95" s="100">
        <v>7.1039199999999997E-2</v>
      </c>
      <c r="AY95" s="100">
        <v>7.5425099999999995E-2</v>
      </c>
      <c r="AZ95" s="100">
        <v>0.14238870000000001</v>
      </c>
      <c r="BA95" s="100">
        <v>7.5499700000000003E-2</v>
      </c>
      <c r="BB95" s="100">
        <v>0.15680730000000001</v>
      </c>
      <c r="BC95" s="100">
        <v>0</v>
      </c>
      <c r="BD95" s="100">
        <v>0.2231573</v>
      </c>
      <c r="BE95" s="100">
        <v>0</v>
      </c>
      <c r="BF95" s="100">
        <v>0.4060474</v>
      </c>
      <c r="BG95" s="100">
        <v>0.54704969999999997</v>
      </c>
      <c r="BH95" s="100">
        <v>0.80436289999999999</v>
      </c>
      <c r="BI95" s="100">
        <v>1.6660071999999999</v>
      </c>
      <c r="BJ95" s="100">
        <v>6.3029845</v>
      </c>
      <c r="BK95" s="100">
        <v>14.789690999999999</v>
      </c>
      <c r="BL95" s="100">
        <v>52.288341000000003</v>
      </c>
      <c r="BM95" s="100">
        <v>0.96176159999999999</v>
      </c>
      <c r="BN95" s="100">
        <v>1.3484659000000001</v>
      </c>
      <c r="BO95" s="127"/>
      <c r="BP95" s="122">
        <v>1988</v>
      </c>
    </row>
    <row r="96" spans="1:68">
      <c r="A96" s="127"/>
      <c r="B96" s="122">
        <v>1989</v>
      </c>
      <c r="C96" s="100">
        <v>0.47093400000000002</v>
      </c>
      <c r="D96" s="100">
        <v>0</v>
      </c>
      <c r="E96" s="100">
        <v>0</v>
      </c>
      <c r="F96" s="100">
        <v>0.13847580000000001</v>
      </c>
      <c r="G96" s="100">
        <v>0</v>
      </c>
      <c r="H96" s="100">
        <v>0</v>
      </c>
      <c r="I96" s="100">
        <v>0</v>
      </c>
      <c r="J96" s="100">
        <v>0.15407470000000001</v>
      </c>
      <c r="K96" s="100">
        <v>0</v>
      </c>
      <c r="L96" s="100">
        <v>0.2073441</v>
      </c>
      <c r="M96" s="100">
        <v>0</v>
      </c>
      <c r="N96" s="100">
        <v>0.80827459999999995</v>
      </c>
      <c r="O96" s="100">
        <v>0.82253980000000004</v>
      </c>
      <c r="P96" s="100">
        <v>2.9319017000000001</v>
      </c>
      <c r="Q96" s="100">
        <v>6.1262670999999997</v>
      </c>
      <c r="R96" s="100">
        <v>13.351402</v>
      </c>
      <c r="S96" s="100">
        <v>24.654192999999999</v>
      </c>
      <c r="T96" s="100">
        <v>95.047523999999996</v>
      </c>
      <c r="U96" s="100">
        <v>1.3233839000000001</v>
      </c>
      <c r="V96" s="100">
        <v>2.5234063999999998</v>
      </c>
      <c r="W96" s="127"/>
      <c r="X96" s="122">
        <v>1989</v>
      </c>
      <c r="Y96" s="100">
        <v>0</v>
      </c>
      <c r="Z96" s="100">
        <v>0</v>
      </c>
      <c r="AA96" s="100">
        <v>0</v>
      </c>
      <c r="AB96" s="100">
        <v>0</v>
      </c>
      <c r="AC96" s="100">
        <v>0.15181720000000001</v>
      </c>
      <c r="AD96" s="100">
        <v>0</v>
      </c>
      <c r="AE96" s="100">
        <v>0.14762810000000001</v>
      </c>
      <c r="AF96" s="100">
        <v>0</v>
      </c>
      <c r="AG96" s="100">
        <v>0</v>
      </c>
      <c r="AH96" s="100">
        <v>0</v>
      </c>
      <c r="AI96" s="100">
        <v>0.77085749999999997</v>
      </c>
      <c r="AJ96" s="100">
        <v>0.55402890000000005</v>
      </c>
      <c r="AK96" s="100">
        <v>1.0793279</v>
      </c>
      <c r="AL96" s="100">
        <v>1.1666093</v>
      </c>
      <c r="AM96" s="100">
        <v>2.2572429000000001</v>
      </c>
      <c r="AN96" s="100">
        <v>8.3806296000000007</v>
      </c>
      <c r="AO96" s="100">
        <v>15.694012000000001</v>
      </c>
      <c r="AP96" s="100">
        <v>85.264707999999999</v>
      </c>
      <c r="AQ96" s="100">
        <v>1.7562956999999999</v>
      </c>
      <c r="AR96" s="100">
        <v>1.9186813</v>
      </c>
      <c r="AS96" s="127"/>
      <c r="AT96" s="122">
        <v>1989</v>
      </c>
      <c r="AU96" s="100">
        <v>0.2411866</v>
      </c>
      <c r="AV96" s="100">
        <v>0</v>
      </c>
      <c r="AW96" s="100">
        <v>0</v>
      </c>
      <c r="AX96" s="100">
        <v>7.0762800000000001E-2</v>
      </c>
      <c r="AY96" s="100">
        <v>7.4856099999999995E-2</v>
      </c>
      <c r="AZ96" s="100">
        <v>0</v>
      </c>
      <c r="BA96" s="100">
        <v>7.3602299999999996E-2</v>
      </c>
      <c r="BB96" s="100">
        <v>7.7234999999999998E-2</v>
      </c>
      <c r="BC96" s="100">
        <v>0</v>
      </c>
      <c r="BD96" s="100">
        <v>0.1065859</v>
      </c>
      <c r="BE96" s="100">
        <v>0.37730770000000002</v>
      </c>
      <c r="BF96" s="100">
        <v>0.68291740000000001</v>
      </c>
      <c r="BG96" s="100">
        <v>0.95196000000000003</v>
      </c>
      <c r="BH96" s="100">
        <v>2.0004862999999999</v>
      </c>
      <c r="BI96" s="100">
        <v>3.9747956000000002</v>
      </c>
      <c r="BJ96" s="100">
        <v>10.42301</v>
      </c>
      <c r="BK96" s="100">
        <v>18.968582999999999</v>
      </c>
      <c r="BL96" s="100">
        <v>87.996200999999999</v>
      </c>
      <c r="BM96" s="100">
        <v>1.5403449</v>
      </c>
      <c r="BN96" s="100">
        <v>2.1505455000000002</v>
      </c>
      <c r="BO96" s="127"/>
      <c r="BP96" s="122">
        <v>1989</v>
      </c>
    </row>
    <row r="97" spans="1:68">
      <c r="A97" s="127"/>
      <c r="B97" s="122">
        <v>1990</v>
      </c>
      <c r="C97" s="100">
        <v>0</v>
      </c>
      <c r="D97" s="100">
        <v>0</v>
      </c>
      <c r="E97" s="100">
        <v>0</v>
      </c>
      <c r="F97" s="100">
        <v>0</v>
      </c>
      <c r="G97" s="100">
        <v>0.14523839999999999</v>
      </c>
      <c r="H97" s="100">
        <v>0</v>
      </c>
      <c r="I97" s="100">
        <v>0.28606039999999999</v>
      </c>
      <c r="J97" s="100">
        <v>0</v>
      </c>
      <c r="K97" s="100">
        <v>0</v>
      </c>
      <c r="L97" s="100">
        <v>0</v>
      </c>
      <c r="M97" s="100">
        <v>0</v>
      </c>
      <c r="N97" s="100">
        <v>0</v>
      </c>
      <c r="O97" s="100">
        <v>0.2718758</v>
      </c>
      <c r="P97" s="100">
        <v>0.63737100000000002</v>
      </c>
      <c r="Q97" s="100">
        <v>0.45895140000000001</v>
      </c>
      <c r="R97" s="100">
        <v>1.9412826999999999</v>
      </c>
      <c r="S97" s="100">
        <v>8.6659404000000002</v>
      </c>
      <c r="T97" s="100">
        <v>12.029062</v>
      </c>
      <c r="U97" s="100">
        <v>0.25848080000000001</v>
      </c>
      <c r="V97" s="100">
        <v>0.44398189999999998</v>
      </c>
      <c r="W97" s="127"/>
      <c r="X97" s="122">
        <v>1990</v>
      </c>
      <c r="Y97" s="100">
        <v>0</v>
      </c>
      <c r="Z97" s="100">
        <v>0</v>
      </c>
      <c r="AA97" s="100">
        <v>0</v>
      </c>
      <c r="AB97" s="100">
        <v>0</v>
      </c>
      <c r="AC97" s="100">
        <v>0</v>
      </c>
      <c r="AD97" s="100">
        <v>0</v>
      </c>
      <c r="AE97" s="100">
        <v>0</v>
      </c>
      <c r="AF97" s="100">
        <v>0</v>
      </c>
      <c r="AG97" s="100">
        <v>0</v>
      </c>
      <c r="AH97" s="100">
        <v>0</v>
      </c>
      <c r="AI97" s="100">
        <v>0</v>
      </c>
      <c r="AJ97" s="100">
        <v>0.27844530000000001</v>
      </c>
      <c r="AK97" s="100">
        <v>0.26979409999999998</v>
      </c>
      <c r="AL97" s="100">
        <v>0.57378600000000002</v>
      </c>
      <c r="AM97" s="100">
        <v>0.36949729999999997</v>
      </c>
      <c r="AN97" s="100">
        <v>2.7187334000000001</v>
      </c>
      <c r="AO97" s="100">
        <v>5.7419701999999999</v>
      </c>
      <c r="AP97" s="100">
        <v>20.831558000000001</v>
      </c>
      <c r="AQ97" s="100">
        <v>0.47931580000000001</v>
      </c>
      <c r="AR97" s="100">
        <v>0.51318350000000001</v>
      </c>
      <c r="AS97" s="127"/>
      <c r="AT97" s="122">
        <v>1990</v>
      </c>
      <c r="AU97" s="100">
        <v>0</v>
      </c>
      <c r="AV97" s="100">
        <v>0</v>
      </c>
      <c r="AW97" s="100">
        <v>0</v>
      </c>
      <c r="AX97" s="100">
        <v>0</v>
      </c>
      <c r="AY97" s="100">
        <v>7.3618199999999995E-2</v>
      </c>
      <c r="AZ97" s="100">
        <v>0</v>
      </c>
      <c r="BA97" s="100">
        <v>0.143513</v>
      </c>
      <c r="BB97" s="100">
        <v>0</v>
      </c>
      <c r="BC97" s="100">
        <v>0</v>
      </c>
      <c r="BD97" s="100">
        <v>0</v>
      </c>
      <c r="BE97" s="100">
        <v>0</v>
      </c>
      <c r="BF97" s="100">
        <v>0.1377285</v>
      </c>
      <c r="BG97" s="100">
        <v>0.27083099999999999</v>
      </c>
      <c r="BH97" s="100">
        <v>0.60390940000000004</v>
      </c>
      <c r="BI97" s="100">
        <v>0.4093948</v>
      </c>
      <c r="BJ97" s="100">
        <v>2.3985417</v>
      </c>
      <c r="BK97" s="100">
        <v>6.8150531000000001</v>
      </c>
      <c r="BL97" s="100">
        <v>18.345507000000001</v>
      </c>
      <c r="BM97" s="100">
        <v>0.3691739</v>
      </c>
      <c r="BN97" s="100">
        <v>0.49977909999999998</v>
      </c>
      <c r="BO97" s="127"/>
      <c r="BP97" s="122">
        <v>1990</v>
      </c>
    </row>
    <row r="98" spans="1:68">
      <c r="A98" s="127"/>
      <c r="B98" s="122">
        <v>1991</v>
      </c>
      <c r="C98" s="100">
        <v>0</v>
      </c>
      <c r="D98" s="100">
        <v>0</v>
      </c>
      <c r="E98" s="100">
        <v>0</v>
      </c>
      <c r="F98" s="100">
        <v>0.14310800000000001</v>
      </c>
      <c r="G98" s="100">
        <v>0</v>
      </c>
      <c r="H98" s="100">
        <v>0</v>
      </c>
      <c r="I98" s="100">
        <v>0</v>
      </c>
      <c r="J98" s="100">
        <v>0</v>
      </c>
      <c r="K98" s="100">
        <v>0.15263959999999999</v>
      </c>
      <c r="L98" s="100">
        <v>0</v>
      </c>
      <c r="M98" s="100">
        <v>0</v>
      </c>
      <c r="N98" s="100">
        <v>0</v>
      </c>
      <c r="O98" s="100">
        <v>0</v>
      </c>
      <c r="P98" s="100">
        <v>0.31236140000000001</v>
      </c>
      <c r="Q98" s="100">
        <v>0.43764829999999999</v>
      </c>
      <c r="R98" s="100">
        <v>1.257917</v>
      </c>
      <c r="S98" s="100">
        <v>8.2925616000000009</v>
      </c>
      <c r="T98" s="100">
        <v>11.307100999999999</v>
      </c>
      <c r="U98" s="100">
        <v>0.208928</v>
      </c>
      <c r="V98" s="100">
        <v>0.37609710000000002</v>
      </c>
      <c r="W98" s="127"/>
      <c r="X98" s="122">
        <v>1991</v>
      </c>
      <c r="Y98" s="100">
        <v>0</v>
      </c>
      <c r="Z98" s="100">
        <v>0</v>
      </c>
      <c r="AA98" s="100">
        <v>0.16575280000000001</v>
      </c>
      <c r="AB98" s="100">
        <v>0</v>
      </c>
      <c r="AC98" s="100">
        <v>0</v>
      </c>
      <c r="AD98" s="100">
        <v>0</v>
      </c>
      <c r="AE98" s="100">
        <v>0</v>
      </c>
      <c r="AF98" s="100">
        <v>0</v>
      </c>
      <c r="AG98" s="100">
        <v>0</v>
      </c>
      <c r="AH98" s="100">
        <v>0</v>
      </c>
      <c r="AI98" s="100">
        <v>0</v>
      </c>
      <c r="AJ98" s="100">
        <v>0.27882489999999999</v>
      </c>
      <c r="AK98" s="100">
        <v>0.27020529999999998</v>
      </c>
      <c r="AL98" s="100">
        <v>0.85409740000000001</v>
      </c>
      <c r="AM98" s="100">
        <v>0.35428199999999999</v>
      </c>
      <c r="AN98" s="100">
        <v>1.3303651000000001</v>
      </c>
      <c r="AO98" s="100">
        <v>6.1891826999999999</v>
      </c>
      <c r="AP98" s="100">
        <v>17.268488999999999</v>
      </c>
      <c r="AQ98" s="100">
        <v>0.43836239999999999</v>
      </c>
      <c r="AR98" s="100">
        <v>0.4559088</v>
      </c>
      <c r="AS98" s="127"/>
      <c r="AT98" s="122">
        <v>1991</v>
      </c>
      <c r="AU98" s="100">
        <v>0</v>
      </c>
      <c r="AV98" s="100">
        <v>0</v>
      </c>
      <c r="AW98" s="100">
        <v>8.054E-2</v>
      </c>
      <c r="AX98" s="100">
        <v>7.3309799999999994E-2</v>
      </c>
      <c r="AY98" s="100">
        <v>0</v>
      </c>
      <c r="AZ98" s="100">
        <v>0</v>
      </c>
      <c r="BA98" s="100">
        <v>0</v>
      </c>
      <c r="BB98" s="100">
        <v>0</v>
      </c>
      <c r="BC98" s="100">
        <v>7.7263600000000002E-2</v>
      </c>
      <c r="BD98" s="100">
        <v>0</v>
      </c>
      <c r="BE98" s="100">
        <v>0</v>
      </c>
      <c r="BF98" s="100">
        <v>0.1377505</v>
      </c>
      <c r="BG98" s="100">
        <v>0.13570950000000001</v>
      </c>
      <c r="BH98" s="100">
        <v>0.5957789</v>
      </c>
      <c r="BI98" s="100">
        <v>0.39157720000000001</v>
      </c>
      <c r="BJ98" s="100">
        <v>1.3004070000000001</v>
      </c>
      <c r="BK98" s="100">
        <v>6.9617278999999996</v>
      </c>
      <c r="BL98" s="100">
        <v>15.55946</v>
      </c>
      <c r="BM98" s="100">
        <v>0.32399840000000002</v>
      </c>
      <c r="BN98" s="100">
        <v>0.42906660000000002</v>
      </c>
      <c r="BO98" s="127"/>
      <c r="BP98" s="122">
        <v>1991</v>
      </c>
    </row>
    <row r="99" spans="1:68">
      <c r="A99" s="127"/>
      <c r="B99" s="122">
        <v>1992</v>
      </c>
      <c r="C99" s="100">
        <v>0</v>
      </c>
      <c r="D99" s="100">
        <v>0</v>
      </c>
      <c r="E99" s="100">
        <v>0</v>
      </c>
      <c r="F99" s="100">
        <v>0</v>
      </c>
      <c r="G99" s="100">
        <v>0</v>
      </c>
      <c r="H99" s="100">
        <v>0</v>
      </c>
      <c r="I99" s="100">
        <v>0.13782759999999999</v>
      </c>
      <c r="J99" s="100">
        <v>0</v>
      </c>
      <c r="K99" s="100">
        <v>0</v>
      </c>
      <c r="L99" s="100">
        <v>0</v>
      </c>
      <c r="M99" s="100">
        <v>0.2243551</v>
      </c>
      <c r="N99" s="100">
        <v>0</v>
      </c>
      <c r="O99" s="100">
        <v>0.55192209999999997</v>
      </c>
      <c r="P99" s="100">
        <v>0.61598730000000002</v>
      </c>
      <c r="Q99" s="100">
        <v>2.5100191999999999</v>
      </c>
      <c r="R99" s="100">
        <v>6.7924294999999999</v>
      </c>
      <c r="S99" s="100">
        <v>10.191371</v>
      </c>
      <c r="T99" s="100">
        <v>38.054968000000002</v>
      </c>
      <c r="U99" s="100">
        <v>0.57416780000000001</v>
      </c>
      <c r="V99" s="100">
        <v>1.0279218999999999</v>
      </c>
      <c r="W99" s="127"/>
      <c r="X99" s="122">
        <v>1992</v>
      </c>
      <c r="Y99" s="100">
        <v>0.1598637</v>
      </c>
      <c r="Z99" s="100">
        <v>0</v>
      </c>
      <c r="AA99" s="100">
        <v>0</v>
      </c>
      <c r="AB99" s="100">
        <v>0</v>
      </c>
      <c r="AC99" s="100">
        <v>0.14186309999999999</v>
      </c>
      <c r="AD99" s="100">
        <v>0</v>
      </c>
      <c r="AE99" s="100">
        <v>0</v>
      </c>
      <c r="AF99" s="100">
        <v>0</v>
      </c>
      <c r="AG99" s="100">
        <v>0</v>
      </c>
      <c r="AH99" s="100">
        <v>0.18585080000000001</v>
      </c>
      <c r="AI99" s="100">
        <v>0</v>
      </c>
      <c r="AJ99" s="100">
        <v>0.27320169999999999</v>
      </c>
      <c r="AK99" s="100">
        <v>0.54805630000000005</v>
      </c>
      <c r="AL99" s="100">
        <v>0.28359220000000002</v>
      </c>
      <c r="AM99" s="100">
        <v>2.7369702999999999</v>
      </c>
      <c r="AN99" s="100">
        <v>4.3688535999999996</v>
      </c>
      <c r="AO99" s="100">
        <v>7.2686424000000001</v>
      </c>
      <c r="AP99" s="100">
        <v>31.188272999999999</v>
      </c>
      <c r="AQ99" s="100">
        <v>0.82094509999999998</v>
      </c>
      <c r="AR99" s="100">
        <v>0.8370263</v>
      </c>
      <c r="AS99" s="127"/>
      <c r="AT99" s="122">
        <v>1992</v>
      </c>
      <c r="AU99" s="100">
        <v>7.7884800000000004E-2</v>
      </c>
      <c r="AV99" s="100">
        <v>0</v>
      </c>
      <c r="AW99" s="100">
        <v>0</v>
      </c>
      <c r="AX99" s="100">
        <v>0</v>
      </c>
      <c r="AY99" s="100">
        <v>6.9991200000000003E-2</v>
      </c>
      <c r="AZ99" s="100">
        <v>0</v>
      </c>
      <c r="BA99" s="100">
        <v>6.8964999999999999E-2</v>
      </c>
      <c r="BB99" s="100">
        <v>0</v>
      </c>
      <c r="BC99" s="100">
        <v>0</v>
      </c>
      <c r="BD99" s="100">
        <v>9.0957399999999994E-2</v>
      </c>
      <c r="BE99" s="100">
        <v>0.1150033</v>
      </c>
      <c r="BF99" s="100">
        <v>0.1351676</v>
      </c>
      <c r="BG99" s="100">
        <v>0.54998239999999998</v>
      </c>
      <c r="BH99" s="100">
        <v>0.44293450000000001</v>
      </c>
      <c r="BI99" s="100">
        <v>2.6348676000000002</v>
      </c>
      <c r="BJ99" s="100">
        <v>5.3730701999999999</v>
      </c>
      <c r="BK99" s="100">
        <v>8.3456779999999995</v>
      </c>
      <c r="BL99" s="100">
        <v>33.184209000000003</v>
      </c>
      <c r="BM99" s="100">
        <v>0.69799500000000003</v>
      </c>
      <c r="BN99" s="100">
        <v>0.90066360000000001</v>
      </c>
      <c r="BO99" s="127"/>
      <c r="BP99" s="122">
        <v>1992</v>
      </c>
    </row>
    <row r="100" spans="1:68">
      <c r="A100" s="127"/>
      <c r="B100" s="122">
        <v>1993</v>
      </c>
      <c r="C100" s="100">
        <v>0.30200389999999999</v>
      </c>
      <c r="D100" s="100">
        <v>0</v>
      </c>
      <c r="E100" s="100">
        <v>0</v>
      </c>
      <c r="F100" s="100">
        <v>0</v>
      </c>
      <c r="G100" s="100">
        <v>0</v>
      </c>
      <c r="H100" s="100">
        <v>0</v>
      </c>
      <c r="I100" s="100">
        <v>0</v>
      </c>
      <c r="J100" s="100">
        <v>0</v>
      </c>
      <c r="K100" s="100">
        <v>0.1532992</v>
      </c>
      <c r="L100" s="100">
        <v>0</v>
      </c>
      <c r="M100" s="100">
        <v>0</v>
      </c>
      <c r="N100" s="100">
        <v>0.5224415</v>
      </c>
      <c r="O100" s="100">
        <v>0.55968479999999998</v>
      </c>
      <c r="P100" s="100">
        <v>0.30370770000000002</v>
      </c>
      <c r="Q100" s="100">
        <v>1.19929</v>
      </c>
      <c r="R100" s="100">
        <v>1.2266551999999999</v>
      </c>
      <c r="S100" s="100">
        <v>1.0745294000000001</v>
      </c>
      <c r="T100" s="100">
        <v>21.881837999999998</v>
      </c>
      <c r="U100" s="100">
        <v>0.28467379999999998</v>
      </c>
      <c r="V100" s="100">
        <v>0.4826394</v>
      </c>
      <c r="W100" s="127"/>
      <c r="X100" s="122">
        <v>1993</v>
      </c>
      <c r="Y100" s="100">
        <v>0.1590078</v>
      </c>
      <c r="Z100" s="100">
        <v>0</v>
      </c>
      <c r="AA100" s="100">
        <v>0</v>
      </c>
      <c r="AB100" s="100">
        <v>0</v>
      </c>
      <c r="AC100" s="100">
        <v>0</v>
      </c>
      <c r="AD100" s="100">
        <v>0</v>
      </c>
      <c r="AE100" s="100">
        <v>0.13706670000000001</v>
      </c>
      <c r="AF100" s="100">
        <v>0</v>
      </c>
      <c r="AG100" s="100">
        <v>0</v>
      </c>
      <c r="AH100" s="100">
        <v>0</v>
      </c>
      <c r="AI100" s="100">
        <v>0.23087650000000001</v>
      </c>
      <c r="AJ100" s="100">
        <v>0</v>
      </c>
      <c r="AK100" s="100">
        <v>0.27862369999999997</v>
      </c>
      <c r="AL100" s="100">
        <v>0.28194829999999999</v>
      </c>
      <c r="AM100" s="100">
        <v>1.3202322</v>
      </c>
      <c r="AN100" s="100">
        <v>1.7418644000000001</v>
      </c>
      <c r="AO100" s="100">
        <v>1.8982896</v>
      </c>
      <c r="AP100" s="100">
        <v>13.165582000000001</v>
      </c>
      <c r="AQ100" s="100">
        <v>0.36146640000000002</v>
      </c>
      <c r="AR100" s="100">
        <v>0.36020150000000001</v>
      </c>
      <c r="AS100" s="127"/>
      <c r="AT100" s="122">
        <v>1993</v>
      </c>
      <c r="AU100" s="100">
        <v>0.23235230000000001</v>
      </c>
      <c r="AV100" s="100">
        <v>0</v>
      </c>
      <c r="AW100" s="100">
        <v>0</v>
      </c>
      <c r="AX100" s="100">
        <v>0</v>
      </c>
      <c r="AY100" s="100">
        <v>0</v>
      </c>
      <c r="AZ100" s="100">
        <v>0</v>
      </c>
      <c r="BA100" s="100">
        <v>6.8518700000000002E-2</v>
      </c>
      <c r="BB100" s="100">
        <v>0</v>
      </c>
      <c r="BC100" s="100">
        <v>7.7014799999999994E-2</v>
      </c>
      <c r="BD100" s="100">
        <v>0</v>
      </c>
      <c r="BE100" s="100">
        <v>0.1125927</v>
      </c>
      <c r="BF100" s="100">
        <v>0.26391419999999999</v>
      </c>
      <c r="BG100" s="100">
        <v>0.41884759999999999</v>
      </c>
      <c r="BH100" s="100">
        <v>0.29242370000000001</v>
      </c>
      <c r="BI100" s="100">
        <v>1.2655367</v>
      </c>
      <c r="BJ100" s="100">
        <v>1.5279461000000001</v>
      </c>
      <c r="BK100" s="100">
        <v>1.5929845</v>
      </c>
      <c r="BL100" s="100">
        <v>15.71604</v>
      </c>
      <c r="BM100" s="100">
        <v>0.32322440000000002</v>
      </c>
      <c r="BN100" s="100">
        <v>0.39996429999999999</v>
      </c>
      <c r="BO100" s="127"/>
      <c r="BP100" s="122">
        <v>1993</v>
      </c>
    </row>
    <row r="101" spans="1:68">
      <c r="A101" s="127"/>
      <c r="B101" s="122">
        <v>1994</v>
      </c>
      <c r="C101" s="100">
        <v>0</v>
      </c>
      <c r="D101" s="100">
        <v>0</v>
      </c>
      <c r="E101" s="100">
        <v>0</v>
      </c>
      <c r="F101" s="100">
        <v>0</v>
      </c>
      <c r="G101" s="100">
        <v>0.13739470000000001</v>
      </c>
      <c r="H101" s="100">
        <v>0</v>
      </c>
      <c r="I101" s="100">
        <v>0</v>
      </c>
      <c r="J101" s="100">
        <v>0</v>
      </c>
      <c r="K101" s="100">
        <v>0</v>
      </c>
      <c r="L101" s="100">
        <v>0</v>
      </c>
      <c r="M101" s="100">
        <v>0.21123739999999999</v>
      </c>
      <c r="N101" s="100">
        <v>0.25462459999999998</v>
      </c>
      <c r="O101" s="100">
        <v>1.129264</v>
      </c>
      <c r="P101" s="100">
        <v>0</v>
      </c>
      <c r="Q101" s="100">
        <v>3.8009807000000002</v>
      </c>
      <c r="R101" s="100">
        <v>6.7537697999999997</v>
      </c>
      <c r="S101" s="100">
        <v>8.1387660000000004</v>
      </c>
      <c r="T101" s="100">
        <v>30.088761999999999</v>
      </c>
      <c r="U101" s="100">
        <v>0.58666399999999996</v>
      </c>
      <c r="V101" s="100">
        <v>0.93955149999999998</v>
      </c>
      <c r="W101" s="127"/>
      <c r="X101" s="122">
        <v>1994</v>
      </c>
      <c r="Y101" s="100">
        <v>0</v>
      </c>
      <c r="Z101" s="100">
        <v>0</v>
      </c>
      <c r="AA101" s="100">
        <v>0</v>
      </c>
      <c r="AB101" s="100">
        <v>0</v>
      </c>
      <c r="AC101" s="100">
        <v>0</v>
      </c>
      <c r="AD101" s="100">
        <v>0</v>
      </c>
      <c r="AE101" s="100">
        <v>0</v>
      </c>
      <c r="AF101" s="100">
        <v>0</v>
      </c>
      <c r="AG101" s="100">
        <v>0.15256230000000001</v>
      </c>
      <c r="AH101" s="100">
        <v>0</v>
      </c>
      <c r="AI101" s="100">
        <v>0</v>
      </c>
      <c r="AJ101" s="100">
        <v>0</v>
      </c>
      <c r="AK101" s="100">
        <v>0.84299029999999997</v>
      </c>
      <c r="AL101" s="100">
        <v>0.28293109999999999</v>
      </c>
      <c r="AM101" s="100">
        <v>1.8963098</v>
      </c>
      <c r="AN101" s="100">
        <v>4.8417624000000004</v>
      </c>
      <c r="AO101" s="100">
        <v>5.3976573999999999</v>
      </c>
      <c r="AP101" s="100">
        <v>38.555658000000001</v>
      </c>
      <c r="AQ101" s="100">
        <v>0.89467540000000001</v>
      </c>
      <c r="AR101" s="100">
        <v>0.86769200000000002</v>
      </c>
      <c r="AS101" s="127"/>
      <c r="AT101" s="122">
        <v>1994</v>
      </c>
      <c r="AU101" s="100">
        <v>0</v>
      </c>
      <c r="AV101" s="100">
        <v>0</v>
      </c>
      <c r="AW101" s="100">
        <v>0</v>
      </c>
      <c r="AX101" s="100">
        <v>0</v>
      </c>
      <c r="AY101" s="100">
        <v>6.9698800000000005E-2</v>
      </c>
      <c r="AZ101" s="100">
        <v>0</v>
      </c>
      <c r="BA101" s="100">
        <v>0</v>
      </c>
      <c r="BB101" s="100">
        <v>0</v>
      </c>
      <c r="BC101" s="100">
        <v>7.6172000000000004E-2</v>
      </c>
      <c r="BD101" s="100">
        <v>0</v>
      </c>
      <c r="BE101" s="100">
        <v>0.10809439999999999</v>
      </c>
      <c r="BF101" s="100">
        <v>0.12865689999999999</v>
      </c>
      <c r="BG101" s="100">
        <v>0.98579190000000005</v>
      </c>
      <c r="BH101" s="100">
        <v>0.1459918</v>
      </c>
      <c r="BI101" s="100">
        <v>2.7610294</v>
      </c>
      <c r="BJ101" s="100">
        <v>5.6401289999999999</v>
      </c>
      <c r="BK101" s="100">
        <v>6.4142713999999996</v>
      </c>
      <c r="BL101" s="100">
        <v>36.058025999999998</v>
      </c>
      <c r="BM101" s="100">
        <v>0.74134529999999998</v>
      </c>
      <c r="BN101" s="100">
        <v>0.91466119999999995</v>
      </c>
      <c r="BO101" s="127"/>
      <c r="BP101" s="122">
        <v>1994</v>
      </c>
    </row>
    <row r="102" spans="1:68">
      <c r="A102" s="127"/>
      <c r="B102" s="122">
        <v>1995</v>
      </c>
      <c r="C102" s="100">
        <v>0.15038319999999999</v>
      </c>
      <c r="D102" s="100">
        <v>0</v>
      </c>
      <c r="E102" s="100">
        <v>0</v>
      </c>
      <c r="F102" s="100">
        <v>0</v>
      </c>
      <c r="G102" s="100">
        <v>0</v>
      </c>
      <c r="H102" s="100">
        <v>0.29053210000000002</v>
      </c>
      <c r="I102" s="100">
        <v>0</v>
      </c>
      <c r="J102" s="100">
        <v>0.14113210000000001</v>
      </c>
      <c r="K102" s="100">
        <v>0</v>
      </c>
      <c r="L102" s="100">
        <v>0</v>
      </c>
      <c r="M102" s="100">
        <v>0</v>
      </c>
      <c r="N102" s="100">
        <v>0</v>
      </c>
      <c r="O102" s="100">
        <v>0</v>
      </c>
      <c r="P102" s="100">
        <v>0.29948459999999999</v>
      </c>
      <c r="Q102" s="100">
        <v>1.4869502000000001</v>
      </c>
      <c r="R102" s="100">
        <v>5.9209436000000002</v>
      </c>
      <c r="S102" s="100">
        <v>4.8907886999999999</v>
      </c>
      <c r="T102" s="100">
        <v>17.670030000000001</v>
      </c>
      <c r="U102" s="100">
        <v>0.37944610000000001</v>
      </c>
      <c r="V102" s="100">
        <v>0.58423420000000004</v>
      </c>
      <c r="W102" s="127"/>
      <c r="X102" s="122">
        <v>1995</v>
      </c>
      <c r="Y102" s="100">
        <v>0.31684020000000002</v>
      </c>
      <c r="Z102" s="100">
        <v>0.15925600000000001</v>
      </c>
      <c r="AA102" s="100">
        <v>0</v>
      </c>
      <c r="AB102" s="100">
        <v>0</v>
      </c>
      <c r="AC102" s="100">
        <v>0</v>
      </c>
      <c r="AD102" s="100">
        <v>0</v>
      </c>
      <c r="AE102" s="100">
        <v>0</v>
      </c>
      <c r="AF102" s="100">
        <v>0</v>
      </c>
      <c r="AG102" s="100">
        <v>0</v>
      </c>
      <c r="AH102" s="100">
        <v>0</v>
      </c>
      <c r="AI102" s="100">
        <v>0.2109202</v>
      </c>
      <c r="AJ102" s="100">
        <v>0</v>
      </c>
      <c r="AK102" s="100">
        <v>0</v>
      </c>
      <c r="AL102" s="100">
        <v>0.28343469999999998</v>
      </c>
      <c r="AM102" s="100">
        <v>1.5541560999999999</v>
      </c>
      <c r="AN102" s="100">
        <v>0.86011519999999997</v>
      </c>
      <c r="AO102" s="100">
        <v>9.3140765000000005</v>
      </c>
      <c r="AP102" s="100">
        <v>17.936684</v>
      </c>
      <c r="AQ102" s="100">
        <v>0.57493810000000001</v>
      </c>
      <c r="AR102" s="100">
        <v>0.53364440000000002</v>
      </c>
      <c r="AS102" s="127"/>
      <c r="AT102" s="122">
        <v>1995</v>
      </c>
      <c r="AU102" s="100">
        <v>0.2314456</v>
      </c>
      <c r="AV102" s="100">
        <v>7.7625600000000003E-2</v>
      </c>
      <c r="AW102" s="100">
        <v>0</v>
      </c>
      <c r="AX102" s="100">
        <v>0</v>
      </c>
      <c r="AY102" s="100">
        <v>0</v>
      </c>
      <c r="AZ102" s="100">
        <v>0.14569879999999999</v>
      </c>
      <c r="BA102" s="100">
        <v>0</v>
      </c>
      <c r="BB102" s="100">
        <v>7.0489999999999997E-2</v>
      </c>
      <c r="BC102" s="100">
        <v>0</v>
      </c>
      <c r="BD102" s="100">
        <v>0</v>
      </c>
      <c r="BE102" s="100">
        <v>0.1032612</v>
      </c>
      <c r="BF102" s="100">
        <v>0</v>
      </c>
      <c r="BG102" s="100">
        <v>0</v>
      </c>
      <c r="BH102" s="100">
        <v>0.29123870000000002</v>
      </c>
      <c r="BI102" s="100">
        <v>1.5235516</v>
      </c>
      <c r="BJ102" s="100">
        <v>2.9893950999999999</v>
      </c>
      <c r="BK102" s="100">
        <v>7.6637861000000003</v>
      </c>
      <c r="BL102" s="100">
        <v>17.857424000000002</v>
      </c>
      <c r="BM102" s="100">
        <v>0.47764820000000002</v>
      </c>
      <c r="BN102" s="100">
        <v>0.55817680000000003</v>
      </c>
      <c r="BO102" s="127"/>
      <c r="BP102" s="122">
        <v>1995</v>
      </c>
    </row>
    <row r="103" spans="1:68">
      <c r="A103" s="127"/>
      <c r="B103" s="122">
        <v>1996</v>
      </c>
      <c r="C103" s="100">
        <v>0.30176609999999998</v>
      </c>
      <c r="D103" s="100">
        <v>0</v>
      </c>
      <c r="E103" s="100">
        <v>0</v>
      </c>
      <c r="F103" s="100">
        <v>0</v>
      </c>
      <c r="G103" s="100">
        <v>0</v>
      </c>
      <c r="H103" s="100">
        <v>0</v>
      </c>
      <c r="I103" s="100">
        <v>0.13930390000000001</v>
      </c>
      <c r="J103" s="100">
        <v>0.13816600000000001</v>
      </c>
      <c r="K103" s="100">
        <v>0</v>
      </c>
      <c r="L103" s="100">
        <v>0</v>
      </c>
      <c r="M103" s="100">
        <v>0</v>
      </c>
      <c r="N103" s="100">
        <v>0</v>
      </c>
      <c r="O103" s="100">
        <v>0.56803499999999996</v>
      </c>
      <c r="P103" s="100">
        <v>1.1912278000000001</v>
      </c>
      <c r="Q103" s="100">
        <v>2.1838034999999998</v>
      </c>
      <c r="R103" s="100">
        <v>2.2382506000000002</v>
      </c>
      <c r="S103" s="100">
        <v>11.392117000000001</v>
      </c>
      <c r="T103" s="100">
        <v>39.997999999999998</v>
      </c>
      <c r="U103" s="100">
        <v>0.61773849999999997</v>
      </c>
      <c r="V103" s="100">
        <v>0.97885770000000005</v>
      </c>
      <c r="W103" s="127"/>
      <c r="X103" s="122">
        <v>1996</v>
      </c>
      <c r="Y103" s="100">
        <v>0.31809799999999999</v>
      </c>
      <c r="Z103" s="100">
        <v>0</v>
      </c>
      <c r="AA103" s="100">
        <v>0</v>
      </c>
      <c r="AB103" s="100">
        <v>0</v>
      </c>
      <c r="AC103" s="100">
        <v>0</v>
      </c>
      <c r="AD103" s="100">
        <v>0</v>
      </c>
      <c r="AE103" s="100">
        <v>0</v>
      </c>
      <c r="AF103" s="100">
        <v>0.13766100000000001</v>
      </c>
      <c r="AG103" s="100">
        <v>0</v>
      </c>
      <c r="AH103" s="100">
        <v>0</v>
      </c>
      <c r="AI103" s="100">
        <v>0</v>
      </c>
      <c r="AJ103" s="100">
        <v>0.24658479999999999</v>
      </c>
      <c r="AK103" s="100">
        <v>0</v>
      </c>
      <c r="AL103" s="100">
        <v>0.84986079999999997</v>
      </c>
      <c r="AM103" s="100">
        <v>2.1511258</v>
      </c>
      <c r="AN103" s="100">
        <v>4.1219606000000004</v>
      </c>
      <c r="AO103" s="100">
        <v>14.225884000000001</v>
      </c>
      <c r="AP103" s="100">
        <v>42.582788000000001</v>
      </c>
      <c r="AQ103" s="100">
        <v>1.1900287000000001</v>
      </c>
      <c r="AR103" s="100">
        <v>1.0789454999999999</v>
      </c>
      <c r="AS103" s="127"/>
      <c r="AT103" s="122">
        <v>1996</v>
      </c>
      <c r="AU103" s="100">
        <v>0.30971690000000002</v>
      </c>
      <c r="AV103" s="100">
        <v>0</v>
      </c>
      <c r="AW103" s="100">
        <v>0</v>
      </c>
      <c r="AX103" s="100">
        <v>0</v>
      </c>
      <c r="AY103" s="100">
        <v>0</v>
      </c>
      <c r="AZ103" s="100">
        <v>0</v>
      </c>
      <c r="BA103" s="100">
        <v>6.9503899999999993E-2</v>
      </c>
      <c r="BB103" s="100">
        <v>0.13791310000000001</v>
      </c>
      <c r="BC103" s="100">
        <v>0</v>
      </c>
      <c r="BD103" s="100">
        <v>0</v>
      </c>
      <c r="BE103" s="100">
        <v>0</v>
      </c>
      <c r="BF103" s="100">
        <v>0.12145690000000001</v>
      </c>
      <c r="BG103" s="100">
        <v>0.282887</v>
      </c>
      <c r="BH103" s="100">
        <v>1.0162793000000001</v>
      </c>
      <c r="BI103" s="100">
        <v>2.1660854</v>
      </c>
      <c r="BJ103" s="100">
        <v>3.3229373</v>
      </c>
      <c r="BK103" s="100">
        <v>13.163887000000001</v>
      </c>
      <c r="BL103" s="100">
        <v>41.810805999999999</v>
      </c>
      <c r="BM103" s="100">
        <v>0.90536139999999998</v>
      </c>
      <c r="BN103" s="100">
        <v>1.0455025</v>
      </c>
      <c r="BO103" s="127"/>
      <c r="BP103" s="122">
        <v>1996</v>
      </c>
    </row>
    <row r="104" spans="1:68">
      <c r="A104" s="127"/>
      <c r="B104" s="123">
        <v>1997</v>
      </c>
      <c r="C104" s="100">
        <v>0.30170829999999998</v>
      </c>
      <c r="D104" s="100">
        <v>0</v>
      </c>
      <c r="E104" s="100">
        <v>0</v>
      </c>
      <c r="F104" s="100">
        <v>0</v>
      </c>
      <c r="G104" s="100">
        <v>0.1461924</v>
      </c>
      <c r="H104" s="100">
        <v>0</v>
      </c>
      <c r="I104" s="100">
        <v>0</v>
      </c>
      <c r="J104" s="100">
        <v>0</v>
      </c>
      <c r="K104" s="100">
        <v>0.1463248</v>
      </c>
      <c r="L104" s="100">
        <v>0</v>
      </c>
      <c r="M104" s="100">
        <v>0.36029149999999999</v>
      </c>
      <c r="N104" s="100">
        <v>0.46261279999999999</v>
      </c>
      <c r="O104" s="100">
        <v>1.6680938000000001</v>
      </c>
      <c r="P104" s="100">
        <v>1.7872089</v>
      </c>
      <c r="Q104" s="100">
        <v>2.8521413999999998</v>
      </c>
      <c r="R104" s="100">
        <v>8.9932338999999999</v>
      </c>
      <c r="S104" s="100">
        <v>13.867702</v>
      </c>
      <c r="T104" s="100">
        <v>55.034908000000001</v>
      </c>
      <c r="U104" s="100">
        <v>1.0375509000000001</v>
      </c>
      <c r="V104" s="100">
        <v>1.5446036000000001</v>
      </c>
      <c r="W104" s="127"/>
      <c r="X104" s="123">
        <v>1997</v>
      </c>
      <c r="Y104" s="100">
        <v>0</v>
      </c>
      <c r="Z104" s="100">
        <v>0</v>
      </c>
      <c r="AA104" s="100">
        <v>0</v>
      </c>
      <c r="AB104" s="100">
        <v>0</v>
      </c>
      <c r="AC104" s="100">
        <v>0</v>
      </c>
      <c r="AD104" s="100">
        <v>0.13861509999999999</v>
      </c>
      <c r="AE104" s="100">
        <v>0</v>
      </c>
      <c r="AF104" s="100">
        <v>0.1352342</v>
      </c>
      <c r="AG104" s="100">
        <v>0</v>
      </c>
      <c r="AH104" s="100">
        <v>0</v>
      </c>
      <c r="AI104" s="100">
        <v>0</v>
      </c>
      <c r="AJ104" s="100">
        <v>0.23868059999999999</v>
      </c>
      <c r="AK104" s="100">
        <v>0.27644999999999997</v>
      </c>
      <c r="AL104" s="100">
        <v>0.85612529999999998</v>
      </c>
      <c r="AM104" s="100">
        <v>1.8353619000000001</v>
      </c>
      <c r="AN104" s="100">
        <v>3.5276963000000001</v>
      </c>
      <c r="AO104" s="100">
        <v>14.531065999999999</v>
      </c>
      <c r="AP104" s="100">
        <v>45.749040000000001</v>
      </c>
      <c r="AQ104" s="100">
        <v>1.2517723999999999</v>
      </c>
      <c r="AR104" s="100">
        <v>1.101475</v>
      </c>
      <c r="AS104" s="127"/>
      <c r="AT104" s="123">
        <v>1997</v>
      </c>
      <c r="AU104" s="100">
        <v>0.15487690000000001</v>
      </c>
      <c r="AV104" s="100">
        <v>0</v>
      </c>
      <c r="AW104" s="100">
        <v>0</v>
      </c>
      <c r="AX104" s="100">
        <v>0</v>
      </c>
      <c r="AY104" s="100">
        <v>7.4108099999999996E-2</v>
      </c>
      <c r="AZ104" s="100">
        <v>6.9295099999999998E-2</v>
      </c>
      <c r="BA104" s="100">
        <v>0</v>
      </c>
      <c r="BB104" s="100">
        <v>6.7853800000000006E-2</v>
      </c>
      <c r="BC104" s="100">
        <v>7.2883199999999995E-2</v>
      </c>
      <c r="BD104" s="100">
        <v>0</v>
      </c>
      <c r="BE104" s="100">
        <v>0.18355440000000001</v>
      </c>
      <c r="BF104" s="100">
        <v>0.35240349999999998</v>
      </c>
      <c r="BG104" s="100">
        <v>0.97030720000000004</v>
      </c>
      <c r="BH104" s="100">
        <v>1.3116952</v>
      </c>
      <c r="BI104" s="100">
        <v>2.3048986</v>
      </c>
      <c r="BJ104" s="100">
        <v>5.8538123000000004</v>
      </c>
      <c r="BK104" s="100">
        <v>14.281136</v>
      </c>
      <c r="BL104" s="100">
        <v>48.531567000000003</v>
      </c>
      <c r="BM104" s="100">
        <v>1.1453051999999999</v>
      </c>
      <c r="BN104" s="100">
        <v>1.2870701</v>
      </c>
      <c r="BO104" s="127"/>
      <c r="BP104" s="123">
        <v>1997</v>
      </c>
    </row>
    <row r="105" spans="1:68">
      <c r="A105" s="127"/>
      <c r="B105" s="123">
        <v>1998</v>
      </c>
      <c r="C105" s="100">
        <v>0.45465149999999999</v>
      </c>
      <c r="D105" s="100">
        <v>0.1473518</v>
      </c>
      <c r="E105" s="100">
        <v>0</v>
      </c>
      <c r="F105" s="100">
        <v>0</v>
      </c>
      <c r="G105" s="100">
        <v>0</v>
      </c>
      <c r="H105" s="100">
        <v>0</v>
      </c>
      <c r="I105" s="100">
        <v>0</v>
      </c>
      <c r="J105" s="100">
        <v>0</v>
      </c>
      <c r="K105" s="100">
        <v>0</v>
      </c>
      <c r="L105" s="100">
        <v>0</v>
      </c>
      <c r="M105" s="100">
        <v>0.33961849999999999</v>
      </c>
      <c r="N105" s="100">
        <v>0</v>
      </c>
      <c r="O105" s="100">
        <v>0.54067350000000003</v>
      </c>
      <c r="P105" s="100">
        <v>0.29977999999999999</v>
      </c>
      <c r="Q105" s="100">
        <v>1.0463498</v>
      </c>
      <c r="R105" s="100">
        <v>1.5029382</v>
      </c>
      <c r="S105" s="100">
        <v>9.0776228000000003</v>
      </c>
      <c r="T105" s="100">
        <v>38.320388000000001</v>
      </c>
      <c r="U105" s="100">
        <v>0.55176040000000004</v>
      </c>
      <c r="V105" s="100">
        <v>0.8489835</v>
      </c>
      <c r="W105" s="127"/>
      <c r="X105" s="123">
        <v>1998</v>
      </c>
      <c r="Y105" s="100">
        <v>0.47981580000000001</v>
      </c>
      <c r="Z105" s="100">
        <v>0</v>
      </c>
      <c r="AA105" s="100">
        <v>0</v>
      </c>
      <c r="AB105" s="100">
        <v>0</v>
      </c>
      <c r="AC105" s="100">
        <v>0</v>
      </c>
      <c r="AD105" s="100">
        <v>0.1372043</v>
      </c>
      <c r="AE105" s="100">
        <v>0</v>
      </c>
      <c r="AF105" s="100">
        <v>0</v>
      </c>
      <c r="AG105" s="100">
        <v>0.14308399999999999</v>
      </c>
      <c r="AH105" s="100">
        <v>0</v>
      </c>
      <c r="AI105" s="100">
        <v>0</v>
      </c>
      <c r="AJ105" s="100">
        <v>0.2320024</v>
      </c>
      <c r="AK105" s="100">
        <v>0</v>
      </c>
      <c r="AL105" s="100">
        <v>0.86433910000000003</v>
      </c>
      <c r="AM105" s="100">
        <v>2.1262184</v>
      </c>
      <c r="AN105" s="100">
        <v>0.37409609999999999</v>
      </c>
      <c r="AO105" s="100">
        <v>8.2848669000000008</v>
      </c>
      <c r="AP105" s="100">
        <v>23.729661</v>
      </c>
      <c r="AQ105" s="100">
        <v>0.73682990000000004</v>
      </c>
      <c r="AR105" s="100">
        <v>0.63997349999999997</v>
      </c>
      <c r="AS105" s="127"/>
      <c r="AT105" s="123">
        <v>1998</v>
      </c>
      <c r="AU105" s="100">
        <v>0.4668948</v>
      </c>
      <c r="AV105" s="100">
        <v>7.5537300000000002E-2</v>
      </c>
      <c r="AW105" s="100">
        <v>0</v>
      </c>
      <c r="AX105" s="100">
        <v>0</v>
      </c>
      <c r="AY105" s="100">
        <v>0</v>
      </c>
      <c r="AZ105" s="100">
        <v>6.8700300000000006E-2</v>
      </c>
      <c r="BA105" s="100">
        <v>0</v>
      </c>
      <c r="BB105" s="100">
        <v>0</v>
      </c>
      <c r="BC105" s="100">
        <v>7.1935499999999999E-2</v>
      </c>
      <c r="BD105" s="100">
        <v>0</v>
      </c>
      <c r="BE105" s="100">
        <v>0.17264689999999999</v>
      </c>
      <c r="BF105" s="100">
        <v>0.1139512</v>
      </c>
      <c r="BG105" s="100">
        <v>0.27017099999999999</v>
      </c>
      <c r="BH105" s="100">
        <v>0.58766149999999995</v>
      </c>
      <c r="BI105" s="100">
        <v>1.6235506</v>
      </c>
      <c r="BJ105" s="100">
        <v>0.85667780000000004</v>
      </c>
      <c r="BK105" s="100">
        <v>8.5847520999999993</v>
      </c>
      <c r="BL105" s="100">
        <v>28.153656000000002</v>
      </c>
      <c r="BM105" s="100">
        <v>0.64489830000000004</v>
      </c>
      <c r="BN105" s="100">
        <v>0.70306159999999995</v>
      </c>
      <c r="BO105" s="127"/>
      <c r="BP105" s="123">
        <v>1998</v>
      </c>
    </row>
    <row r="106" spans="1:68">
      <c r="A106" s="127"/>
      <c r="B106" s="123">
        <v>1999</v>
      </c>
      <c r="C106" s="100">
        <v>0.152306</v>
      </c>
      <c r="D106" s="100">
        <v>0</v>
      </c>
      <c r="E106" s="100">
        <v>0</v>
      </c>
      <c r="F106" s="100">
        <v>0</v>
      </c>
      <c r="G106" s="100">
        <v>0</v>
      </c>
      <c r="H106" s="100">
        <v>0</v>
      </c>
      <c r="I106" s="100">
        <v>0</v>
      </c>
      <c r="J106" s="100">
        <v>0</v>
      </c>
      <c r="K106" s="100">
        <v>0</v>
      </c>
      <c r="L106" s="100">
        <v>0</v>
      </c>
      <c r="M106" s="100">
        <v>0.16374630000000001</v>
      </c>
      <c r="N106" s="100">
        <v>0.21445739999999999</v>
      </c>
      <c r="O106" s="100">
        <v>0.5226982</v>
      </c>
      <c r="P106" s="100">
        <v>0.30137910000000001</v>
      </c>
      <c r="Q106" s="100">
        <v>1.7075686000000001</v>
      </c>
      <c r="R106" s="100">
        <v>1.4222728</v>
      </c>
      <c r="S106" s="100">
        <v>3.5731513000000001</v>
      </c>
      <c r="T106" s="100">
        <v>16.580769</v>
      </c>
      <c r="U106" s="100">
        <v>0.32119540000000002</v>
      </c>
      <c r="V106" s="100">
        <v>0.44639020000000001</v>
      </c>
      <c r="W106" s="127"/>
      <c r="X106" s="123">
        <v>1999</v>
      </c>
      <c r="Y106" s="100">
        <v>0.1604853</v>
      </c>
      <c r="Z106" s="100">
        <v>0</v>
      </c>
      <c r="AA106" s="100">
        <v>0</v>
      </c>
      <c r="AB106" s="100">
        <v>0.1583637</v>
      </c>
      <c r="AC106" s="100">
        <v>0</v>
      </c>
      <c r="AD106" s="100">
        <v>0.13745209999999999</v>
      </c>
      <c r="AE106" s="100">
        <v>0</v>
      </c>
      <c r="AF106" s="100">
        <v>0</v>
      </c>
      <c r="AG106" s="100">
        <v>0</v>
      </c>
      <c r="AH106" s="100">
        <v>0.15112149999999999</v>
      </c>
      <c r="AI106" s="100">
        <v>0</v>
      </c>
      <c r="AJ106" s="100">
        <v>0.22223950000000001</v>
      </c>
      <c r="AK106" s="100">
        <v>0</v>
      </c>
      <c r="AL106" s="100">
        <v>0</v>
      </c>
      <c r="AM106" s="100">
        <v>0.60359320000000005</v>
      </c>
      <c r="AN106" s="100">
        <v>2.1490048000000002</v>
      </c>
      <c r="AO106" s="100">
        <v>6.5934790000000003</v>
      </c>
      <c r="AP106" s="100">
        <v>9.6872824000000008</v>
      </c>
      <c r="AQ106" s="100">
        <v>0.4328476</v>
      </c>
      <c r="AR106" s="100">
        <v>0.37551400000000001</v>
      </c>
      <c r="AS106" s="127"/>
      <c r="AT106" s="123">
        <v>1999</v>
      </c>
      <c r="AU106" s="100">
        <v>0.1562887</v>
      </c>
      <c r="AV106" s="100">
        <v>0</v>
      </c>
      <c r="AW106" s="100">
        <v>0</v>
      </c>
      <c r="AX106" s="100">
        <v>7.7344399999999994E-2</v>
      </c>
      <c r="AY106" s="100">
        <v>0</v>
      </c>
      <c r="AZ106" s="100">
        <v>6.8853700000000004E-2</v>
      </c>
      <c r="BA106" s="100">
        <v>0</v>
      </c>
      <c r="BB106" s="100">
        <v>0</v>
      </c>
      <c r="BC106" s="100">
        <v>0</v>
      </c>
      <c r="BD106" s="100">
        <v>7.5738399999999997E-2</v>
      </c>
      <c r="BE106" s="100">
        <v>8.2977200000000001E-2</v>
      </c>
      <c r="BF106" s="100">
        <v>0.2182791</v>
      </c>
      <c r="BG106" s="100">
        <v>0.26158940000000003</v>
      </c>
      <c r="BH106" s="100">
        <v>0.14796139999999999</v>
      </c>
      <c r="BI106" s="100">
        <v>1.1215018999999999</v>
      </c>
      <c r="BJ106" s="100">
        <v>1.8362513</v>
      </c>
      <c r="BK106" s="100">
        <v>5.4432137000000003</v>
      </c>
      <c r="BL106" s="100">
        <v>11.787588</v>
      </c>
      <c r="BM106" s="100">
        <v>0.37741340000000001</v>
      </c>
      <c r="BN106" s="100">
        <v>0.39877960000000001</v>
      </c>
      <c r="BO106" s="127"/>
      <c r="BP106" s="123">
        <v>1999</v>
      </c>
    </row>
    <row r="107" spans="1:68" s="91" customFormat="1">
      <c r="A107" s="125"/>
      <c r="B107" s="124">
        <v>2000</v>
      </c>
      <c r="C107" s="100">
        <v>0.30617509999999998</v>
      </c>
      <c r="D107" s="100">
        <v>0</v>
      </c>
      <c r="E107" s="100">
        <v>0</v>
      </c>
      <c r="F107" s="100">
        <v>0</v>
      </c>
      <c r="G107" s="100">
        <v>0</v>
      </c>
      <c r="H107" s="100">
        <v>0</v>
      </c>
      <c r="I107" s="100">
        <v>0</v>
      </c>
      <c r="J107" s="100">
        <v>0.13439789999999999</v>
      </c>
      <c r="K107" s="100">
        <v>0.13971510000000001</v>
      </c>
      <c r="L107" s="100">
        <v>0</v>
      </c>
      <c r="M107" s="100">
        <v>0.15860479999999999</v>
      </c>
      <c r="N107" s="100">
        <v>0</v>
      </c>
      <c r="O107" s="100">
        <v>0.502216</v>
      </c>
      <c r="P107" s="100">
        <v>0.90934720000000002</v>
      </c>
      <c r="Q107" s="100">
        <v>0.67185110000000003</v>
      </c>
      <c r="R107" s="100">
        <v>0.91662809999999995</v>
      </c>
      <c r="S107" s="100">
        <v>3.3837799</v>
      </c>
      <c r="T107" s="100">
        <v>11.682546</v>
      </c>
      <c r="U107" s="100">
        <v>0.285912</v>
      </c>
      <c r="V107" s="100">
        <v>0.36882169999999997</v>
      </c>
      <c r="W107" s="125"/>
      <c r="X107" s="124">
        <v>2000</v>
      </c>
      <c r="Y107" s="100">
        <v>0.16115850000000001</v>
      </c>
      <c r="Z107" s="100">
        <v>0</v>
      </c>
      <c r="AA107" s="100">
        <v>0</v>
      </c>
      <c r="AB107" s="100">
        <v>0.15531980000000001</v>
      </c>
      <c r="AC107" s="100">
        <v>0</v>
      </c>
      <c r="AD107" s="100">
        <v>0</v>
      </c>
      <c r="AE107" s="100">
        <v>0.14005519999999999</v>
      </c>
      <c r="AF107" s="100">
        <v>0</v>
      </c>
      <c r="AG107" s="100">
        <v>0</v>
      </c>
      <c r="AH107" s="100">
        <v>0</v>
      </c>
      <c r="AI107" s="100">
        <v>0.32297340000000002</v>
      </c>
      <c r="AJ107" s="100">
        <v>0</v>
      </c>
      <c r="AK107" s="100">
        <v>0.25360240000000001</v>
      </c>
      <c r="AL107" s="100">
        <v>0.87492380000000003</v>
      </c>
      <c r="AM107" s="100">
        <v>0.6032691</v>
      </c>
      <c r="AN107" s="100">
        <v>1.0492189000000001</v>
      </c>
      <c r="AO107" s="100">
        <v>2.648263</v>
      </c>
      <c r="AP107" s="100">
        <v>12.063141999999999</v>
      </c>
      <c r="AQ107" s="100">
        <v>0.41730410000000001</v>
      </c>
      <c r="AR107" s="100">
        <v>0.35293279999999999</v>
      </c>
      <c r="AS107" s="125"/>
      <c r="AT107" s="124">
        <v>2000</v>
      </c>
      <c r="AU107" s="100">
        <v>0.23552909999999999</v>
      </c>
      <c r="AV107" s="100">
        <v>0</v>
      </c>
      <c r="AW107" s="100">
        <v>0</v>
      </c>
      <c r="AX107" s="100">
        <v>7.6000100000000001E-2</v>
      </c>
      <c r="AY107" s="100">
        <v>0</v>
      </c>
      <c r="AZ107" s="100">
        <v>0</v>
      </c>
      <c r="BA107" s="100">
        <v>7.0511199999999996E-2</v>
      </c>
      <c r="BB107" s="100">
        <v>6.6837800000000003E-2</v>
      </c>
      <c r="BC107" s="100">
        <v>6.9421300000000005E-2</v>
      </c>
      <c r="BD107" s="100">
        <v>0</v>
      </c>
      <c r="BE107" s="100">
        <v>0.24004919999999999</v>
      </c>
      <c r="BF107" s="100">
        <v>0</v>
      </c>
      <c r="BG107" s="100">
        <v>0.37852360000000002</v>
      </c>
      <c r="BH107" s="100">
        <v>0.89180340000000002</v>
      </c>
      <c r="BI107" s="100">
        <v>0.63571580000000005</v>
      </c>
      <c r="BJ107" s="100">
        <v>0.99183129999999997</v>
      </c>
      <c r="BK107" s="100">
        <v>2.9314624</v>
      </c>
      <c r="BL107" s="100">
        <v>11.946384999999999</v>
      </c>
      <c r="BM107" s="100">
        <v>0.35209780000000002</v>
      </c>
      <c r="BN107" s="100">
        <v>0.36056959999999999</v>
      </c>
      <c r="BO107" s="125"/>
      <c r="BP107" s="124">
        <v>2000</v>
      </c>
    </row>
    <row r="108" spans="1:68">
      <c r="A108" s="127"/>
      <c r="B108" s="123">
        <v>2001</v>
      </c>
      <c r="C108" s="100">
        <v>0.30625390000000002</v>
      </c>
      <c r="D108" s="100">
        <v>0</v>
      </c>
      <c r="E108" s="100">
        <v>0</v>
      </c>
      <c r="F108" s="100">
        <v>0</v>
      </c>
      <c r="G108" s="100">
        <v>0</v>
      </c>
      <c r="H108" s="100">
        <v>0</v>
      </c>
      <c r="I108" s="100">
        <v>0.1384177</v>
      </c>
      <c r="J108" s="100">
        <v>0</v>
      </c>
      <c r="K108" s="100">
        <v>0</v>
      </c>
      <c r="L108" s="100">
        <v>0</v>
      </c>
      <c r="M108" s="100">
        <v>0.15429000000000001</v>
      </c>
      <c r="N108" s="100">
        <v>0</v>
      </c>
      <c r="O108" s="100">
        <v>0.24320069999999999</v>
      </c>
      <c r="P108" s="100">
        <v>0</v>
      </c>
      <c r="Q108" s="100">
        <v>0.66334769999999998</v>
      </c>
      <c r="R108" s="100">
        <v>1.7713144000000001</v>
      </c>
      <c r="S108" s="100">
        <v>1.5700681999999999</v>
      </c>
      <c r="T108" s="100">
        <v>1.2289995</v>
      </c>
      <c r="U108" s="100">
        <v>0.1464155</v>
      </c>
      <c r="V108" s="100">
        <v>0.16400819999999999</v>
      </c>
      <c r="W108" s="127"/>
      <c r="X108" s="123">
        <v>2001</v>
      </c>
      <c r="Y108" s="100">
        <v>0</v>
      </c>
      <c r="Z108" s="100">
        <v>0</v>
      </c>
      <c r="AA108" s="100">
        <v>0</v>
      </c>
      <c r="AB108" s="100">
        <v>0</v>
      </c>
      <c r="AC108" s="100">
        <v>0</v>
      </c>
      <c r="AD108" s="100">
        <v>0</v>
      </c>
      <c r="AE108" s="100">
        <v>0</v>
      </c>
      <c r="AF108" s="100">
        <v>0</v>
      </c>
      <c r="AG108" s="100">
        <v>0</v>
      </c>
      <c r="AH108" s="100">
        <v>0</v>
      </c>
      <c r="AI108" s="100">
        <v>0</v>
      </c>
      <c r="AJ108" s="100">
        <v>0</v>
      </c>
      <c r="AK108" s="100">
        <v>0.24673990000000001</v>
      </c>
      <c r="AL108" s="100">
        <v>1.1608436</v>
      </c>
      <c r="AM108" s="100">
        <v>0</v>
      </c>
      <c r="AN108" s="100">
        <v>0.34479549999999998</v>
      </c>
      <c r="AO108" s="100">
        <v>0</v>
      </c>
      <c r="AP108" s="100">
        <v>6.0414664</v>
      </c>
      <c r="AQ108" s="100">
        <v>0.1750254</v>
      </c>
      <c r="AR108" s="100">
        <v>0.14302590000000001</v>
      </c>
      <c r="AS108" s="127"/>
      <c r="AT108" s="123">
        <v>2001</v>
      </c>
      <c r="AU108" s="100">
        <v>0.15702469999999999</v>
      </c>
      <c r="AV108" s="100">
        <v>0</v>
      </c>
      <c r="AW108" s="100">
        <v>0</v>
      </c>
      <c r="AX108" s="100">
        <v>0</v>
      </c>
      <c r="AY108" s="100">
        <v>0</v>
      </c>
      <c r="AZ108" s="100">
        <v>0</v>
      </c>
      <c r="BA108" s="100">
        <v>6.8605899999999997E-2</v>
      </c>
      <c r="BB108" s="100">
        <v>0</v>
      </c>
      <c r="BC108" s="100">
        <v>0</v>
      </c>
      <c r="BD108" s="100">
        <v>0</v>
      </c>
      <c r="BE108" s="100">
        <v>7.7400300000000005E-2</v>
      </c>
      <c r="BF108" s="100">
        <v>0</v>
      </c>
      <c r="BG108" s="100">
        <v>0.24495749999999999</v>
      </c>
      <c r="BH108" s="100">
        <v>0.59005929999999995</v>
      </c>
      <c r="BI108" s="100">
        <v>0.31542609999999999</v>
      </c>
      <c r="BJ108" s="100">
        <v>0.96927779999999997</v>
      </c>
      <c r="BK108" s="100">
        <v>0.61009279999999999</v>
      </c>
      <c r="BL108" s="100">
        <v>4.5550822999999996</v>
      </c>
      <c r="BM108" s="100">
        <v>0.16083259999999999</v>
      </c>
      <c r="BN108" s="100">
        <v>0.16076840000000001</v>
      </c>
      <c r="BO108" s="127"/>
      <c r="BP108" s="123">
        <v>2001</v>
      </c>
    </row>
    <row r="109" spans="1:68">
      <c r="A109" s="127"/>
      <c r="B109" s="124">
        <v>2002</v>
      </c>
      <c r="C109" s="100">
        <v>0.15371299999999999</v>
      </c>
      <c r="D109" s="100">
        <v>0</v>
      </c>
      <c r="E109" s="100">
        <v>0</v>
      </c>
      <c r="F109" s="100">
        <v>0</v>
      </c>
      <c r="G109" s="100">
        <v>0</v>
      </c>
      <c r="H109" s="100">
        <v>0</v>
      </c>
      <c r="I109" s="100">
        <v>0</v>
      </c>
      <c r="J109" s="100">
        <v>0.13729740000000001</v>
      </c>
      <c r="K109" s="100">
        <v>0.1342091</v>
      </c>
      <c r="L109" s="100">
        <v>0.14682580000000001</v>
      </c>
      <c r="M109" s="100">
        <v>0</v>
      </c>
      <c r="N109" s="100">
        <v>0</v>
      </c>
      <c r="O109" s="100">
        <v>0</v>
      </c>
      <c r="P109" s="100">
        <v>0.2929098</v>
      </c>
      <c r="Q109" s="100">
        <v>0.66352160000000004</v>
      </c>
      <c r="R109" s="100">
        <v>0.86466299999999996</v>
      </c>
      <c r="S109" s="100">
        <v>5.1572215999999997</v>
      </c>
      <c r="T109" s="100">
        <v>10.635281000000001</v>
      </c>
      <c r="U109" s="100">
        <v>0.25838499999999998</v>
      </c>
      <c r="V109" s="100">
        <v>0.32944259999999997</v>
      </c>
      <c r="W109" s="127"/>
      <c r="X109" s="124">
        <v>2002</v>
      </c>
      <c r="Y109" s="100">
        <v>0</v>
      </c>
      <c r="Z109" s="100">
        <v>0</v>
      </c>
      <c r="AA109" s="100">
        <v>0</v>
      </c>
      <c r="AB109" s="100">
        <v>0</v>
      </c>
      <c r="AC109" s="100">
        <v>0</v>
      </c>
      <c r="AD109" s="100">
        <v>0.14668890000000001</v>
      </c>
      <c r="AE109" s="100">
        <v>0</v>
      </c>
      <c r="AF109" s="100">
        <v>0.13554759999999999</v>
      </c>
      <c r="AG109" s="100">
        <v>0</v>
      </c>
      <c r="AH109" s="100">
        <v>0</v>
      </c>
      <c r="AI109" s="100">
        <v>0.31069799999999997</v>
      </c>
      <c r="AJ109" s="100">
        <v>0.37592569999999997</v>
      </c>
      <c r="AK109" s="100">
        <v>0.2402541</v>
      </c>
      <c r="AL109" s="100">
        <v>0</v>
      </c>
      <c r="AM109" s="100">
        <v>0.6065661</v>
      </c>
      <c r="AN109" s="100">
        <v>1.3696238000000001</v>
      </c>
      <c r="AO109" s="100">
        <v>0.95499579999999995</v>
      </c>
      <c r="AP109" s="100">
        <v>8.5138988999999992</v>
      </c>
      <c r="AQ109" s="100">
        <v>0.3156911</v>
      </c>
      <c r="AR109" s="100">
        <v>0.26072240000000002</v>
      </c>
      <c r="AS109" s="127"/>
      <c r="AT109" s="124">
        <v>2002</v>
      </c>
      <c r="AU109" s="100">
        <v>7.8799599999999997E-2</v>
      </c>
      <c r="AV109" s="100">
        <v>0</v>
      </c>
      <c r="AW109" s="100">
        <v>0</v>
      </c>
      <c r="AX109" s="100">
        <v>0</v>
      </c>
      <c r="AY109" s="100">
        <v>0</v>
      </c>
      <c r="AZ109" s="100">
        <v>7.3324299999999995E-2</v>
      </c>
      <c r="BA109" s="100">
        <v>0</v>
      </c>
      <c r="BB109" s="100">
        <v>0.13641690000000001</v>
      </c>
      <c r="BC109" s="100">
        <v>6.6641599999999995E-2</v>
      </c>
      <c r="BD109" s="100">
        <v>7.2955199999999998E-2</v>
      </c>
      <c r="BE109" s="100">
        <v>0.15524379999999999</v>
      </c>
      <c r="BF109" s="100">
        <v>0.1855453</v>
      </c>
      <c r="BG109" s="100">
        <v>0.1191492</v>
      </c>
      <c r="BH109" s="100">
        <v>0.14420479999999999</v>
      </c>
      <c r="BI109" s="100">
        <v>0.63376679999999996</v>
      </c>
      <c r="BJ109" s="100">
        <v>1.1464494000000001</v>
      </c>
      <c r="BK109" s="100">
        <v>2.6075089999999999</v>
      </c>
      <c r="BL109" s="100">
        <v>9.1725615999999999</v>
      </c>
      <c r="BM109" s="100">
        <v>0.28725000000000001</v>
      </c>
      <c r="BN109" s="100">
        <v>0.28251100000000001</v>
      </c>
      <c r="BO109" s="127"/>
      <c r="BP109" s="124">
        <v>2002</v>
      </c>
    </row>
    <row r="110" spans="1:68">
      <c r="A110" s="127"/>
      <c r="B110" s="123">
        <v>2003</v>
      </c>
      <c r="C110" s="100">
        <v>0.30740099999999998</v>
      </c>
      <c r="D110" s="100">
        <v>0.2929969</v>
      </c>
      <c r="E110" s="100">
        <v>0</v>
      </c>
      <c r="F110" s="100">
        <v>0.1441653</v>
      </c>
      <c r="G110" s="100">
        <v>0</v>
      </c>
      <c r="H110" s="100">
        <v>0</v>
      </c>
      <c r="I110" s="100">
        <v>0</v>
      </c>
      <c r="J110" s="100">
        <v>0.13871990000000001</v>
      </c>
      <c r="K110" s="100">
        <v>0.13240579999999999</v>
      </c>
      <c r="L110" s="100">
        <v>0.14435029999999999</v>
      </c>
      <c r="M110" s="100">
        <v>0</v>
      </c>
      <c r="N110" s="100">
        <v>0</v>
      </c>
      <c r="O110" s="100">
        <v>0</v>
      </c>
      <c r="P110" s="100">
        <v>0</v>
      </c>
      <c r="Q110" s="100">
        <v>1.0026603999999999</v>
      </c>
      <c r="R110" s="100">
        <v>1.2626474999999999</v>
      </c>
      <c r="S110" s="100">
        <v>4.1678822999999996</v>
      </c>
      <c r="T110" s="100">
        <v>10.327378</v>
      </c>
      <c r="U110" s="100">
        <v>0.29629339999999998</v>
      </c>
      <c r="V110" s="100">
        <v>0.36031380000000002</v>
      </c>
      <c r="W110" s="127"/>
      <c r="X110" s="123">
        <v>2003</v>
      </c>
      <c r="Y110" s="100">
        <v>0</v>
      </c>
      <c r="Z110" s="100">
        <v>0.46362049999999999</v>
      </c>
      <c r="AA110" s="100">
        <v>0</v>
      </c>
      <c r="AB110" s="100">
        <v>0</v>
      </c>
      <c r="AC110" s="100">
        <v>0.15076999999999999</v>
      </c>
      <c r="AD110" s="100">
        <v>0</v>
      </c>
      <c r="AE110" s="100">
        <v>0</v>
      </c>
      <c r="AF110" s="100">
        <v>0</v>
      </c>
      <c r="AG110" s="100">
        <v>0</v>
      </c>
      <c r="AH110" s="100">
        <v>0</v>
      </c>
      <c r="AI110" s="100">
        <v>0</v>
      </c>
      <c r="AJ110" s="100">
        <v>0</v>
      </c>
      <c r="AK110" s="100">
        <v>0</v>
      </c>
      <c r="AL110" s="100">
        <v>0</v>
      </c>
      <c r="AM110" s="100">
        <v>0.61354399999999998</v>
      </c>
      <c r="AN110" s="100">
        <v>0.67848819999999999</v>
      </c>
      <c r="AO110" s="100">
        <v>2.2861113999999998</v>
      </c>
      <c r="AP110" s="100">
        <v>11.959483000000001</v>
      </c>
      <c r="AQ110" s="100">
        <v>0.3624232</v>
      </c>
      <c r="AR110" s="100">
        <v>0.28298620000000002</v>
      </c>
      <c r="AS110" s="127"/>
      <c r="AT110" s="123">
        <v>2003</v>
      </c>
      <c r="AU110" s="100">
        <v>0.15758749999999999</v>
      </c>
      <c r="AV110" s="100">
        <v>0.37602980000000003</v>
      </c>
      <c r="AW110" s="100">
        <v>0</v>
      </c>
      <c r="AX110" s="100">
        <v>7.3509500000000005E-2</v>
      </c>
      <c r="AY110" s="100">
        <v>7.4073399999999998E-2</v>
      </c>
      <c r="AZ110" s="100">
        <v>0</v>
      </c>
      <c r="BA110" s="100">
        <v>0</v>
      </c>
      <c r="BB110" s="100">
        <v>6.8879399999999993E-2</v>
      </c>
      <c r="BC110" s="100">
        <v>6.5747299999999995E-2</v>
      </c>
      <c r="BD110" s="100">
        <v>7.1649900000000002E-2</v>
      </c>
      <c r="BE110" s="100">
        <v>0</v>
      </c>
      <c r="BF110" s="100">
        <v>0</v>
      </c>
      <c r="BG110" s="100">
        <v>0</v>
      </c>
      <c r="BH110" s="100">
        <v>0</v>
      </c>
      <c r="BI110" s="100">
        <v>0.79977089999999995</v>
      </c>
      <c r="BJ110" s="100">
        <v>0.93919819999999998</v>
      </c>
      <c r="BK110" s="100">
        <v>3.0330604000000001</v>
      </c>
      <c r="BL110" s="100">
        <v>11.450532000000001</v>
      </c>
      <c r="BM110" s="100">
        <v>0.32960230000000001</v>
      </c>
      <c r="BN110" s="100">
        <v>0.32143650000000001</v>
      </c>
      <c r="BO110" s="127"/>
      <c r="BP110" s="123">
        <v>2003</v>
      </c>
    </row>
    <row r="111" spans="1:68">
      <c r="A111" s="127"/>
      <c r="B111" s="124">
        <v>2004</v>
      </c>
      <c r="C111" s="100">
        <v>0.3069829</v>
      </c>
      <c r="D111" s="100">
        <v>0</v>
      </c>
      <c r="E111" s="100">
        <v>0</v>
      </c>
      <c r="F111" s="100">
        <v>0</v>
      </c>
      <c r="G111" s="100">
        <v>0</v>
      </c>
      <c r="H111" s="100">
        <v>0</v>
      </c>
      <c r="I111" s="100">
        <v>0</v>
      </c>
      <c r="J111" s="100">
        <v>0</v>
      </c>
      <c r="K111" s="100">
        <v>0.13167029999999999</v>
      </c>
      <c r="L111" s="100">
        <v>0</v>
      </c>
      <c r="M111" s="100">
        <v>0</v>
      </c>
      <c r="N111" s="100">
        <v>0</v>
      </c>
      <c r="O111" s="100">
        <v>0.44396099999999999</v>
      </c>
      <c r="P111" s="100">
        <v>0.27691320000000003</v>
      </c>
      <c r="Q111" s="100">
        <v>0</v>
      </c>
      <c r="R111" s="100">
        <v>0.41149380000000002</v>
      </c>
      <c r="S111" s="100">
        <v>2.6287080999999999</v>
      </c>
      <c r="T111" s="100">
        <v>5.5683628000000001</v>
      </c>
      <c r="U111" s="100">
        <v>0.1616823</v>
      </c>
      <c r="V111" s="100">
        <v>0.1906236</v>
      </c>
      <c r="W111" s="127"/>
      <c r="X111" s="124">
        <v>2004</v>
      </c>
      <c r="Y111" s="100">
        <v>0.161636</v>
      </c>
      <c r="Z111" s="100">
        <v>0</v>
      </c>
      <c r="AA111" s="100">
        <v>0</v>
      </c>
      <c r="AB111" s="100">
        <v>0</v>
      </c>
      <c r="AC111" s="100">
        <v>0</v>
      </c>
      <c r="AD111" s="100">
        <v>0</v>
      </c>
      <c r="AE111" s="100">
        <v>0</v>
      </c>
      <c r="AF111" s="100">
        <v>0</v>
      </c>
      <c r="AG111" s="100">
        <v>0</v>
      </c>
      <c r="AH111" s="100">
        <v>0</v>
      </c>
      <c r="AI111" s="100">
        <v>0</v>
      </c>
      <c r="AJ111" s="100">
        <v>0</v>
      </c>
      <c r="AK111" s="100">
        <v>0</v>
      </c>
      <c r="AL111" s="100">
        <v>0.26914280000000002</v>
      </c>
      <c r="AM111" s="100">
        <v>0.30960710000000002</v>
      </c>
      <c r="AN111" s="100">
        <v>0.67453399999999997</v>
      </c>
      <c r="AO111" s="100">
        <v>0.87915569999999998</v>
      </c>
      <c r="AP111" s="100">
        <v>6.6162811000000001</v>
      </c>
      <c r="AQ111" s="100">
        <v>0.19926730000000001</v>
      </c>
      <c r="AR111" s="100">
        <v>0.15370819999999999</v>
      </c>
      <c r="AS111" s="127"/>
      <c r="AT111" s="124">
        <v>2004</v>
      </c>
      <c r="AU111" s="100">
        <v>0.2361877</v>
      </c>
      <c r="AV111" s="100">
        <v>0</v>
      </c>
      <c r="AW111" s="100">
        <v>0</v>
      </c>
      <c r="AX111" s="100">
        <v>0</v>
      </c>
      <c r="AY111" s="100">
        <v>0</v>
      </c>
      <c r="AZ111" s="100">
        <v>0</v>
      </c>
      <c r="BA111" s="100">
        <v>0</v>
      </c>
      <c r="BB111" s="100">
        <v>0</v>
      </c>
      <c r="BC111" s="100">
        <v>6.5349599999999994E-2</v>
      </c>
      <c r="BD111" s="100">
        <v>0</v>
      </c>
      <c r="BE111" s="100">
        <v>0</v>
      </c>
      <c r="BF111" s="100">
        <v>0</v>
      </c>
      <c r="BG111" s="100">
        <v>0.22338379999999999</v>
      </c>
      <c r="BH111" s="100">
        <v>0.27297270000000001</v>
      </c>
      <c r="BI111" s="100">
        <v>0.16110060000000001</v>
      </c>
      <c r="BJ111" s="100">
        <v>0.55605190000000004</v>
      </c>
      <c r="BK111" s="100">
        <v>1.5803739000000001</v>
      </c>
      <c r="BL111" s="100">
        <v>6.2875946000000003</v>
      </c>
      <c r="BM111" s="100">
        <v>0.1806075</v>
      </c>
      <c r="BN111" s="100">
        <v>0.1725835</v>
      </c>
      <c r="BO111" s="127"/>
      <c r="BP111" s="124">
        <v>2004</v>
      </c>
    </row>
    <row r="112" spans="1:68">
      <c r="A112" s="127"/>
      <c r="B112" s="123">
        <v>2005</v>
      </c>
      <c r="C112" s="100">
        <v>0.30485810000000002</v>
      </c>
      <c r="D112" s="100">
        <v>0</v>
      </c>
      <c r="E112" s="100">
        <v>0</v>
      </c>
      <c r="F112" s="100">
        <v>0</v>
      </c>
      <c r="G112" s="100">
        <v>0</v>
      </c>
      <c r="H112" s="100">
        <v>0</v>
      </c>
      <c r="I112" s="100">
        <v>0</v>
      </c>
      <c r="J112" s="100">
        <v>0</v>
      </c>
      <c r="K112" s="100">
        <v>0</v>
      </c>
      <c r="L112" s="100">
        <v>0.1389881</v>
      </c>
      <c r="M112" s="100">
        <v>0.1517616</v>
      </c>
      <c r="N112" s="100">
        <v>0.16244310000000001</v>
      </c>
      <c r="O112" s="100">
        <v>0</v>
      </c>
      <c r="P112" s="100">
        <v>0</v>
      </c>
      <c r="Q112" s="100">
        <v>0.67331229999999997</v>
      </c>
      <c r="R112" s="100">
        <v>0</v>
      </c>
      <c r="S112" s="100">
        <v>5.0536317000000004</v>
      </c>
      <c r="T112" s="100">
        <v>4.1446053000000003</v>
      </c>
      <c r="U112" s="100">
        <v>0.18962770000000001</v>
      </c>
      <c r="V112" s="100">
        <v>0.21315970000000001</v>
      </c>
      <c r="W112" s="127"/>
      <c r="X112" s="123">
        <v>2005</v>
      </c>
      <c r="Y112" s="100">
        <v>0</v>
      </c>
      <c r="Z112" s="100">
        <v>0</v>
      </c>
      <c r="AA112" s="100">
        <v>0.1484047</v>
      </c>
      <c r="AB112" s="100">
        <v>0</v>
      </c>
      <c r="AC112" s="100">
        <v>0</v>
      </c>
      <c r="AD112" s="100">
        <v>0</v>
      </c>
      <c r="AE112" s="100">
        <v>0</v>
      </c>
      <c r="AF112" s="100">
        <v>0</v>
      </c>
      <c r="AG112" s="100">
        <v>0</v>
      </c>
      <c r="AH112" s="100">
        <v>0.27337119999999998</v>
      </c>
      <c r="AI112" s="100">
        <v>0</v>
      </c>
      <c r="AJ112" s="100">
        <v>0.32741530000000002</v>
      </c>
      <c r="AK112" s="100">
        <v>0.21469460000000001</v>
      </c>
      <c r="AL112" s="100">
        <v>0</v>
      </c>
      <c r="AM112" s="100">
        <v>0.3104944</v>
      </c>
      <c r="AN112" s="100">
        <v>0.33713510000000002</v>
      </c>
      <c r="AO112" s="100">
        <v>0.42810779999999998</v>
      </c>
      <c r="AP112" s="100">
        <v>5.3481135999999996</v>
      </c>
      <c r="AQ112" s="100">
        <v>0.19690440000000001</v>
      </c>
      <c r="AR112" s="100">
        <v>0.1551575</v>
      </c>
      <c r="AS112" s="127"/>
      <c r="AT112" s="123">
        <v>2005</v>
      </c>
      <c r="AU112" s="100">
        <v>0.156551</v>
      </c>
      <c r="AV112" s="100">
        <v>0</v>
      </c>
      <c r="AW112" s="100">
        <v>7.2211999999999998E-2</v>
      </c>
      <c r="AX112" s="100">
        <v>0</v>
      </c>
      <c r="AY112" s="100">
        <v>0</v>
      </c>
      <c r="AZ112" s="100">
        <v>0</v>
      </c>
      <c r="BA112" s="100">
        <v>0</v>
      </c>
      <c r="BB112" s="100">
        <v>0</v>
      </c>
      <c r="BC112" s="100">
        <v>0</v>
      </c>
      <c r="BD112" s="100">
        <v>0.20674090000000001</v>
      </c>
      <c r="BE112" s="100">
        <v>7.5445700000000004E-2</v>
      </c>
      <c r="BF112" s="100">
        <v>0.2446094</v>
      </c>
      <c r="BG112" s="100">
        <v>0.10691920000000001</v>
      </c>
      <c r="BH112" s="100">
        <v>0</v>
      </c>
      <c r="BI112" s="100">
        <v>0.48456969999999999</v>
      </c>
      <c r="BJ112" s="100">
        <v>0.1838813</v>
      </c>
      <c r="BK112" s="100">
        <v>2.2965745000000002</v>
      </c>
      <c r="BL112" s="100">
        <v>4.9637481000000001</v>
      </c>
      <c r="BM112" s="100">
        <v>0.19329089999999999</v>
      </c>
      <c r="BN112" s="100">
        <v>0.1798525</v>
      </c>
      <c r="BO112" s="127"/>
      <c r="BP112" s="123">
        <v>2005</v>
      </c>
    </row>
    <row r="113" spans="2:68">
      <c r="B113" s="123">
        <v>2006</v>
      </c>
      <c r="C113" s="100">
        <v>0.30099809999999999</v>
      </c>
      <c r="D113" s="100">
        <v>0</v>
      </c>
      <c r="E113" s="100">
        <v>0</v>
      </c>
      <c r="F113" s="100">
        <v>0.13993530000000001</v>
      </c>
      <c r="G113" s="100">
        <v>0</v>
      </c>
      <c r="H113" s="100">
        <v>0</v>
      </c>
      <c r="I113" s="100">
        <v>0</v>
      </c>
      <c r="J113" s="100">
        <v>0</v>
      </c>
      <c r="K113" s="100">
        <v>0</v>
      </c>
      <c r="L113" s="100">
        <v>0</v>
      </c>
      <c r="M113" s="100">
        <v>0</v>
      </c>
      <c r="N113" s="100">
        <v>0</v>
      </c>
      <c r="O113" s="100">
        <v>0</v>
      </c>
      <c r="P113" s="100">
        <v>0.26175609999999999</v>
      </c>
      <c r="Q113" s="100">
        <v>0</v>
      </c>
      <c r="R113" s="100">
        <v>0</v>
      </c>
      <c r="S113" s="100">
        <v>0.60824290000000003</v>
      </c>
      <c r="T113" s="100">
        <v>2.9051187999999999</v>
      </c>
      <c r="U113" s="100">
        <v>7.8744599999999998E-2</v>
      </c>
      <c r="V113" s="100">
        <v>8.8868500000000003E-2</v>
      </c>
      <c r="X113" s="123">
        <v>2006</v>
      </c>
      <c r="Y113" s="100">
        <v>0.1587095</v>
      </c>
      <c r="Z113" s="100">
        <v>0.154941</v>
      </c>
      <c r="AA113" s="100">
        <v>0</v>
      </c>
      <c r="AB113" s="100">
        <v>0</v>
      </c>
      <c r="AC113" s="100">
        <v>0</v>
      </c>
      <c r="AD113" s="100">
        <v>0</v>
      </c>
      <c r="AE113" s="100">
        <v>0</v>
      </c>
      <c r="AF113" s="100">
        <v>0</v>
      </c>
      <c r="AG113" s="100">
        <v>0</v>
      </c>
      <c r="AH113" s="100">
        <v>0</v>
      </c>
      <c r="AI113" s="100">
        <v>0</v>
      </c>
      <c r="AJ113" s="100">
        <v>0</v>
      </c>
      <c r="AK113" s="100">
        <v>0</v>
      </c>
      <c r="AL113" s="100">
        <v>0</v>
      </c>
      <c r="AM113" s="100">
        <v>0</v>
      </c>
      <c r="AN113" s="100">
        <v>0.33705669999999999</v>
      </c>
      <c r="AO113" s="100">
        <v>0.42188750000000003</v>
      </c>
      <c r="AP113" s="100">
        <v>1.8567861000000001</v>
      </c>
      <c r="AQ113" s="100">
        <v>7.7733700000000003E-2</v>
      </c>
      <c r="AR113" s="100">
        <v>6.2829899999999994E-2</v>
      </c>
      <c r="AT113" s="123">
        <v>2006</v>
      </c>
      <c r="AU113" s="100">
        <v>0.2317429</v>
      </c>
      <c r="AV113" s="100">
        <v>7.5511099999999998E-2</v>
      </c>
      <c r="AW113" s="100">
        <v>0</v>
      </c>
      <c r="AX113" s="100">
        <v>7.1803900000000004E-2</v>
      </c>
      <c r="AY113" s="100">
        <v>0</v>
      </c>
      <c r="AZ113" s="100">
        <v>0</v>
      </c>
      <c r="BA113" s="100">
        <v>0</v>
      </c>
      <c r="BB113" s="100">
        <v>0</v>
      </c>
      <c r="BC113" s="100">
        <v>0</v>
      </c>
      <c r="BD113" s="100">
        <v>0</v>
      </c>
      <c r="BE113" s="100">
        <v>0</v>
      </c>
      <c r="BF113" s="100">
        <v>0</v>
      </c>
      <c r="BG113" s="100">
        <v>0</v>
      </c>
      <c r="BH113" s="100">
        <v>0.12934590000000001</v>
      </c>
      <c r="BI113" s="100">
        <v>0</v>
      </c>
      <c r="BJ113" s="100">
        <v>0.182922</v>
      </c>
      <c r="BK113" s="100">
        <v>0.49820890000000001</v>
      </c>
      <c r="BL113" s="100">
        <v>2.1964781000000002</v>
      </c>
      <c r="BM113" s="100">
        <v>7.8235899999999997E-2</v>
      </c>
      <c r="BN113" s="100">
        <v>7.3489700000000005E-2</v>
      </c>
      <c r="BP113" s="123">
        <v>2006</v>
      </c>
    </row>
    <row r="114" spans="2:68">
      <c r="B114" s="123">
        <v>2007</v>
      </c>
      <c r="C114" s="100">
        <v>0.72859640000000003</v>
      </c>
      <c r="D114" s="100">
        <v>0</v>
      </c>
      <c r="E114" s="100">
        <v>0</v>
      </c>
      <c r="F114" s="100">
        <v>0</v>
      </c>
      <c r="G114" s="100">
        <v>0.1319912</v>
      </c>
      <c r="H114" s="100">
        <v>0</v>
      </c>
      <c r="I114" s="100">
        <v>0.13769139999999999</v>
      </c>
      <c r="J114" s="100">
        <v>0.12945619999999999</v>
      </c>
      <c r="K114" s="100">
        <v>0.13389860000000001</v>
      </c>
      <c r="L114" s="100">
        <v>0</v>
      </c>
      <c r="M114" s="100">
        <v>0.14664949999999999</v>
      </c>
      <c r="N114" s="100">
        <v>0.31965830000000001</v>
      </c>
      <c r="O114" s="100">
        <v>0.18913170000000001</v>
      </c>
      <c r="P114" s="100">
        <v>0</v>
      </c>
      <c r="Q114" s="100">
        <v>0.97304349999999995</v>
      </c>
      <c r="R114" s="100">
        <v>0</v>
      </c>
      <c r="S114" s="100">
        <v>2.3499968</v>
      </c>
      <c r="T114" s="100">
        <v>8.1137365999999993</v>
      </c>
      <c r="U114" s="100">
        <v>0.28009479999999998</v>
      </c>
      <c r="V114" s="100">
        <v>0.30478929999999999</v>
      </c>
      <c r="X114" s="123">
        <v>2007</v>
      </c>
      <c r="Y114" s="100">
        <v>0</v>
      </c>
      <c r="Z114" s="100">
        <v>0</v>
      </c>
      <c r="AA114" s="100">
        <v>0.1486092</v>
      </c>
      <c r="AB114" s="100">
        <v>0</v>
      </c>
      <c r="AC114" s="100">
        <v>0</v>
      </c>
      <c r="AD114" s="100">
        <v>0</v>
      </c>
      <c r="AE114" s="100">
        <v>0</v>
      </c>
      <c r="AF114" s="100">
        <v>0</v>
      </c>
      <c r="AG114" s="100">
        <v>0.13203100000000001</v>
      </c>
      <c r="AH114" s="100">
        <v>0.1312074</v>
      </c>
      <c r="AI114" s="100">
        <v>0.14468429999999999</v>
      </c>
      <c r="AJ114" s="100">
        <v>0</v>
      </c>
      <c r="AK114" s="100">
        <v>0.18995629999999999</v>
      </c>
      <c r="AL114" s="100">
        <v>0.49563839999999998</v>
      </c>
      <c r="AM114" s="100">
        <v>0.9037887</v>
      </c>
      <c r="AN114" s="100">
        <v>0.67482989999999998</v>
      </c>
      <c r="AO114" s="100">
        <v>2.4930816999999998</v>
      </c>
      <c r="AP114" s="100">
        <v>11.493592</v>
      </c>
      <c r="AQ114" s="100">
        <v>0.42008839999999997</v>
      </c>
      <c r="AR114" s="100">
        <v>0.31195580000000001</v>
      </c>
      <c r="AT114" s="123">
        <v>2007</v>
      </c>
      <c r="AU114" s="100">
        <v>0.37411739999999999</v>
      </c>
      <c r="AV114" s="100">
        <v>0</v>
      </c>
      <c r="AW114" s="100">
        <v>7.2316099999999994E-2</v>
      </c>
      <c r="AX114" s="100">
        <v>0</v>
      </c>
      <c r="AY114" s="100">
        <v>6.7424499999999998E-2</v>
      </c>
      <c r="AZ114" s="100">
        <v>0</v>
      </c>
      <c r="BA114" s="100">
        <v>6.8630200000000002E-2</v>
      </c>
      <c r="BB114" s="100">
        <v>6.4280400000000001E-2</v>
      </c>
      <c r="BC114" s="100">
        <v>0.1329582</v>
      </c>
      <c r="BD114" s="100">
        <v>6.6231700000000004E-2</v>
      </c>
      <c r="BE114" s="100">
        <v>0.14566029999999999</v>
      </c>
      <c r="BF114" s="100">
        <v>0.1594651</v>
      </c>
      <c r="BG114" s="100">
        <v>0.18954309999999999</v>
      </c>
      <c r="BH114" s="100">
        <v>0.24980079999999999</v>
      </c>
      <c r="BI114" s="100">
        <v>0.93713829999999998</v>
      </c>
      <c r="BJ114" s="100">
        <v>0.3651567</v>
      </c>
      <c r="BK114" s="100">
        <v>2.4338065000000002</v>
      </c>
      <c r="BL114" s="100">
        <v>10.381567</v>
      </c>
      <c r="BM114" s="100">
        <v>0.35049609999999998</v>
      </c>
      <c r="BN114" s="100">
        <v>0.31782579999999999</v>
      </c>
      <c r="BP114" s="123">
        <v>2007</v>
      </c>
    </row>
    <row r="115" spans="2:68">
      <c r="B115" s="123">
        <v>2008</v>
      </c>
      <c r="C115" s="100">
        <v>0</v>
      </c>
      <c r="D115" s="100">
        <v>0</v>
      </c>
      <c r="E115" s="100">
        <v>0</v>
      </c>
      <c r="F115" s="100">
        <v>0</v>
      </c>
      <c r="G115" s="100">
        <v>0</v>
      </c>
      <c r="H115" s="100">
        <v>0</v>
      </c>
      <c r="I115" s="100">
        <v>0</v>
      </c>
      <c r="J115" s="100">
        <v>0</v>
      </c>
      <c r="K115" s="100">
        <v>0</v>
      </c>
      <c r="L115" s="100">
        <v>0</v>
      </c>
      <c r="M115" s="100">
        <v>0.1442263</v>
      </c>
      <c r="N115" s="100">
        <v>0.31680960000000002</v>
      </c>
      <c r="O115" s="100">
        <v>0.1785947</v>
      </c>
      <c r="P115" s="100">
        <v>0.2433641</v>
      </c>
      <c r="Q115" s="100">
        <v>0</v>
      </c>
      <c r="R115" s="100">
        <v>0.39755269999999998</v>
      </c>
      <c r="S115" s="100">
        <v>1.1360086</v>
      </c>
      <c r="T115" s="100">
        <v>5.9654685000000001</v>
      </c>
      <c r="U115" s="100">
        <v>0.1418836</v>
      </c>
      <c r="V115" s="100">
        <v>0.1536979</v>
      </c>
      <c r="X115" s="123">
        <v>2008</v>
      </c>
      <c r="Y115" s="100">
        <v>0</v>
      </c>
      <c r="Z115" s="100">
        <v>0</v>
      </c>
      <c r="AA115" s="100">
        <v>0</v>
      </c>
      <c r="AB115" s="100">
        <v>0</v>
      </c>
      <c r="AC115" s="100">
        <v>0</v>
      </c>
      <c r="AD115" s="100">
        <v>0.2701385</v>
      </c>
      <c r="AE115" s="100">
        <v>0.13692289999999999</v>
      </c>
      <c r="AF115" s="100">
        <v>0</v>
      </c>
      <c r="AG115" s="100">
        <v>0</v>
      </c>
      <c r="AH115" s="100">
        <v>0.12889600000000001</v>
      </c>
      <c r="AI115" s="100">
        <v>0.56781079999999995</v>
      </c>
      <c r="AJ115" s="100">
        <v>0</v>
      </c>
      <c r="AK115" s="100">
        <v>0</v>
      </c>
      <c r="AL115" s="100">
        <v>0</v>
      </c>
      <c r="AM115" s="100">
        <v>0.58786530000000004</v>
      </c>
      <c r="AN115" s="100">
        <v>0.3385321</v>
      </c>
      <c r="AO115" s="100">
        <v>2.0442624</v>
      </c>
      <c r="AP115" s="100">
        <v>6.3771713999999999</v>
      </c>
      <c r="AQ115" s="100">
        <v>0.29033949999999997</v>
      </c>
      <c r="AR115" s="100">
        <v>0.22726189999999999</v>
      </c>
      <c r="AT115" s="123">
        <v>2008</v>
      </c>
      <c r="AU115" s="100">
        <v>0</v>
      </c>
      <c r="AV115" s="100">
        <v>0</v>
      </c>
      <c r="AW115" s="100">
        <v>0</v>
      </c>
      <c r="AX115" s="100">
        <v>0</v>
      </c>
      <c r="AY115" s="100">
        <v>0</v>
      </c>
      <c r="AZ115" s="100">
        <v>0.1333326</v>
      </c>
      <c r="BA115" s="100">
        <v>6.8570900000000004E-2</v>
      </c>
      <c r="BB115" s="100">
        <v>0</v>
      </c>
      <c r="BC115" s="100">
        <v>0</v>
      </c>
      <c r="BD115" s="100">
        <v>6.5027000000000001E-2</v>
      </c>
      <c r="BE115" s="100">
        <v>0.35770109999999999</v>
      </c>
      <c r="BF115" s="100">
        <v>0.15765470000000001</v>
      </c>
      <c r="BG115" s="100">
        <v>8.9476299999999995E-2</v>
      </c>
      <c r="BH115" s="100">
        <v>0.12089560000000001</v>
      </c>
      <c r="BI115" s="100">
        <v>0.30400820000000001</v>
      </c>
      <c r="BJ115" s="100">
        <v>0.36567620000000001</v>
      </c>
      <c r="BK115" s="100">
        <v>1.6641229</v>
      </c>
      <c r="BL115" s="100">
        <v>6.2401434</v>
      </c>
      <c r="BM115" s="100">
        <v>0.2164787</v>
      </c>
      <c r="BN115" s="100">
        <v>0.1929227</v>
      </c>
      <c r="BP115" s="123">
        <v>2008</v>
      </c>
    </row>
    <row r="116" spans="2:68">
      <c r="B116" s="123">
        <v>2009</v>
      </c>
      <c r="C116" s="100">
        <v>0.13661780000000001</v>
      </c>
      <c r="D116" s="100">
        <v>0</v>
      </c>
      <c r="E116" s="100">
        <v>0.1405274</v>
      </c>
      <c r="F116" s="100">
        <v>0</v>
      </c>
      <c r="G116" s="100">
        <v>0.24581439999999999</v>
      </c>
      <c r="H116" s="100">
        <v>0.37438510000000003</v>
      </c>
      <c r="I116" s="100">
        <v>0.40633390000000003</v>
      </c>
      <c r="J116" s="100">
        <v>0.37675619999999999</v>
      </c>
      <c r="K116" s="100">
        <v>0.93277370000000004</v>
      </c>
      <c r="L116" s="100">
        <v>0.64898400000000001</v>
      </c>
      <c r="M116" s="100">
        <v>1.1281635999999999</v>
      </c>
      <c r="N116" s="100">
        <v>0.78217150000000002</v>
      </c>
      <c r="O116" s="100">
        <v>0.51768939999999997</v>
      </c>
      <c r="P116" s="100">
        <v>1.1617667</v>
      </c>
      <c r="Q116" s="100">
        <v>0.3033594</v>
      </c>
      <c r="R116" s="100">
        <v>1.5839137999999999</v>
      </c>
      <c r="S116" s="100">
        <v>1.65777</v>
      </c>
      <c r="T116" s="100">
        <v>3.2256244000000001</v>
      </c>
      <c r="U116" s="100">
        <v>0.53699739999999996</v>
      </c>
      <c r="V116" s="100">
        <v>0.54220360000000001</v>
      </c>
      <c r="X116" s="123">
        <v>2009</v>
      </c>
      <c r="Y116" s="100">
        <v>0.28830280000000003</v>
      </c>
      <c r="Z116" s="100">
        <v>0</v>
      </c>
      <c r="AA116" s="100">
        <v>0.29644959999999998</v>
      </c>
      <c r="AB116" s="100">
        <v>0.14064779999999999</v>
      </c>
      <c r="AC116" s="100">
        <v>0.39075019999999999</v>
      </c>
      <c r="AD116" s="100">
        <v>0.38660040000000001</v>
      </c>
      <c r="AE116" s="100">
        <v>0.27097769999999999</v>
      </c>
      <c r="AF116" s="100">
        <v>0.49504399999999998</v>
      </c>
      <c r="AG116" s="100">
        <v>0.3939008</v>
      </c>
      <c r="AH116" s="100">
        <v>0.89286279999999996</v>
      </c>
      <c r="AI116" s="100">
        <v>0.69351490000000005</v>
      </c>
      <c r="AJ116" s="100">
        <v>0.77169310000000002</v>
      </c>
      <c r="AK116" s="100">
        <v>0.51901140000000001</v>
      </c>
      <c r="AL116" s="100">
        <v>0.91851819999999995</v>
      </c>
      <c r="AM116" s="100">
        <v>0.8555393</v>
      </c>
      <c r="AN116" s="100">
        <v>1.0168595</v>
      </c>
      <c r="AO116" s="100">
        <v>1.6152153</v>
      </c>
      <c r="AP116" s="100">
        <v>6.1419528000000003</v>
      </c>
      <c r="AQ116" s="100">
        <v>0.63355899999999998</v>
      </c>
      <c r="AR116" s="100">
        <v>0.56231850000000005</v>
      </c>
      <c r="AT116" s="123">
        <v>2009</v>
      </c>
      <c r="AU116" s="100">
        <v>0.21042530000000001</v>
      </c>
      <c r="AV116" s="100">
        <v>0</v>
      </c>
      <c r="AW116" s="100">
        <v>0.2164102</v>
      </c>
      <c r="AX116" s="100">
        <v>6.8378999999999995E-2</v>
      </c>
      <c r="AY116" s="100">
        <v>0.31618030000000003</v>
      </c>
      <c r="AZ116" s="100">
        <v>0.38039469999999997</v>
      </c>
      <c r="BA116" s="100">
        <v>0.33866689999999999</v>
      </c>
      <c r="BB116" s="100">
        <v>0.43633280000000002</v>
      </c>
      <c r="BC116" s="100">
        <v>0.66134809999999999</v>
      </c>
      <c r="BD116" s="100">
        <v>0.77198719999999998</v>
      </c>
      <c r="BE116" s="100">
        <v>0.90903880000000004</v>
      </c>
      <c r="BF116" s="100">
        <v>0.7768969</v>
      </c>
      <c r="BG116" s="100">
        <v>0.51834959999999997</v>
      </c>
      <c r="BH116" s="100">
        <v>1.0394254000000001</v>
      </c>
      <c r="BI116" s="100">
        <v>0.58797759999999999</v>
      </c>
      <c r="BJ116" s="100">
        <v>1.2783869999999999</v>
      </c>
      <c r="BK116" s="100">
        <v>1.6331825</v>
      </c>
      <c r="BL116" s="100">
        <v>5.1598325999999997</v>
      </c>
      <c r="BM116" s="100">
        <v>0.58547870000000002</v>
      </c>
      <c r="BN116" s="100">
        <v>0.557647</v>
      </c>
      <c r="BP116" s="123">
        <v>2009</v>
      </c>
    </row>
    <row r="117" spans="2:68">
      <c r="B117" s="123">
        <v>2010</v>
      </c>
      <c r="C117" s="100">
        <v>0.13399040000000001</v>
      </c>
      <c r="D117" s="100">
        <v>0.143285</v>
      </c>
      <c r="E117" s="100">
        <v>0</v>
      </c>
      <c r="F117" s="100">
        <v>0.1334542</v>
      </c>
      <c r="G117" s="100">
        <v>0.1213492</v>
      </c>
      <c r="H117" s="100">
        <v>0</v>
      </c>
      <c r="I117" s="100">
        <v>0.13340879999999999</v>
      </c>
      <c r="J117" s="100">
        <v>0.12589590000000001</v>
      </c>
      <c r="K117" s="100">
        <v>0.2621734</v>
      </c>
      <c r="L117" s="100">
        <v>0</v>
      </c>
      <c r="M117" s="100">
        <v>0.69084250000000003</v>
      </c>
      <c r="N117" s="100">
        <v>0.3082723</v>
      </c>
      <c r="O117" s="100">
        <v>0.33498709999999998</v>
      </c>
      <c r="P117" s="100">
        <v>0</v>
      </c>
      <c r="Q117" s="100">
        <v>0.58134470000000005</v>
      </c>
      <c r="R117" s="100">
        <v>0.78813699999999998</v>
      </c>
      <c r="S117" s="100">
        <v>1.0733587</v>
      </c>
      <c r="T117" s="100">
        <v>0</v>
      </c>
      <c r="U117" s="100">
        <v>0.20970420000000001</v>
      </c>
      <c r="V117" s="100">
        <v>0.21094389999999999</v>
      </c>
      <c r="X117" s="123">
        <v>2010</v>
      </c>
      <c r="Y117" s="100">
        <v>0.14130480000000001</v>
      </c>
      <c r="Z117" s="100">
        <v>0</v>
      </c>
      <c r="AA117" s="100">
        <v>0</v>
      </c>
      <c r="AB117" s="100">
        <v>0</v>
      </c>
      <c r="AC117" s="100">
        <v>0.1280433</v>
      </c>
      <c r="AD117" s="100">
        <v>0.1248616</v>
      </c>
      <c r="AE117" s="100">
        <v>0</v>
      </c>
      <c r="AF117" s="100">
        <v>0.24806539999999999</v>
      </c>
      <c r="AG117" s="100">
        <v>0</v>
      </c>
      <c r="AH117" s="100">
        <v>0.1275125</v>
      </c>
      <c r="AI117" s="100">
        <v>0.1357167</v>
      </c>
      <c r="AJ117" s="100">
        <v>0.45480320000000002</v>
      </c>
      <c r="AK117" s="100">
        <v>0.16740720000000001</v>
      </c>
      <c r="AL117" s="100">
        <v>0.43748930000000003</v>
      </c>
      <c r="AM117" s="100">
        <v>0.27711269999999999</v>
      </c>
      <c r="AN117" s="100">
        <v>0.33778649999999999</v>
      </c>
      <c r="AO117" s="100">
        <v>0.39895789999999998</v>
      </c>
      <c r="AP117" s="100">
        <v>2.3528489000000001</v>
      </c>
      <c r="AQ117" s="100">
        <v>0.19884460000000001</v>
      </c>
      <c r="AR117" s="100">
        <v>0.16724030000000001</v>
      </c>
      <c r="AT117" s="123">
        <v>2010</v>
      </c>
      <c r="AU117" s="100">
        <v>0.13755039999999999</v>
      </c>
      <c r="AV117" s="100">
        <v>7.3519600000000004E-2</v>
      </c>
      <c r="AW117" s="100">
        <v>0</v>
      </c>
      <c r="AX117" s="100">
        <v>6.8490899999999993E-2</v>
      </c>
      <c r="AY117" s="100">
        <v>0.12460640000000001</v>
      </c>
      <c r="AZ117" s="100">
        <v>6.1453099999999997E-2</v>
      </c>
      <c r="BA117" s="100">
        <v>6.6746899999999998E-2</v>
      </c>
      <c r="BB117" s="100">
        <v>0.18743599999999999</v>
      </c>
      <c r="BC117" s="100">
        <v>0.13011500000000001</v>
      </c>
      <c r="BD117" s="100">
        <v>6.4316799999999993E-2</v>
      </c>
      <c r="BE117" s="100">
        <v>0.41079490000000002</v>
      </c>
      <c r="BF117" s="100">
        <v>0.38214530000000002</v>
      </c>
      <c r="BG117" s="100">
        <v>0.2511755</v>
      </c>
      <c r="BH117" s="100">
        <v>0.22016849999999999</v>
      </c>
      <c r="BI117" s="100">
        <v>0.42559590000000003</v>
      </c>
      <c r="BJ117" s="100">
        <v>0.54564500000000005</v>
      </c>
      <c r="BK117" s="100">
        <v>0.68652400000000002</v>
      </c>
      <c r="BL117" s="100">
        <v>1.5520157999999999</v>
      </c>
      <c r="BM117" s="100">
        <v>0.20425070000000001</v>
      </c>
      <c r="BN117" s="100">
        <v>0.192885</v>
      </c>
      <c r="BP117" s="123">
        <v>2010</v>
      </c>
    </row>
    <row r="118" spans="2:68">
      <c r="B118" s="123">
        <v>2011</v>
      </c>
      <c r="C118" s="100">
        <v>0.26719140000000002</v>
      </c>
      <c r="D118" s="100">
        <v>0.14040900000000001</v>
      </c>
      <c r="E118" s="100">
        <v>0</v>
      </c>
      <c r="F118" s="100">
        <v>0</v>
      </c>
      <c r="G118" s="100">
        <v>0</v>
      </c>
      <c r="H118" s="100">
        <v>0</v>
      </c>
      <c r="I118" s="100">
        <v>0.13000329999999999</v>
      </c>
      <c r="J118" s="100">
        <v>0.12784390000000001</v>
      </c>
      <c r="K118" s="100">
        <v>0.12710550000000001</v>
      </c>
      <c r="L118" s="100">
        <v>0.52345949999999997</v>
      </c>
      <c r="M118" s="100">
        <v>0.2704066</v>
      </c>
      <c r="N118" s="100">
        <v>0.3020833</v>
      </c>
      <c r="O118" s="100">
        <v>0</v>
      </c>
      <c r="P118" s="100">
        <v>0.63257379999999996</v>
      </c>
      <c r="Q118" s="100">
        <v>0.55976000000000004</v>
      </c>
      <c r="R118" s="100">
        <v>0.77396089999999995</v>
      </c>
      <c r="S118" s="100">
        <v>2.6236803000000002</v>
      </c>
      <c r="T118" s="100">
        <v>2.8762493999999998</v>
      </c>
      <c r="U118" s="100">
        <v>0.26982699999999998</v>
      </c>
      <c r="V118" s="100">
        <v>0.27246320000000002</v>
      </c>
      <c r="X118" s="123">
        <v>2011</v>
      </c>
      <c r="Y118" s="100">
        <v>0</v>
      </c>
      <c r="Z118" s="100">
        <v>0</v>
      </c>
      <c r="AA118" s="100">
        <v>0</v>
      </c>
      <c r="AB118" s="100">
        <v>0.1414707</v>
      </c>
      <c r="AC118" s="100">
        <v>0.253745</v>
      </c>
      <c r="AD118" s="100">
        <v>0.1223861</v>
      </c>
      <c r="AE118" s="100">
        <v>0</v>
      </c>
      <c r="AF118" s="100">
        <v>0.12630949999999999</v>
      </c>
      <c r="AG118" s="100">
        <v>0.12492250000000001</v>
      </c>
      <c r="AH118" s="100">
        <v>0</v>
      </c>
      <c r="AI118" s="100">
        <v>0.66274670000000002</v>
      </c>
      <c r="AJ118" s="100">
        <v>0.59353869999999997</v>
      </c>
      <c r="AK118" s="100">
        <v>0.16265399999999999</v>
      </c>
      <c r="AL118" s="100">
        <v>0.62499090000000002</v>
      </c>
      <c r="AM118" s="100">
        <v>0.26999659999999998</v>
      </c>
      <c r="AN118" s="100">
        <v>1.3336444999999999</v>
      </c>
      <c r="AO118" s="100">
        <v>2.3672374</v>
      </c>
      <c r="AP118" s="100">
        <v>3.4021705999999998</v>
      </c>
      <c r="AQ118" s="100">
        <v>0.34753810000000002</v>
      </c>
      <c r="AR118" s="100">
        <v>0.29037550000000001</v>
      </c>
      <c r="AT118" s="123">
        <v>2011</v>
      </c>
      <c r="AU118" s="100">
        <v>0.13716349999999999</v>
      </c>
      <c r="AV118" s="100">
        <v>7.2065100000000007E-2</v>
      </c>
      <c r="AW118" s="100">
        <v>0</v>
      </c>
      <c r="AX118" s="100">
        <v>6.8801399999999999E-2</v>
      </c>
      <c r="AY118" s="100">
        <v>0.12409539999999999</v>
      </c>
      <c r="AZ118" s="100">
        <v>6.0307399999999997E-2</v>
      </c>
      <c r="BA118" s="100">
        <v>6.5097299999999997E-2</v>
      </c>
      <c r="BB118" s="100">
        <v>0.12707209999999999</v>
      </c>
      <c r="BC118" s="100">
        <v>0.12600459999999999</v>
      </c>
      <c r="BD118" s="100">
        <v>0.25943080000000002</v>
      </c>
      <c r="BE118" s="100">
        <v>0.46852110000000002</v>
      </c>
      <c r="BF118" s="100">
        <v>0.44910410000000001</v>
      </c>
      <c r="BG118" s="100">
        <v>8.1566100000000002E-2</v>
      </c>
      <c r="BH118" s="100">
        <v>0.62875950000000003</v>
      </c>
      <c r="BI118" s="100">
        <v>0.41227419999999998</v>
      </c>
      <c r="BJ118" s="100">
        <v>1.0746121</v>
      </c>
      <c r="BK118" s="100">
        <v>2.4772989000000001</v>
      </c>
      <c r="BL118" s="100">
        <v>3.220955</v>
      </c>
      <c r="BM118" s="100">
        <v>0.30886269999999999</v>
      </c>
      <c r="BN118" s="100">
        <v>0.2827305</v>
      </c>
      <c r="BP118" s="123">
        <v>2011</v>
      </c>
    </row>
    <row r="119" spans="2:68">
      <c r="B119" s="123">
        <v>2012</v>
      </c>
      <c r="C119" s="100">
        <v>0.2606424</v>
      </c>
      <c r="D119" s="100">
        <v>0.13713510000000001</v>
      </c>
      <c r="E119" s="100">
        <v>0</v>
      </c>
      <c r="F119" s="100">
        <v>0</v>
      </c>
      <c r="G119" s="100">
        <v>0</v>
      </c>
      <c r="H119" s="100">
        <v>0.1162231</v>
      </c>
      <c r="I119" s="100">
        <v>0.1252955</v>
      </c>
      <c r="J119" s="100">
        <v>0.2576948</v>
      </c>
      <c r="K119" s="100">
        <v>0.24729950000000001</v>
      </c>
      <c r="L119" s="100">
        <v>0.13163369999999999</v>
      </c>
      <c r="M119" s="100">
        <v>0</v>
      </c>
      <c r="N119" s="100">
        <v>0.148338</v>
      </c>
      <c r="O119" s="100">
        <v>0</v>
      </c>
      <c r="P119" s="100">
        <v>0.78787459999999998</v>
      </c>
      <c r="Q119" s="100">
        <v>1.6212667000000001</v>
      </c>
      <c r="R119" s="100">
        <v>2.9989615999999999</v>
      </c>
      <c r="S119" s="100">
        <v>6.2270700999999997</v>
      </c>
      <c r="T119" s="100">
        <v>16.341315999999999</v>
      </c>
      <c r="U119" s="100">
        <v>0.57438889999999998</v>
      </c>
      <c r="V119" s="100">
        <v>0.59060239999999997</v>
      </c>
      <c r="X119" s="123">
        <v>2012</v>
      </c>
      <c r="Y119" s="100">
        <v>0.412302</v>
      </c>
      <c r="Z119" s="100">
        <v>0</v>
      </c>
      <c r="AA119" s="100">
        <v>0.1476015</v>
      </c>
      <c r="AB119" s="100">
        <v>0</v>
      </c>
      <c r="AC119" s="100">
        <v>0</v>
      </c>
      <c r="AD119" s="100">
        <v>0</v>
      </c>
      <c r="AE119" s="100">
        <v>0.12620139999999999</v>
      </c>
      <c r="AF119" s="100">
        <v>0.38388749999999999</v>
      </c>
      <c r="AG119" s="100">
        <v>0</v>
      </c>
      <c r="AH119" s="100">
        <v>0</v>
      </c>
      <c r="AI119" s="100">
        <v>0.1298784</v>
      </c>
      <c r="AJ119" s="100">
        <v>0</v>
      </c>
      <c r="AK119" s="100">
        <v>0.16209190000000001</v>
      </c>
      <c r="AL119" s="100">
        <v>0.19450029999999999</v>
      </c>
      <c r="AM119" s="100">
        <v>1.0403013000000001</v>
      </c>
      <c r="AN119" s="100">
        <v>1.9667745999999999</v>
      </c>
      <c r="AO119" s="100">
        <v>4.3535563000000002</v>
      </c>
      <c r="AP119" s="100">
        <v>20.114322000000001</v>
      </c>
      <c r="AQ119" s="100">
        <v>0.7614147</v>
      </c>
      <c r="AR119" s="100">
        <v>0.53462430000000005</v>
      </c>
      <c r="AT119" s="123">
        <v>2012</v>
      </c>
      <c r="AU119" s="100">
        <v>0.33445780000000003</v>
      </c>
      <c r="AV119" s="100">
        <v>7.0452000000000001E-2</v>
      </c>
      <c r="AW119" s="100">
        <v>7.1934300000000007E-2</v>
      </c>
      <c r="AX119" s="100">
        <v>0</v>
      </c>
      <c r="AY119" s="100">
        <v>0</v>
      </c>
      <c r="AZ119" s="100">
        <v>5.88271E-2</v>
      </c>
      <c r="BA119" s="100">
        <v>0.12574689999999999</v>
      </c>
      <c r="BB119" s="100">
        <v>0.32100849999999997</v>
      </c>
      <c r="BC119" s="100">
        <v>0.1223336</v>
      </c>
      <c r="BD119" s="100">
        <v>6.5178600000000003E-2</v>
      </c>
      <c r="BE119" s="100">
        <v>6.5621299999999994E-2</v>
      </c>
      <c r="BF119" s="100">
        <v>7.3305899999999993E-2</v>
      </c>
      <c r="BG119" s="100">
        <v>8.1541299999999997E-2</v>
      </c>
      <c r="BH119" s="100">
        <v>0.48931669999999999</v>
      </c>
      <c r="BI119" s="100">
        <v>1.3252317</v>
      </c>
      <c r="BJ119" s="100">
        <v>2.4482929000000002</v>
      </c>
      <c r="BK119" s="100">
        <v>5.1641991000000003</v>
      </c>
      <c r="BL119" s="100">
        <v>18.795919000000001</v>
      </c>
      <c r="BM119" s="100">
        <v>0.66835290000000003</v>
      </c>
      <c r="BN119" s="100">
        <v>0.56687100000000001</v>
      </c>
      <c r="BP119" s="123">
        <v>2012</v>
      </c>
    </row>
    <row r="120" spans="2:68">
      <c r="B120" s="123">
        <v>2013</v>
      </c>
      <c r="C120" s="100">
        <v>0.2552603</v>
      </c>
      <c r="D120" s="100">
        <v>0</v>
      </c>
      <c r="E120" s="100">
        <v>0</v>
      </c>
      <c r="F120" s="100">
        <v>0</v>
      </c>
      <c r="G120" s="100">
        <v>0</v>
      </c>
      <c r="H120" s="100">
        <v>0.1141998</v>
      </c>
      <c r="I120" s="100">
        <v>0.24089859999999999</v>
      </c>
      <c r="J120" s="100">
        <v>0.12894169999999999</v>
      </c>
      <c r="K120" s="100">
        <v>0.2438014</v>
      </c>
      <c r="L120" s="100">
        <v>0.131935</v>
      </c>
      <c r="M120" s="100">
        <v>0.1306821</v>
      </c>
      <c r="N120" s="100">
        <v>0.72993549999999996</v>
      </c>
      <c r="O120" s="100">
        <v>0.16245209999999999</v>
      </c>
      <c r="P120" s="100">
        <v>0.93167469999999997</v>
      </c>
      <c r="Q120" s="100">
        <v>0</v>
      </c>
      <c r="R120" s="100">
        <v>1.8100137000000001</v>
      </c>
      <c r="S120" s="100">
        <v>3.0872137999999998</v>
      </c>
      <c r="T120" s="100">
        <v>3.8655062</v>
      </c>
      <c r="U120" s="100">
        <v>0.33007029999999998</v>
      </c>
      <c r="V120" s="100">
        <v>0.32110240000000001</v>
      </c>
      <c r="X120" s="123">
        <v>2013</v>
      </c>
      <c r="Y120" s="100">
        <v>0</v>
      </c>
      <c r="Z120" s="100">
        <v>0.14105010000000001</v>
      </c>
      <c r="AA120" s="100">
        <v>0</v>
      </c>
      <c r="AB120" s="100">
        <v>0</v>
      </c>
      <c r="AC120" s="100">
        <v>0.2473457</v>
      </c>
      <c r="AD120" s="100">
        <v>0.1164105</v>
      </c>
      <c r="AE120" s="100">
        <v>0</v>
      </c>
      <c r="AF120" s="100">
        <v>0.51403639999999995</v>
      </c>
      <c r="AG120" s="100">
        <v>0.23805299999999999</v>
      </c>
      <c r="AH120" s="100">
        <v>0</v>
      </c>
      <c r="AI120" s="100">
        <v>0</v>
      </c>
      <c r="AJ120" s="100">
        <v>0.14181179999999999</v>
      </c>
      <c r="AK120" s="100">
        <v>0.15908800000000001</v>
      </c>
      <c r="AL120" s="100">
        <v>0.36841030000000002</v>
      </c>
      <c r="AM120" s="100">
        <v>0.50239769999999995</v>
      </c>
      <c r="AN120" s="100">
        <v>1.6024408000000001</v>
      </c>
      <c r="AO120" s="100">
        <v>0.79428120000000002</v>
      </c>
      <c r="AP120" s="100">
        <v>6.7346272999999997</v>
      </c>
      <c r="AQ120" s="100">
        <v>0.36103560000000001</v>
      </c>
      <c r="AR120" s="100">
        <v>0.28446739999999998</v>
      </c>
      <c r="AT120" s="123">
        <v>2013</v>
      </c>
      <c r="AU120" s="100">
        <v>0.13108690000000001</v>
      </c>
      <c r="AV120" s="100">
        <v>6.8564299999999995E-2</v>
      </c>
      <c r="AW120" s="100">
        <v>0</v>
      </c>
      <c r="AX120" s="100">
        <v>0</v>
      </c>
      <c r="AY120" s="100">
        <v>0.121223</v>
      </c>
      <c r="AZ120" s="100">
        <v>0.1152946</v>
      </c>
      <c r="BA120" s="100">
        <v>0.1209568</v>
      </c>
      <c r="BB120" s="100">
        <v>0.32181270000000001</v>
      </c>
      <c r="BC120" s="100">
        <v>0.24089289999999999</v>
      </c>
      <c r="BD120" s="100">
        <v>6.5240400000000004E-2</v>
      </c>
      <c r="BE120" s="100">
        <v>6.4601900000000004E-2</v>
      </c>
      <c r="BF120" s="100">
        <v>0.43160749999999998</v>
      </c>
      <c r="BG120" s="100">
        <v>0.16075249999999999</v>
      </c>
      <c r="BH120" s="100">
        <v>0.64842370000000005</v>
      </c>
      <c r="BI120" s="100">
        <v>0.25651289999999999</v>
      </c>
      <c r="BJ120" s="100">
        <v>1.6999142</v>
      </c>
      <c r="BK120" s="100">
        <v>1.7931189000000001</v>
      </c>
      <c r="BL120" s="100">
        <v>5.7163370999999996</v>
      </c>
      <c r="BM120" s="100">
        <v>0.34563359999999999</v>
      </c>
      <c r="BN120" s="100">
        <v>0.30557570000000001</v>
      </c>
      <c r="BP120" s="123">
        <v>2013</v>
      </c>
    </row>
    <row r="121" spans="2:68">
      <c r="B121" s="123">
        <v>2014</v>
      </c>
      <c r="C121" s="100">
        <v>0.63110909999999998</v>
      </c>
      <c r="D121" s="100">
        <v>0.1300559</v>
      </c>
      <c r="E121" s="100">
        <v>0</v>
      </c>
      <c r="F121" s="100">
        <v>0</v>
      </c>
      <c r="G121" s="100">
        <v>0.1174728</v>
      </c>
      <c r="H121" s="100">
        <v>0</v>
      </c>
      <c r="I121" s="100">
        <v>0.2340457</v>
      </c>
      <c r="J121" s="100">
        <v>0.51498540000000004</v>
      </c>
      <c r="K121" s="100">
        <v>0</v>
      </c>
      <c r="L121" s="100">
        <v>0.52649109999999999</v>
      </c>
      <c r="M121" s="100">
        <v>0.64819819999999995</v>
      </c>
      <c r="N121" s="100">
        <v>1.0024846999999999</v>
      </c>
      <c r="O121" s="100">
        <v>1.4462733999999999</v>
      </c>
      <c r="P121" s="100">
        <v>4.3194445000000004</v>
      </c>
      <c r="Q121" s="100">
        <v>2.2577723999999999</v>
      </c>
      <c r="R121" s="100">
        <v>7.6708508000000002</v>
      </c>
      <c r="S121" s="100">
        <v>4.0666523999999997</v>
      </c>
      <c r="T121" s="100">
        <v>16.524069999999998</v>
      </c>
      <c r="U121" s="100">
        <v>1.0959475000000001</v>
      </c>
      <c r="V121" s="100">
        <v>1.0357209000000001</v>
      </c>
      <c r="X121" s="123">
        <v>2014</v>
      </c>
      <c r="Y121" s="100">
        <v>0</v>
      </c>
      <c r="Z121" s="100">
        <v>0</v>
      </c>
      <c r="AA121" s="100">
        <v>0.14650769999999999</v>
      </c>
      <c r="AB121" s="100">
        <v>0</v>
      </c>
      <c r="AC121" s="100">
        <v>0</v>
      </c>
      <c r="AD121" s="100">
        <v>0.34218799999999999</v>
      </c>
      <c r="AE121" s="100">
        <v>0</v>
      </c>
      <c r="AF121" s="100">
        <v>0.2564283</v>
      </c>
      <c r="AG121" s="100">
        <v>0.35615659999999999</v>
      </c>
      <c r="AH121" s="100">
        <v>0.51130430000000004</v>
      </c>
      <c r="AI121" s="100">
        <v>0</v>
      </c>
      <c r="AJ121" s="100">
        <v>0.55500749999999999</v>
      </c>
      <c r="AK121" s="100">
        <v>1.0897927000000001</v>
      </c>
      <c r="AL121" s="100">
        <v>1.4208556999999999</v>
      </c>
      <c r="AM121" s="100">
        <v>1.6828905000000001</v>
      </c>
      <c r="AN121" s="100">
        <v>3.4163294</v>
      </c>
      <c r="AO121" s="100">
        <v>6.7639078000000001</v>
      </c>
      <c r="AP121" s="100">
        <v>22.051780000000001</v>
      </c>
      <c r="AQ121" s="100">
        <v>1.1078462</v>
      </c>
      <c r="AR121" s="100">
        <v>0.80560010000000004</v>
      </c>
      <c r="AT121" s="123">
        <v>2014</v>
      </c>
      <c r="AU121" s="100">
        <v>0.3239397</v>
      </c>
      <c r="AV121" s="100">
        <v>6.6816700000000007E-2</v>
      </c>
      <c r="AW121" s="100">
        <v>7.1337700000000004E-2</v>
      </c>
      <c r="AX121" s="100">
        <v>0</v>
      </c>
      <c r="AY121" s="100">
        <v>5.9967600000000003E-2</v>
      </c>
      <c r="AZ121" s="100">
        <v>0.17033029999999999</v>
      </c>
      <c r="BA121" s="100">
        <v>0.1172136</v>
      </c>
      <c r="BB121" s="100">
        <v>0.38543909999999998</v>
      </c>
      <c r="BC121" s="100">
        <v>0.18018729999999999</v>
      </c>
      <c r="BD121" s="100">
        <v>0.51878659999999999</v>
      </c>
      <c r="BE121" s="100">
        <v>0.31999630000000001</v>
      </c>
      <c r="BF121" s="100">
        <v>0.77520690000000003</v>
      </c>
      <c r="BG121" s="100">
        <v>1.2652091999999999</v>
      </c>
      <c r="BH121" s="100">
        <v>2.8605448999999998</v>
      </c>
      <c r="BI121" s="100">
        <v>1.9642169</v>
      </c>
      <c r="BJ121" s="100">
        <v>5.4206507000000004</v>
      </c>
      <c r="BK121" s="100">
        <v>5.5796596999999997</v>
      </c>
      <c r="BL121" s="100">
        <v>20.060666999999999</v>
      </c>
      <c r="BM121" s="100">
        <v>1.1019336</v>
      </c>
      <c r="BN121" s="100">
        <v>0.93032559999999997</v>
      </c>
      <c r="BP121" s="123">
        <v>2014</v>
      </c>
    </row>
    <row r="122" spans="2:68">
      <c r="B122" s="123">
        <v>2015</v>
      </c>
      <c r="C122" s="100">
        <v>0.2505114</v>
      </c>
      <c r="D122" s="100">
        <v>0</v>
      </c>
      <c r="E122" s="100">
        <v>0</v>
      </c>
      <c r="F122" s="100">
        <v>0.26503549999999998</v>
      </c>
      <c r="G122" s="100">
        <v>0.1163098</v>
      </c>
      <c r="H122" s="100">
        <v>0</v>
      </c>
      <c r="I122" s="100">
        <v>0</v>
      </c>
      <c r="J122" s="100">
        <v>0.12729850000000001</v>
      </c>
      <c r="K122" s="100">
        <v>0.1220894</v>
      </c>
      <c r="L122" s="100">
        <v>0.13008520000000001</v>
      </c>
      <c r="M122" s="100">
        <v>0.12988630000000001</v>
      </c>
      <c r="N122" s="100">
        <v>0.28139649999999999</v>
      </c>
      <c r="O122" s="100">
        <v>0.95343429999999996</v>
      </c>
      <c r="P122" s="100">
        <v>1.2204499</v>
      </c>
      <c r="Q122" s="100">
        <v>0.96062630000000004</v>
      </c>
      <c r="R122" s="100">
        <v>5.3655084999999998</v>
      </c>
      <c r="S122" s="100">
        <v>12.594965999999999</v>
      </c>
      <c r="T122" s="100">
        <v>32.096545999999996</v>
      </c>
      <c r="U122" s="100">
        <v>1.0472242</v>
      </c>
      <c r="V122" s="100">
        <v>1.0053983</v>
      </c>
      <c r="X122" s="123">
        <v>2015</v>
      </c>
      <c r="Y122" s="100">
        <v>0.26429370000000002</v>
      </c>
      <c r="Z122" s="100">
        <v>0.26753670000000002</v>
      </c>
      <c r="AA122" s="100">
        <v>0</v>
      </c>
      <c r="AB122" s="100">
        <v>0</v>
      </c>
      <c r="AC122" s="100">
        <v>0</v>
      </c>
      <c r="AD122" s="100">
        <v>0</v>
      </c>
      <c r="AE122" s="100">
        <v>0.1137572</v>
      </c>
      <c r="AF122" s="100">
        <v>0</v>
      </c>
      <c r="AG122" s="100">
        <v>0</v>
      </c>
      <c r="AH122" s="100">
        <v>0</v>
      </c>
      <c r="AI122" s="100">
        <v>0.12638930000000001</v>
      </c>
      <c r="AJ122" s="100">
        <v>0.95019359999999997</v>
      </c>
      <c r="AK122" s="100">
        <v>0.45813769999999998</v>
      </c>
      <c r="AL122" s="100">
        <v>1.1991290999999999</v>
      </c>
      <c r="AM122" s="100">
        <v>0.69083039999999996</v>
      </c>
      <c r="AN122" s="100">
        <v>3.6094458999999999</v>
      </c>
      <c r="AO122" s="100">
        <v>8.3625024999999997</v>
      </c>
      <c r="AP122" s="100">
        <v>35.675820999999999</v>
      </c>
      <c r="AQ122" s="100">
        <v>1.3738600000000001</v>
      </c>
      <c r="AR122" s="100">
        <v>0.91295820000000005</v>
      </c>
      <c r="AT122" s="123">
        <v>2015</v>
      </c>
      <c r="AU122" s="100">
        <v>0.257218</v>
      </c>
      <c r="AV122" s="100">
        <v>0.13020280000000001</v>
      </c>
      <c r="AW122" s="100">
        <v>0</v>
      </c>
      <c r="AX122" s="100">
        <v>0.13580010000000001</v>
      </c>
      <c r="AY122" s="100">
        <v>5.9449799999999997E-2</v>
      </c>
      <c r="AZ122" s="100">
        <v>0</v>
      </c>
      <c r="BA122" s="100">
        <v>5.7004199999999998E-2</v>
      </c>
      <c r="BB122" s="100">
        <v>6.3488799999999998E-2</v>
      </c>
      <c r="BC122" s="100">
        <v>6.0366000000000003E-2</v>
      </c>
      <c r="BD122" s="100">
        <v>6.3902299999999995E-2</v>
      </c>
      <c r="BE122" s="100">
        <v>0.12811400000000001</v>
      </c>
      <c r="BF122" s="100">
        <v>0.62179039999999997</v>
      </c>
      <c r="BG122" s="100">
        <v>0.70086420000000005</v>
      </c>
      <c r="BH122" s="100">
        <v>1.2096955</v>
      </c>
      <c r="BI122" s="100">
        <v>0.8228953</v>
      </c>
      <c r="BJ122" s="100">
        <v>4.4397792000000003</v>
      </c>
      <c r="BK122" s="100">
        <v>10.231021</v>
      </c>
      <c r="BL122" s="100">
        <v>34.366607999999999</v>
      </c>
      <c r="BM122" s="100">
        <v>1.2117001999999999</v>
      </c>
      <c r="BN122" s="100">
        <v>0.96018040000000004</v>
      </c>
      <c r="BP122" s="123">
        <v>2015</v>
      </c>
    </row>
    <row r="123" spans="2:68">
      <c r="B123" s="123">
        <v>2016</v>
      </c>
      <c r="C123" s="100">
        <v>0.2474914</v>
      </c>
      <c r="D123" s="100">
        <v>0.12435350000000001</v>
      </c>
      <c r="E123" s="100">
        <v>0</v>
      </c>
      <c r="F123" s="100">
        <v>0</v>
      </c>
      <c r="G123" s="100">
        <v>0</v>
      </c>
      <c r="H123" s="100">
        <v>0.21986330000000001</v>
      </c>
      <c r="I123" s="100">
        <v>0.22397600000000001</v>
      </c>
      <c r="J123" s="100">
        <v>0.2493455</v>
      </c>
      <c r="K123" s="100">
        <v>0</v>
      </c>
      <c r="L123" s="100">
        <v>0.3816119</v>
      </c>
      <c r="M123" s="100">
        <v>0.78563130000000003</v>
      </c>
      <c r="N123" s="100">
        <v>0.55217879999999997</v>
      </c>
      <c r="O123" s="100">
        <v>1.5667228</v>
      </c>
      <c r="P123" s="100">
        <v>1.0173492</v>
      </c>
      <c r="Q123" s="100">
        <v>2.517439</v>
      </c>
      <c r="R123" s="100">
        <v>10.381722999999999</v>
      </c>
      <c r="S123" s="100">
        <v>13.330174</v>
      </c>
      <c r="T123" s="100">
        <v>45.191057999999998</v>
      </c>
      <c r="U123" s="100">
        <v>1.5734467000000001</v>
      </c>
      <c r="V123" s="100">
        <v>1.4917556999999999</v>
      </c>
      <c r="X123" s="123">
        <v>2016</v>
      </c>
      <c r="Y123" s="100">
        <v>0.13054930000000001</v>
      </c>
      <c r="Z123" s="100">
        <v>0</v>
      </c>
      <c r="AA123" s="100">
        <v>0</v>
      </c>
      <c r="AB123" s="100">
        <v>0</v>
      </c>
      <c r="AC123" s="100">
        <v>0.12043</v>
      </c>
      <c r="AD123" s="100">
        <v>0</v>
      </c>
      <c r="AE123" s="100">
        <v>0</v>
      </c>
      <c r="AF123" s="100">
        <v>0.37219089999999999</v>
      </c>
      <c r="AG123" s="100">
        <v>0.1219421</v>
      </c>
      <c r="AH123" s="100">
        <v>0.121921</v>
      </c>
      <c r="AI123" s="100">
        <v>0.3811561</v>
      </c>
      <c r="AJ123" s="100">
        <v>0.3983217</v>
      </c>
      <c r="AK123" s="100">
        <v>0.74870029999999999</v>
      </c>
      <c r="AL123" s="100">
        <v>2.1506088000000001</v>
      </c>
      <c r="AM123" s="100">
        <v>0.88247819999999999</v>
      </c>
      <c r="AN123" s="100">
        <v>5.2493438000000001</v>
      </c>
      <c r="AO123" s="100">
        <v>11.083446</v>
      </c>
      <c r="AP123" s="100">
        <v>63.922607999999997</v>
      </c>
      <c r="AQ123" s="100">
        <v>2.2542900000000001</v>
      </c>
      <c r="AR123" s="100">
        <v>1.4479192000000001</v>
      </c>
      <c r="AT123" s="123">
        <v>2016</v>
      </c>
      <c r="AU123" s="100">
        <v>0.1905847</v>
      </c>
      <c r="AV123" s="100">
        <v>6.38127E-2</v>
      </c>
      <c r="AW123" s="100">
        <v>0</v>
      </c>
      <c r="AX123" s="100">
        <v>0</v>
      </c>
      <c r="AY123" s="100">
        <v>5.8945400000000002E-2</v>
      </c>
      <c r="AZ123" s="100">
        <v>0.1099786</v>
      </c>
      <c r="BA123" s="100">
        <v>0.1113454</v>
      </c>
      <c r="BB123" s="100">
        <v>0.31091859999999999</v>
      </c>
      <c r="BC123" s="100">
        <v>6.1417100000000002E-2</v>
      </c>
      <c r="BD123" s="100">
        <v>0.24901300000000001</v>
      </c>
      <c r="BE123" s="100">
        <v>0.5803471</v>
      </c>
      <c r="BF123" s="100">
        <v>0.47375309999999998</v>
      </c>
      <c r="BG123" s="100">
        <v>1.1484581</v>
      </c>
      <c r="BH123" s="100">
        <v>1.5909593</v>
      </c>
      <c r="BI123" s="100">
        <v>1.6849749000000001</v>
      </c>
      <c r="BJ123" s="100">
        <v>7.6789109</v>
      </c>
      <c r="BK123" s="100">
        <v>12.083212</v>
      </c>
      <c r="BL123" s="100">
        <v>56.967545000000001</v>
      </c>
      <c r="BM123" s="100">
        <v>1.9164994</v>
      </c>
      <c r="BN123" s="100">
        <v>1.4960363999999999</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Influenza (ICD-10 J09–J11), 1907–2016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[GRIM_output_2.xls]GRIM1011</v>
      </c>
      <c r="F5" s="137" t="s">
        <v>157</v>
      </c>
      <c r="G5" s="202">
        <f>$D$8</f>
        <v>2016</v>
      </c>
      <c r="J5" s="134"/>
    </row>
    <row r="6" spans="1:11" ht="28.9" customHeight="1">
      <c r="B6" s="276" t="s">
        <v>208</v>
      </c>
      <c r="C6" s="276" t="s">
        <v>209</v>
      </c>
      <c r="D6" s="276">
        <v>1907</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Influenza. Canberra: AIHW.</v>
      </c>
      <c r="H7" s="139"/>
      <c r="I7" s="139"/>
      <c r="J7" s="139"/>
      <c r="K7" s="139"/>
    </row>
    <row r="8" spans="1:11" ht="28.9" customHeight="1">
      <c r="B8" s="276" t="s">
        <v>210</v>
      </c>
      <c r="C8" s="276" t="s">
        <v>211</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v>10</v>
      </c>
      <c r="D11" s="148"/>
      <c r="F11" s="150" t="s">
        <v>6</v>
      </c>
      <c r="G11" s="149">
        <v>1</v>
      </c>
    </row>
    <row r="12" spans="1:11">
      <c r="B12" s="142" t="s">
        <v>103</v>
      </c>
      <c r="C12" s="277" t="s">
        <v>212</v>
      </c>
      <c r="D12" s="112"/>
      <c r="F12" s="150" t="s">
        <v>7</v>
      </c>
      <c r="G12" s="149">
        <v>2</v>
      </c>
      <c r="I12" s="141"/>
    </row>
    <row r="13" spans="1:11">
      <c r="B13" s="142" t="s">
        <v>104</v>
      </c>
      <c r="C13" s="277" t="s">
        <v>213</v>
      </c>
      <c r="D13" s="112"/>
      <c r="F13" s="150" t="s">
        <v>8</v>
      </c>
      <c r="G13" s="149">
        <v>3</v>
      </c>
      <c r="I13" s="141"/>
    </row>
    <row r="14" spans="1:11">
      <c r="B14" s="142" t="s">
        <v>105</v>
      </c>
      <c r="C14" s="277">
        <v>11</v>
      </c>
      <c r="F14" s="150" t="s">
        <v>9</v>
      </c>
      <c r="G14" s="149">
        <v>4</v>
      </c>
    </row>
    <row r="15" spans="1:11">
      <c r="B15" s="142" t="s">
        <v>106</v>
      </c>
      <c r="C15" s="277" t="s">
        <v>214</v>
      </c>
      <c r="F15" s="150" t="s">
        <v>10</v>
      </c>
      <c r="G15" s="149">
        <v>5</v>
      </c>
    </row>
    <row r="16" spans="1:11">
      <c r="B16" s="142" t="s">
        <v>107</v>
      </c>
      <c r="C16" s="277" t="s">
        <v>215</v>
      </c>
      <c r="F16" s="150" t="s">
        <v>11</v>
      </c>
      <c r="G16" s="149">
        <v>6</v>
      </c>
    </row>
    <row r="17" spans="1:20">
      <c r="B17" s="142" t="s">
        <v>108</v>
      </c>
      <c r="C17" s="277" t="s">
        <v>215</v>
      </c>
      <c r="F17" s="150" t="s">
        <v>12</v>
      </c>
      <c r="G17" s="149">
        <v>7</v>
      </c>
    </row>
    <row r="18" spans="1:20">
      <c r="B18" s="142" t="s">
        <v>109</v>
      </c>
      <c r="C18" s="277" t="s">
        <v>216</v>
      </c>
      <c r="F18" s="150" t="s">
        <v>13</v>
      </c>
      <c r="G18" s="149">
        <v>8</v>
      </c>
    </row>
    <row r="19" spans="1:20">
      <c r="B19" s="142" t="s">
        <v>110</v>
      </c>
      <c r="C19" s="277">
        <v>487</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Admin!$B$57</v>
      </c>
      <c r="F22" s="150" t="s">
        <v>17</v>
      </c>
      <c r="G22" s="149">
        <v>12</v>
      </c>
    </row>
    <row r="23" spans="1:20" ht="45">
      <c r="B23" s="276" t="s">
        <v>217</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Admin!$B$57:$B$166</v>
      </c>
      <c r="F24" s="150" t="s">
        <v>19</v>
      </c>
      <c r="G24" s="149">
        <v>14</v>
      </c>
    </row>
    <row r="25" spans="1:20">
      <c r="B25" s="277" t="s">
        <v>218</v>
      </c>
      <c r="C25" s="277">
        <v>1.02</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Influenza (ICD-10 J09–J11),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0.2474914</v>
      </c>
      <c r="D32" s="155">
        <f ca="1">INDIRECT("Rates!D"&amp;$E$8)</f>
        <v>0.12435350000000001</v>
      </c>
      <c r="E32" s="155">
        <f ca="1">INDIRECT("Rates!E"&amp;$E$8)</f>
        <v>0</v>
      </c>
      <c r="F32" s="155">
        <f ca="1">INDIRECT("Rates!F"&amp;$E$8)</f>
        <v>0</v>
      </c>
      <c r="G32" s="155">
        <f ca="1">INDIRECT("Rates!G"&amp;$E$8)</f>
        <v>0</v>
      </c>
      <c r="H32" s="155">
        <f ca="1">INDIRECT("Rates!H"&amp;$E$8)</f>
        <v>0.21986330000000001</v>
      </c>
      <c r="I32" s="155">
        <f ca="1">INDIRECT("Rates!I"&amp;$E$8)</f>
        <v>0.22397600000000001</v>
      </c>
      <c r="J32" s="155">
        <f ca="1">INDIRECT("Rates!J"&amp;$E$8)</f>
        <v>0.2493455</v>
      </c>
      <c r="K32" s="155">
        <f ca="1">INDIRECT("Rates!K"&amp;$E$8)</f>
        <v>0</v>
      </c>
      <c r="L32" s="155">
        <f ca="1">INDIRECT("Rates!L"&amp;$E$8)</f>
        <v>0.3816119</v>
      </c>
      <c r="M32" s="155">
        <f ca="1">INDIRECT("Rates!M"&amp;$E$8)</f>
        <v>0.78563130000000003</v>
      </c>
      <c r="N32" s="155">
        <f ca="1">INDIRECT("Rates!N"&amp;$E$8)</f>
        <v>0.55217879999999997</v>
      </c>
      <c r="O32" s="155">
        <f ca="1">INDIRECT("Rates!O"&amp;$E$8)</f>
        <v>1.5667228</v>
      </c>
      <c r="P32" s="155">
        <f ca="1">INDIRECT("Rates!P"&amp;$E$8)</f>
        <v>1.0173492</v>
      </c>
      <c r="Q32" s="155">
        <f ca="1">INDIRECT("Rates!Q"&amp;$E$8)</f>
        <v>2.517439</v>
      </c>
      <c r="R32" s="155">
        <f ca="1">INDIRECT("Rates!R"&amp;$E$8)</f>
        <v>10.381722999999999</v>
      </c>
      <c r="S32" s="155">
        <f ca="1">INDIRECT("Rates!S"&amp;$E$8)</f>
        <v>13.330174</v>
      </c>
      <c r="T32" s="155">
        <f ca="1">INDIRECT("Rates!T"&amp;$E$8)</f>
        <v>45.191057999999998</v>
      </c>
    </row>
    <row r="33" spans="1:21">
      <c r="B33" s="143" t="s">
        <v>190</v>
      </c>
      <c r="C33" s="155">
        <f ca="1">INDIRECT("Rates!Y"&amp;$E$8)</f>
        <v>0.13054930000000001</v>
      </c>
      <c r="D33" s="155">
        <f ca="1">INDIRECT("Rates!Z"&amp;$E$8)</f>
        <v>0</v>
      </c>
      <c r="E33" s="155">
        <f ca="1">INDIRECT("Rates!AA"&amp;$E$8)</f>
        <v>0</v>
      </c>
      <c r="F33" s="155">
        <f ca="1">INDIRECT("Rates!AB"&amp;$E$8)</f>
        <v>0</v>
      </c>
      <c r="G33" s="155">
        <f ca="1">INDIRECT("Rates!AC"&amp;$E$8)</f>
        <v>0.12043</v>
      </c>
      <c r="H33" s="155">
        <f ca="1">INDIRECT("Rates!AD"&amp;$E$8)</f>
        <v>0</v>
      </c>
      <c r="I33" s="155">
        <f ca="1">INDIRECT("Rates!AE"&amp;$E$8)</f>
        <v>0</v>
      </c>
      <c r="J33" s="155">
        <f ca="1">INDIRECT("Rates!AF"&amp;$E$8)</f>
        <v>0.37219089999999999</v>
      </c>
      <c r="K33" s="155">
        <f ca="1">INDIRECT("Rates!AG"&amp;$E$8)</f>
        <v>0.1219421</v>
      </c>
      <c r="L33" s="155">
        <f ca="1">INDIRECT("Rates!AH"&amp;$E$8)</f>
        <v>0.121921</v>
      </c>
      <c r="M33" s="155">
        <f ca="1">INDIRECT("Rates!AI"&amp;$E$8)</f>
        <v>0.3811561</v>
      </c>
      <c r="N33" s="155">
        <f ca="1">INDIRECT("Rates!AJ"&amp;$E$8)</f>
        <v>0.3983217</v>
      </c>
      <c r="O33" s="155">
        <f ca="1">INDIRECT("Rates!AK"&amp;$E$8)</f>
        <v>0.74870029999999999</v>
      </c>
      <c r="P33" s="155">
        <f ca="1">INDIRECT("Rates!AL"&amp;$E$8)</f>
        <v>2.1506088000000001</v>
      </c>
      <c r="Q33" s="155">
        <f ca="1">INDIRECT("Rates!AM"&amp;$E$8)</f>
        <v>0.88247819999999999</v>
      </c>
      <c r="R33" s="155">
        <f ca="1">INDIRECT("Rates!AN"&amp;$E$8)</f>
        <v>5.2493438000000001</v>
      </c>
      <c r="S33" s="155">
        <f ca="1">INDIRECT("Rates!AO"&amp;$E$8)</f>
        <v>11.083446</v>
      </c>
      <c r="T33" s="155">
        <f ca="1">INDIRECT("Rates!AP"&amp;$E$8)</f>
        <v>63.922607999999997</v>
      </c>
    </row>
    <row r="35" spans="1:21">
      <c r="A35" s="86">
        <v>2</v>
      </c>
      <c r="B35" s="135" t="str">
        <f>"Number of deaths due to " &amp;Admin!B6&amp;" (ICD-10 "&amp;UPPER(Admin!C6)&amp;"), by sex and age group, " &amp;Admin!D8</f>
        <v>Number of deaths due to Influenza (ICD-10 J09–J11),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2</v>
      </c>
      <c r="D38" s="155">
        <f ca="1">INDIRECT("Deaths!D"&amp;$E$8)</f>
        <v>1</v>
      </c>
      <c r="E38" s="155">
        <f ca="1">INDIRECT("Deaths!E"&amp;$E$8)</f>
        <v>0</v>
      </c>
      <c r="F38" s="155">
        <f ca="1">INDIRECT("Deaths!F"&amp;$E$8)</f>
        <v>0</v>
      </c>
      <c r="G38" s="155">
        <f ca="1">INDIRECT("Deaths!G"&amp;$E$8)</f>
        <v>0</v>
      </c>
      <c r="H38" s="155">
        <f ca="1">INDIRECT("Deaths!H"&amp;$E$8)</f>
        <v>2</v>
      </c>
      <c r="I38" s="155">
        <f ca="1">INDIRECT("Deaths!I"&amp;$E$8)</f>
        <v>2</v>
      </c>
      <c r="J38" s="155">
        <f ca="1">INDIRECT("Deaths!J"&amp;$E$8)</f>
        <v>2</v>
      </c>
      <c r="K38" s="155">
        <f ca="1">INDIRECT("Deaths!K"&amp;$E$8)</f>
        <v>0</v>
      </c>
      <c r="L38" s="155">
        <f ca="1">INDIRECT("Deaths!L"&amp;$E$8)</f>
        <v>3</v>
      </c>
      <c r="M38" s="155">
        <f ca="1">INDIRECT("Deaths!M"&amp;$E$8)</f>
        <v>6</v>
      </c>
      <c r="N38" s="155">
        <f ca="1">INDIRECT("Deaths!N"&amp;$E$8)</f>
        <v>4</v>
      </c>
      <c r="O38" s="155">
        <f ca="1">INDIRECT("Deaths!O"&amp;$E$8)</f>
        <v>10</v>
      </c>
      <c r="P38" s="155">
        <f ca="1">INDIRECT("Deaths!P"&amp;$E$8)</f>
        <v>6</v>
      </c>
      <c r="Q38" s="155">
        <f ca="1">INDIRECT("Deaths!Q"&amp;$E$8)</f>
        <v>11</v>
      </c>
      <c r="R38" s="155">
        <f ca="1">INDIRECT("Deaths!R"&amp;$E$8)</f>
        <v>32</v>
      </c>
      <c r="S38" s="155">
        <f ca="1">INDIRECT("Deaths!S"&amp;$E$8)</f>
        <v>27</v>
      </c>
      <c r="T38" s="155">
        <f ca="1">INDIRECT("Deaths!T"&amp;$E$8)</f>
        <v>81</v>
      </c>
      <c r="U38" s="157">
        <f ca="1">SUM(C38:T38)</f>
        <v>189</v>
      </c>
    </row>
    <row r="39" spans="1:21">
      <c r="B39" s="86" t="s">
        <v>63</v>
      </c>
      <c r="C39" s="155">
        <f ca="1">INDIRECT("Deaths!Y"&amp;$E$8)</f>
        <v>1</v>
      </c>
      <c r="D39" s="155">
        <f ca="1">INDIRECT("Deaths!Z"&amp;$E$8)</f>
        <v>0</v>
      </c>
      <c r="E39" s="155">
        <f ca="1">INDIRECT("Deaths!AA"&amp;$E$8)</f>
        <v>0</v>
      </c>
      <c r="F39" s="155">
        <f ca="1">INDIRECT("Deaths!AB"&amp;$E$8)</f>
        <v>0</v>
      </c>
      <c r="G39" s="155">
        <f ca="1">INDIRECT("Deaths!AC"&amp;$E$8)</f>
        <v>1</v>
      </c>
      <c r="H39" s="155">
        <f ca="1">INDIRECT("Deaths!AD"&amp;$E$8)</f>
        <v>0</v>
      </c>
      <c r="I39" s="155">
        <f ca="1">INDIRECT("Deaths!AE"&amp;$E$8)</f>
        <v>0</v>
      </c>
      <c r="J39" s="155">
        <f ca="1">INDIRECT("Deaths!AF"&amp;$E$8)</f>
        <v>3</v>
      </c>
      <c r="K39" s="155">
        <f ca="1">INDIRECT("Deaths!AG"&amp;$E$8)</f>
        <v>1</v>
      </c>
      <c r="L39" s="155">
        <f ca="1">INDIRECT("Deaths!AH"&amp;$E$8)</f>
        <v>1</v>
      </c>
      <c r="M39" s="155">
        <f ca="1">INDIRECT("Deaths!AI"&amp;$E$8)</f>
        <v>3</v>
      </c>
      <c r="N39" s="155">
        <f ca="1">INDIRECT("Deaths!AJ"&amp;$E$8)</f>
        <v>3</v>
      </c>
      <c r="O39" s="155">
        <f ca="1">INDIRECT("Deaths!AK"&amp;$E$8)</f>
        <v>5</v>
      </c>
      <c r="P39" s="155">
        <f ca="1">INDIRECT("Deaths!AL"&amp;$E$8)</f>
        <v>13</v>
      </c>
      <c r="Q39" s="155">
        <f ca="1">INDIRECT("Deaths!AM"&amp;$E$8)</f>
        <v>4</v>
      </c>
      <c r="R39" s="155">
        <f ca="1">INDIRECT("Deaths!AN"&amp;$E$8)</f>
        <v>18</v>
      </c>
      <c r="S39" s="155">
        <f ca="1">INDIRECT("Deaths!AO"&amp;$E$8)</f>
        <v>28</v>
      </c>
      <c r="T39" s="155">
        <f ca="1">INDIRECT("Deaths!AP"&amp;$E$8)</f>
        <v>194</v>
      </c>
      <c r="U39" s="157">
        <f ca="1">SUM(C39:T39)</f>
        <v>275</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-2</v>
      </c>
      <c r="D42" s="160">
        <f t="shared" ref="D42:T42" ca="1" si="0">-1*D38</f>
        <v>-1</v>
      </c>
      <c r="E42" s="160">
        <f t="shared" ca="1" si="0"/>
        <v>0</v>
      </c>
      <c r="F42" s="160">
        <f t="shared" ca="1" si="0"/>
        <v>0</v>
      </c>
      <c r="G42" s="160">
        <f t="shared" ca="1" si="0"/>
        <v>0</v>
      </c>
      <c r="H42" s="160">
        <f t="shared" ca="1" si="0"/>
        <v>-2</v>
      </c>
      <c r="I42" s="160">
        <f t="shared" ca="1" si="0"/>
        <v>-2</v>
      </c>
      <c r="J42" s="160">
        <f t="shared" ca="1" si="0"/>
        <v>-2</v>
      </c>
      <c r="K42" s="160">
        <f t="shared" ca="1" si="0"/>
        <v>0</v>
      </c>
      <c r="L42" s="160">
        <f t="shared" ca="1" si="0"/>
        <v>-3</v>
      </c>
      <c r="M42" s="160">
        <f t="shared" ca="1" si="0"/>
        <v>-6</v>
      </c>
      <c r="N42" s="160">
        <f t="shared" ca="1" si="0"/>
        <v>-4</v>
      </c>
      <c r="O42" s="160">
        <f t="shared" ca="1" si="0"/>
        <v>-10</v>
      </c>
      <c r="P42" s="160">
        <f t="shared" ca="1" si="0"/>
        <v>-6</v>
      </c>
      <c r="Q42" s="160">
        <f t="shared" ca="1" si="0"/>
        <v>-11</v>
      </c>
      <c r="R42" s="160">
        <f t="shared" ca="1" si="0"/>
        <v>-32</v>
      </c>
      <c r="S42" s="160">
        <f t="shared" ca="1" si="0"/>
        <v>-27</v>
      </c>
      <c r="T42" s="160">
        <f t="shared" ca="1" si="0"/>
        <v>-81</v>
      </c>
      <c r="U42" s="159"/>
    </row>
    <row r="43" spans="1:21">
      <c r="B43" s="86" t="s">
        <v>63</v>
      </c>
      <c r="C43" s="160">
        <f ca="1">C39</f>
        <v>1</v>
      </c>
      <c r="D43" s="160">
        <f t="shared" ref="D43:T43" ca="1" si="1">D39</f>
        <v>0</v>
      </c>
      <c r="E43" s="160">
        <f t="shared" ca="1" si="1"/>
        <v>0</v>
      </c>
      <c r="F43" s="160">
        <f t="shared" ca="1" si="1"/>
        <v>0</v>
      </c>
      <c r="G43" s="160">
        <f t="shared" ca="1" si="1"/>
        <v>1</v>
      </c>
      <c r="H43" s="160">
        <f t="shared" ca="1" si="1"/>
        <v>0</v>
      </c>
      <c r="I43" s="160">
        <f t="shared" ca="1" si="1"/>
        <v>0</v>
      </c>
      <c r="J43" s="160">
        <f t="shared" ca="1" si="1"/>
        <v>3</v>
      </c>
      <c r="K43" s="160">
        <f t="shared" ca="1" si="1"/>
        <v>1</v>
      </c>
      <c r="L43" s="160">
        <f t="shared" ca="1" si="1"/>
        <v>1</v>
      </c>
      <c r="M43" s="160">
        <f t="shared" ca="1" si="1"/>
        <v>3</v>
      </c>
      <c r="N43" s="160">
        <f t="shared" ca="1" si="1"/>
        <v>3</v>
      </c>
      <c r="O43" s="160">
        <f t="shared" ca="1" si="1"/>
        <v>5</v>
      </c>
      <c r="P43" s="160">
        <f t="shared" ca="1" si="1"/>
        <v>13</v>
      </c>
      <c r="Q43" s="160">
        <f t="shared" ca="1" si="1"/>
        <v>4</v>
      </c>
      <c r="R43" s="160">
        <f t="shared" ca="1" si="1"/>
        <v>18</v>
      </c>
      <c r="S43" s="160">
        <f t="shared" ca="1" si="1"/>
        <v>28</v>
      </c>
      <c r="T43" s="160">
        <f t="shared" ca="1" si="1"/>
        <v>194</v>
      </c>
      <c r="U43" s="159"/>
    </row>
    <row r="45" spans="1:21">
      <c r="A45" s="86">
        <v>3</v>
      </c>
      <c r="B45" s="135" t="str">
        <f>"Number of deaths due to " &amp;Admin!B6&amp;" (ICD-10 "&amp;UPPER(Admin!C6)&amp;"), by sex and year, " &amp;Admin!D6&amp;"–" &amp;Admin!D8</f>
        <v>Number of deaths due to Influenza (ICD-10 J09–J11), by sex and year, 1907–2016</v>
      </c>
      <c r="C45" s="139"/>
      <c r="D45" s="139"/>
      <c r="E45" s="139"/>
    </row>
    <row r="46" spans="1:21">
      <c r="A46" s="86">
        <v>4</v>
      </c>
      <c r="B46" s="135" t="str">
        <f>"Age-standardised death rates for " &amp;Admin!B6&amp;" (ICD-10 "&amp;UPPER(Admin!C6)&amp;"), by sex and year, " &amp;Admin!D6&amp;"–" &amp;Admin!D8</f>
        <v>Age-standardised death rates for Influenza (ICD-10 J09–J11), by sex and year, 1907–2016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f>Deaths!V14</f>
        <v>477</v>
      </c>
      <c r="D57" s="163">
        <f>Deaths!AR14</f>
        <v>425</v>
      </c>
      <c r="E57" s="163">
        <f>Deaths!BN14</f>
        <v>902</v>
      </c>
      <c r="F57" s="164">
        <f>Rates!V14</f>
        <v>61.999111999999997</v>
      </c>
      <c r="G57" s="164">
        <f>Rates!AR14</f>
        <v>59.559888999999998</v>
      </c>
      <c r="H57" s="164">
        <f>Rates!BN14</f>
        <v>60.618423999999997</v>
      </c>
    </row>
    <row r="58" spans="2:8">
      <c r="B58" s="143">
        <v>1908</v>
      </c>
      <c r="C58" s="163">
        <f>Deaths!V15</f>
        <v>298</v>
      </c>
      <c r="D58" s="163">
        <f>Deaths!AR15</f>
        <v>290</v>
      </c>
      <c r="E58" s="163">
        <f>Deaths!BN15</f>
        <v>588</v>
      </c>
      <c r="F58" s="164">
        <f>Rates!V15</f>
        <v>30.403068000000001</v>
      </c>
      <c r="G58" s="164">
        <f>Rates!AR15</f>
        <v>40.710287000000001</v>
      </c>
      <c r="H58" s="164">
        <f>Rates!BN15</f>
        <v>35.373590999999998</v>
      </c>
    </row>
    <row r="59" spans="2:8">
      <c r="B59" s="143">
        <v>1909</v>
      </c>
      <c r="C59" s="163">
        <f>Deaths!V16</f>
        <v>179</v>
      </c>
      <c r="D59" s="163">
        <f>Deaths!AR16</f>
        <v>147</v>
      </c>
      <c r="E59" s="163">
        <f>Deaths!BN16</f>
        <v>326</v>
      </c>
      <c r="F59" s="164">
        <f>Rates!V16</f>
        <v>16.064966999999999</v>
      </c>
      <c r="G59" s="164">
        <f>Rates!AR16</f>
        <v>17.897051999999999</v>
      </c>
      <c r="H59" s="164">
        <f>Rates!BN16</f>
        <v>17.001681000000001</v>
      </c>
    </row>
    <row r="60" spans="2:8">
      <c r="B60" s="143">
        <v>1910</v>
      </c>
      <c r="C60" s="163">
        <f>Deaths!V17</f>
        <v>185</v>
      </c>
      <c r="D60" s="163">
        <f>Deaths!AR17</f>
        <v>139</v>
      </c>
      <c r="E60" s="163">
        <f>Deaths!BN17</f>
        <v>324</v>
      </c>
      <c r="F60" s="164">
        <f>Rates!V17</f>
        <v>18.502210000000002</v>
      </c>
      <c r="G60" s="164">
        <f>Rates!AR17</f>
        <v>17.550125999999999</v>
      </c>
      <c r="H60" s="164">
        <f>Rates!BN17</f>
        <v>18.215139000000001</v>
      </c>
    </row>
    <row r="61" spans="2:8">
      <c r="B61" s="143">
        <v>1911</v>
      </c>
      <c r="C61" s="163">
        <f>Deaths!V18</f>
        <v>228</v>
      </c>
      <c r="D61" s="163">
        <f>Deaths!AR18</f>
        <v>219</v>
      </c>
      <c r="E61" s="163">
        <f>Deaths!BN18</f>
        <v>447</v>
      </c>
      <c r="F61" s="164">
        <f>Rates!V18</f>
        <v>24.014731999999999</v>
      </c>
      <c r="G61" s="164">
        <f>Rates!AR18</f>
        <v>27.763569</v>
      </c>
      <c r="H61" s="164">
        <f>Rates!BN18</f>
        <v>25.812766</v>
      </c>
    </row>
    <row r="62" spans="2:8">
      <c r="B62" s="143">
        <v>1912</v>
      </c>
      <c r="C62" s="163">
        <f>Deaths!V19</f>
        <v>205</v>
      </c>
      <c r="D62" s="163">
        <f>Deaths!AR19</f>
        <v>181</v>
      </c>
      <c r="E62" s="163">
        <f>Deaths!BN19</f>
        <v>386</v>
      </c>
      <c r="F62" s="164">
        <f>Rates!V19</f>
        <v>21.245059000000001</v>
      </c>
      <c r="G62" s="164">
        <f>Rates!AR19</f>
        <v>20.911688000000002</v>
      </c>
      <c r="H62" s="164">
        <f>Rates!BN19</f>
        <v>21.107651000000001</v>
      </c>
    </row>
    <row r="63" spans="2:8">
      <c r="B63" s="143">
        <v>1913</v>
      </c>
      <c r="C63" s="163">
        <f>Deaths!V20</f>
        <v>185</v>
      </c>
      <c r="D63" s="163">
        <f>Deaths!AR20</f>
        <v>156</v>
      </c>
      <c r="E63" s="163">
        <f>Deaths!BN20</f>
        <v>341</v>
      </c>
      <c r="F63" s="164">
        <f>Rates!V20</f>
        <v>17.779954</v>
      </c>
      <c r="G63" s="164">
        <f>Rates!AR20</f>
        <v>16.733591000000001</v>
      </c>
      <c r="H63" s="164">
        <f>Rates!BN20</f>
        <v>17.267489000000001</v>
      </c>
    </row>
    <row r="64" spans="2:8">
      <c r="B64" s="143">
        <v>1914</v>
      </c>
      <c r="C64" s="163">
        <f>Deaths!V21</f>
        <v>152</v>
      </c>
      <c r="D64" s="163">
        <f>Deaths!AR21</f>
        <v>179</v>
      </c>
      <c r="E64" s="163">
        <f>Deaths!BN21</f>
        <v>331</v>
      </c>
      <c r="F64" s="164">
        <f>Rates!V21</f>
        <v>11.691456000000001</v>
      </c>
      <c r="G64" s="164">
        <f>Rates!AR21</f>
        <v>19.547391000000001</v>
      </c>
      <c r="H64" s="164">
        <f>Rates!BN21</f>
        <v>15.572075999999999</v>
      </c>
    </row>
    <row r="65" spans="2:8">
      <c r="B65" s="143">
        <v>1915</v>
      </c>
      <c r="C65" s="163">
        <f>Deaths!V22</f>
        <v>185</v>
      </c>
      <c r="D65" s="163">
        <f>Deaths!AR22</f>
        <v>204</v>
      </c>
      <c r="E65" s="163">
        <f>Deaths!BN22</f>
        <v>389</v>
      </c>
      <c r="F65" s="164">
        <f>Rates!V22</f>
        <v>16.4544</v>
      </c>
      <c r="G65" s="164">
        <f>Rates!AR22</f>
        <v>19.966328000000001</v>
      </c>
      <c r="H65" s="164">
        <f>Rates!BN22</f>
        <v>18.135047</v>
      </c>
    </row>
    <row r="66" spans="2:8">
      <c r="B66" s="143">
        <v>1916</v>
      </c>
      <c r="C66" s="163">
        <f>Deaths!V23</f>
        <v>143</v>
      </c>
      <c r="D66" s="163">
        <f>Deaths!AR23</f>
        <v>135</v>
      </c>
      <c r="E66" s="163">
        <f>Deaths!BN23</f>
        <v>278</v>
      </c>
      <c r="F66" s="164">
        <f>Rates!V23</f>
        <v>12.440151999999999</v>
      </c>
      <c r="G66" s="164">
        <f>Rates!AR23</f>
        <v>13.049623</v>
      </c>
      <c r="H66" s="164">
        <f>Rates!BN23</f>
        <v>12.722187999999999</v>
      </c>
    </row>
    <row r="67" spans="2:8">
      <c r="B67" s="143">
        <v>1917</v>
      </c>
      <c r="C67" s="163">
        <f>Deaths!V24</f>
        <v>93</v>
      </c>
      <c r="D67" s="163">
        <f>Deaths!AR24</f>
        <v>76</v>
      </c>
      <c r="E67" s="163">
        <f>Deaths!BN24</f>
        <v>169</v>
      </c>
      <c r="F67" s="164">
        <f>Rates!V24</f>
        <v>9.2071109</v>
      </c>
      <c r="G67" s="164">
        <f>Rates!AR24</f>
        <v>7.1639879000000004</v>
      </c>
      <c r="H67" s="164">
        <f>Rates!BN24</f>
        <v>8.1424251999999999</v>
      </c>
    </row>
    <row r="68" spans="2:8">
      <c r="B68" s="143">
        <v>1918</v>
      </c>
      <c r="C68" s="163">
        <f>Deaths!V25</f>
        <v>465</v>
      </c>
      <c r="D68" s="163">
        <f>Deaths!AR25</f>
        <v>383</v>
      </c>
      <c r="E68" s="163">
        <f>Deaths!BN25</f>
        <v>848</v>
      </c>
      <c r="F68" s="164">
        <f>Rates!V25</f>
        <v>41.685848999999997</v>
      </c>
      <c r="G68" s="164">
        <f>Rates!AR25</f>
        <v>40.284607999999999</v>
      </c>
      <c r="H68" s="164">
        <f>Rates!BN25</f>
        <v>40.997732999999997</v>
      </c>
    </row>
    <row r="69" spans="2:8">
      <c r="B69" s="143">
        <v>1919</v>
      </c>
      <c r="C69" s="163">
        <f>Deaths!V26</f>
        <v>6836</v>
      </c>
      <c r="D69" s="163">
        <f>Deaths!AR26</f>
        <v>4716</v>
      </c>
      <c r="E69" s="163">
        <f>Deaths!BN26</f>
        <v>11552</v>
      </c>
      <c r="F69" s="164">
        <f>Rates!V26</f>
        <v>289.13448</v>
      </c>
      <c r="G69" s="164">
        <f>Rates!AR26</f>
        <v>213.38200000000001</v>
      </c>
      <c r="H69" s="164">
        <f>Rates!BN26</f>
        <v>252.11378999999999</v>
      </c>
    </row>
    <row r="70" spans="2:8">
      <c r="B70" s="143">
        <v>1920</v>
      </c>
      <c r="C70" s="163">
        <f>Deaths!V27</f>
        <v>248</v>
      </c>
      <c r="D70" s="163">
        <f>Deaths!AR27</f>
        <v>200</v>
      </c>
      <c r="E70" s="163">
        <f>Deaths!BN27</f>
        <v>448</v>
      </c>
      <c r="F70" s="164">
        <f>Rates!V27</f>
        <v>15.145543999999999</v>
      </c>
      <c r="G70" s="164">
        <f>Rates!AR27</f>
        <v>14.272644</v>
      </c>
      <c r="H70" s="164">
        <f>Rates!BN27</f>
        <v>14.752140000000001</v>
      </c>
    </row>
    <row r="71" spans="2:8">
      <c r="B71" s="143">
        <v>1921</v>
      </c>
      <c r="C71" s="163">
        <f>Deaths!V28</f>
        <v>173</v>
      </c>
      <c r="D71" s="163">
        <f>Deaths!AR28</f>
        <v>135</v>
      </c>
      <c r="E71" s="163">
        <f>Deaths!BN28</f>
        <v>308</v>
      </c>
      <c r="F71" s="164">
        <f>Rates!V28</f>
        <v>14.005115999999999</v>
      </c>
      <c r="G71" s="164">
        <f>Rates!AR28</f>
        <v>10.910368999999999</v>
      </c>
      <c r="H71" s="164">
        <f>Rates!BN28</f>
        <v>12.420894000000001</v>
      </c>
    </row>
    <row r="72" spans="2:8">
      <c r="B72" s="143">
        <v>1922</v>
      </c>
      <c r="C72" s="163">
        <f>Deaths!V29</f>
        <v>194</v>
      </c>
      <c r="D72" s="163">
        <f>Deaths!AR29</f>
        <v>161</v>
      </c>
      <c r="E72" s="163">
        <f>Deaths!BN29</f>
        <v>355</v>
      </c>
      <c r="F72" s="164">
        <f>Rates!V29</f>
        <v>11.271400999999999</v>
      </c>
      <c r="G72" s="164">
        <f>Rates!AR29</f>
        <v>10.190063</v>
      </c>
      <c r="H72" s="164">
        <f>Rates!BN29</f>
        <v>10.751592</v>
      </c>
    </row>
    <row r="73" spans="2:8">
      <c r="B73" s="143">
        <v>1923</v>
      </c>
      <c r="C73" s="163">
        <f>Deaths!V30</f>
        <v>626</v>
      </c>
      <c r="D73" s="163">
        <f>Deaths!AR30</f>
        <v>584</v>
      </c>
      <c r="E73" s="163">
        <f>Deaths!BN30</f>
        <v>1210</v>
      </c>
      <c r="F73" s="164">
        <f>Rates!V30</f>
        <v>41.865437</v>
      </c>
      <c r="G73" s="164">
        <f>Rates!AR30</f>
        <v>43.792907</v>
      </c>
      <c r="H73" s="164">
        <f>Rates!BN30</f>
        <v>43.045478000000003</v>
      </c>
    </row>
    <row r="74" spans="2:8">
      <c r="B74" s="143">
        <v>1924</v>
      </c>
      <c r="C74" s="163">
        <f>Deaths!V31</f>
        <v>297</v>
      </c>
      <c r="D74" s="163">
        <f>Deaths!AR31</f>
        <v>285</v>
      </c>
      <c r="E74" s="163">
        <f>Deaths!BN31</f>
        <v>582</v>
      </c>
      <c r="F74" s="164">
        <f>Rates!V31</f>
        <v>23.026475999999999</v>
      </c>
      <c r="G74" s="164">
        <f>Rates!AR31</f>
        <v>22.960314</v>
      </c>
      <c r="H74" s="164">
        <f>Rates!BN31</f>
        <v>22.980557000000001</v>
      </c>
    </row>
    <row r="75" spans="2:8">
      <c r="B75" s="143">
        <v>1925</v>
      </c>
      <c r="C75" s="163">
        <f>Deaths!V32</f>
        <v>184</v>
      </c>
      <c r="D75" s="163">
        <f>Deaths!AR32</f>
        <v>167</v>
      </c>
      <c r="E75" s="163">
        <f>Deaths!BN32</f>
        <v>351</v>
      </c>
      <c r="F75" s="164">
        <f>Rates!V32</f>
        <v>8.6576999000000008</v>
      </c>
      <c r="G75" s="164">
        <f>Rates!AR32</f>
        <v>11.697291999999999</v>
      </c>
      <c r="H75" s="164">
        <f>Rates!BN32</f>
        <v>10.430026</v>
      </c>
    </row>
    <row r="76" spans="2:8">
      <c r="B76" s="143">
        <v>1926</v>
      </c>
      <c r="C76" s="163">
        <f>Deaths!V33</f>
        <v>429</v>
      </c>
      <c r="D76" s="163">
        <f>Deaths!AR33</f>
        <v>326</v>
      </c>
      <c r="E76" s="163">
        <f>Deaths!BN33</f>
        <v>755</v>
      </c>
      <c r="F76" s="164">
        <f>Rates!V33</f>
        <v>33.759300000000003</v>
      </c>
      <c r="G76" s="164">
        <f>Rates!AR33</f>
        <v>24.420227000000001</v>
      </c>
      <c r="H76" s="164">
        <f>Rates!BN33</f>
        <v>28.807738000000001</v>
      </c>
    </row>
    <row r="77" spans="2:8">
      <c r="B77" s="143">
        <v>1927</v>
      </c>
      <c r="C77" s="163">
        <f>Deaths!V34</f>
        <v>230</v>
      </c>
      <c r="D77" s="163">
        <f>Deaths!AR34</f>
        <v>197</v>
      </c>
      <c r="E77" s="163">
        <f>Deaths!BN34</f>
        <v>427</v>
      </c>
      <c r="F77" s="164">
        <f>Rates!V34</f>
        <v>14.803971000000001</v>
      </c>
      <c r="G77" s="164">
        <f>Rates!AR34</f>
        <v>13.80677</v>
      </c>
      <c r="H77" s="164">
        <f>Rates!BN34</f>
        <v>14.358618</v>
      </c>
    </row>
    <row r="78" spans="2:8">
      <c r="B78" s="143">
        <v>1928</v>
      </c>
      <c r="C78" s="163">
        <f>Deaths!V35</f>
        <v>401</v>
      </c>
      <c r="D78" s="163">
        <f>Deaths!AR35</f>
        <v>398</v>
      </c>
      <c r="E78" s="163">
        <f>Deaths!BN35</f>
        <v>799</v>
      </c>
      <c r="F78" s="164">
        <f>Rates!V35</f>
        <v>25.698187999999998</v>
      </c>
      <c r="G78" s="164">
        <f>Rates!AR35</f>
        <v>25.942374000000001</v>
      </c>
      <c r="H78" s="164">
        <f>Rates!BN35</f>
        <v>25.766614000000001</v>
      </c>
    </row>
    <row r="79" spans="2:8">
      <c r="B79" s="143">
        <v>1929</v>
      </c>
      <c r="C79" s="163">
        <f>Deaths!V36</f>
        <v>548</v>
      </c>
      <c r="D79" s="163">
        <f>Deaths!AR36</f>
        <v>471</v>
      </c>
      <c r="E79" s="163">
        <f>Deaths!BN36</f>
        <v>1019</v>
      </c>
      <c r="F79" s="164">
        <f>Rates!V36</f>
        <v>35.374625999999999</v>
      </c>
      <c r="G79" s="164">
        <f>Rates!AR36</f>
        <v>32.756528000000003</v>
      </c>
      <c r="H79" s="164">
        <f>Rates!BN36</f>
        <v>34.129199</v>
      </c>
    </row>
    <row r="80" spans="2:8">
      <c r="B80" s="143">
        <v>1930</v>
      </c>
      <c r="C80" s="163">
        <f>Deaths!V37</f>
        <v>151</v>
      </c>
      <c r="D80" s="163">
        <f>Deaths!AR37</f>
        <v>127</v>
      </c>
      <c r="E80" s="163">
        <f>Deaths!BN37</f>
        <v>278</v>
      </c>
      <c r="F80" s="164">
        <f>Rates!V37</f>
        <v>8.6282291999999998</v>
      </c>
      <c r="G80" s="164">
        <f>Rates!AR37</f>
        <v>6.2886877999999999</v>
      </c>
      <c r="H80" s="164">
        <f>Rates!BN37</f>
        <v>7.3673377999999996</v>
      </c>
    </row>
    <row r="81" spans="2:8">
      <c r="B81" s="143">
        <v>1931</v>
      </c>
      <c r="C81" s="163">
        <f>Deaths!V38</f>
        <v>443</v>
      </c>
      <c r="D81" s="163">
        <f>Deaths!AR38</f>
        <v>403</v>
      </c>
      <c r="E81" s="163">
        <f>Deaths!BN38</f>
        <v>846</v>
      </c>
      <c r="F81" s="164">
        <f>Rates!V38</f>
        <v>25.821345000000001</v>
      </c>
      <c r="G81" s="164">
        <f>Rates!AR38</f>
        <v>24.282862999999999</v>
      </c>
      <c r="H81" s="164">
        <f>Rates!BN38</f>
        <v>24.981615000000001</v>
      </c>
    </row>
    <row r="82" spans="2:8">
      <c r="B82" s="143">
        <v>1932</v>
      </c>
      <c r="C82" s="163">
        <f>Deaths!V39</f>
        <v>179</v>
      </c>
      <c r="D82" s="163">
        <f>Deaths!AR39</f>
        <v>170</v>
      </c>
      <c r="E82" s="163">
        <f>Deaths!BN39</f>
        <v>349</v>
      </c>
      <c r="F82" s="164">
        <f>Rates!V39</f>
        <v>8.1471657000000004</v>
      </c>
      <c r="G82" s="164">
        <f>Rates!AR39</f>
        <v>8.9193645000000004</v>
      </c>
      <c r="H82" s="164">
        <f>Rates!BN39</f>
        <v>8.6017647000000004</v>
      </c>
    </row>
    <row r="83" spans="2:8">
      <c r="B83" s="143">
        <v>1933</v>
      </c>
      <c r="C83" s="163">
        <f>Deaths!V40</f>
        <v>480</v>
      </c>
      <c r="D83" s="163">
        <f>Deaths!AR40</f>
        <v>399</v>
      </c>
      <c r="E83" s="163">
        <f>Deaths!BN40</f>
        <v>879</v>
      </c>
      <c r="F83" s="164">
        <f>Rates!V40</f>
        <v>27.236111000000001</v>
      </c>
      <c r="G83" s="164">
        <f>Rates!AR40</f>
        <v>23.153077</v>
      </c>
      <c r="H83" s="164">
        <f>Rates!BN40</f>
        <v>25.164256999999999</v>
      </c>
    </row>
    <row r="84" spans="2:8">
      <c r="B84" s="143">
        <v>1934</v>
      </c>
      <c r="C84" s="163">
        <f>Deaths!V41</f>
        <v>510</v>
      </c>
      <c r="D84" s="163">
        <f>Deaths!AR41</f>
        <v>433</v>
      </c>
      <c r="E84" s="163">
        <f>Deaths!BN41</f>
        <v>943</v>
      </c>
      <c r="F84" s="164">
        <f>Rates!V41</f>
        <v>26.616444000000001</v>
      </c>
      <c r="G84" s="164">
        <f>Rates!AR41</f>
        <v>20.625095999999999</v>
      </c>
      <c r="H84" s="164">
        <f>Rates!BN41</f>
        <v>23.362880000000001</v>
      </c>
    </row>
    <row r="85" spans="2:8">
      <c r="B85" s="143">
        <v>1935</v>
      </c>
      <c r="C85" s="163">
        <f>Deaths!V42</f>
        <v>615</v>
      </c>
      <c r="D85" s="163">
        <f>Deaths!AR42</f>
        <v>553</v>
      </c>
      <c r="E85" s="163">
        <f>Deaths!BN42</f>
        <v>1168</v>
      </c>
      <c r="F85" s="164">
        <f>Rates!V42</f>
        <v>33.461981000000002</v>
      </c>
      <c r="G85" s="164">
        <f>Rates!AR42</f>
        <v>29.634157999999999</v>
      </c>
      <c r="H85" s="164">
        <f>Rates!BN42</f>
        <v>31.491112999999999</v>
      </c>
    </row>
    <row r="86" spans="2:8">
      <c r="B86" s="143">
        <v>1936</v>
      </c>
      <c r="C86" s="163">
        <f>Deaths!V43</f>
        <v>273</v>
      </c>
      <c r="D86" s="163">
        <f>Deaths!AR43</f>
        <v>201</v>
      </c>
      <c r="E86" s="163">
        <f>Deaths!BN43</f>
        <v>474</v>
      </c>
      <c r="F86" s="164">
        <f>Rates!V43</f>
        <v>12.271514</v>
      </c>
      <c r="G86" s="164">
        <f>Rates!AR43</f>
        <v>9.4212275000000005</v>
      </c>
      <c r="H86" s="164">
        <f>Rates!BN43</f>
        <v>10.805809999999999</v>
      </c>
    </row>
    <row r="87" spans="2:8">
      <c r="B87" s="143">
        <v>1937</v>
      </c>
      <c r="C87" s="163">
        <f>Deaths!V44</f>
        <v>220</v>
      </c>
      <c r="D87" s="163">
        <f>Deaths!AR44</f>
        <v>174</v>
      </c>
      <c r="E87" s="163">
        <f>Deaths!BN44</f>
        <v>394</v>
      </c>
      <c r="F87" s="164">
        <f>Rates!V44</f>
        <v>9.9967801000000005</v>
      </c>
      <c r="G87" s="164">
        <f>Rates!AR44</f>
        <v>7.4875496000000004</v>
      </c>
      <c r="H87" s="164">
        <f>Rates!BN44</f>
        <v>8.6689507999999993</v>
      </c>
    </row>
    <row r="88" spans="2:8">
      <c r="B88" s="143">
        <v>1938</v>
      </c>
      <c r="C88" s="163">
        <f>Deaths!V45</f>
        <v>333</v>
      </c>
      <c r="D88" s="163">
        <f>Deaths!AR45</f>
        <v>290</v>
      </c>
      <c r="E88" s="163">
        <f>Deaths!BN45</f>
        <v>623</v>
      </c>
      <c r="F88" s="164">
        <f>Rates!V45</f>
        <v>15.762438</v>
      </c>
      <c r="G88" s="164">
        <f>Rates!AR45</f>
        <v>13.348969</v>
      </c>
      <c r="H88" s="164">
        <f>Rates!BN45</f>
        <v>14.480677</v>
      </c>
    </row>
    <row r="89" spans="2:8">
      <c r="B89" s="143">
        <v>1939</v>
      </c>
      <c r="C89" s="163">
        <f>Deaths!V46</f>
        <v>467</v>
      </c>
      <c r="D89" s="163">
        <f>Deaths!AR46</f>
        <v>420</v>
      </c>
      <c r="E89" s="163">
        <f>Deaths!BN46</f>
        <v>887</v>
      </c>
      <c r="F89" s="164">
        <f>Rates!V46</f>
        <v>25.007961000000002</v>
      </c>
      <c r="G89" s="164">
        <f>Rates!AR46</f>
        <v>21.371189999999999</v>
      </c>
      <c r="H89" s="164">
        <f>Rates!BN46</f>
        <v>23.066106000000001</v>
      </c>
    </row>
    <row r="90" spans="2:8">
      <c r="B90" s="143">
        <v>1940</v>
      </c>
      <c r="C90" s="163">
        <f>Deaths!V47</f>
        <v>209</v>
      </c>
      <c r="D90" s="163">
        <f>Deaths!AR47</f>
        <v>145</v>
      </c>
      <c r="E90" s="163">
        <f>Deaths!BN47</f>
        <v>354</v>
      </c>
      <c r="F90" s="164">
        <f>Rates!V47</f>
        <v>8.6479903999999994</v>
      </c>
      <c r="G90" s="164">
        <f>Rates!AR47</f>
        <v>6.5056647999999999</v>
      </c>
      <c r="H90" s="164">
        <f>Rates!BN47</f>
        <v>7.5821787</v>
      </c>
    </row>
    <row r="91" spans="2:8">
      <c r="B91" s="143">
        <v>1941</v>
      </c>
      <c r="C91" s="163">
        <f>Deaths!V48</f>
        <v>163</v>
      </c>
      <c r="D91" s="163">
        <f>Deaths!AR48</f>
        <v>182</v>
      </c>
      <c r="E91" s="163">
        <f>Deaths!BN48</f>
        <v>345</v>
      </c>
      <c r="F91" s="164">
        <f>Rates!V48</f>
        <v>7.1155374</v>
      </c>
      <c r="G91" s="164">
        <f>Rates!AR48</f>
        <v>8.2949429000000006</v>
      </c>
      <c r="H91" s="164">
        <f>Rates!BN48</f>
        <v>7.7762700999999996</v>
      </c>
    </row>
    <row r="92" spans="2:8">
      <c r="B92" s="143">
        <v>1942</v>
      </c>
      <c r="C92" s="163">
        <f>Deaths!V49</f>
        <v>301</v>
      </c>
      <c r="D92" s="163">
        <f>Deaths!AR49</f>
        <v>255</v>
      </c>
      <c r="E92" s="163">
        <f>Deaths!BN49</f>
        <v>556</v>
      </c>
      <c r="F92" s="164">
        <f>Rates!V49</f>
        <v>14.952798</v>
      </c>
      <c r="G92" s="164">
        <f>Rates!AR49</f>
        <v>11.787274999999999</v>
      </c>
      <c r="H92" s="164">
        <f>Rates!BN49</f>
        <v>13.247258</v>
      </c>
    </row>
    <row r="93" spans="2:8">
      <c r="B93" s="143">
        <v>1943</v>
      </c>
      <c r="C93" s="163">
        <f>Deaths!V50</f>
        <v>241</v>
      </c>
      <c r="D93" s="163">
        <f>Deaths!AR50</f>
        <v>200</v>
      </c>
      <c r="E93" s="163">
        <f>Deaths!BN50</f>
        <v>441</v>
      </c>
      <c r="F93" s="164">
        <f>Rates!V50</f>
        <v>10.570722999999999</v>
      </c>
      <c r="G93" s="164">
        <f>Rates!AR50</f>
        <v>8.2476129999999994</v>
      </c>
      <c r="H93" s="164">
        <f>Rates!BN50</f>
        <v>9.3334724999999992</v>
      </c>
    </row>
    <row r="94" spans="2:8">
      <c r="B94" s="143">
        <v>1944</v>
      </c>
      <c r="C94" s="163">
        <f>Deaths!V51</f>
        <v>91</v>
      </c>
      <c r="D94" s="163">
        <f>Deaths!AR51</f>
        <v>89</v>
      </c>
      <c r="E94" s="163">
        <f>Deaths!BN51</f>
        <v>180</v>
      </c>
      <c r="F94" s="164">
        <f>Rates!V51</f>
        <v>3.5734319999999999</v>
      </c>
      <c r="G94" s="164">
        <f>Rates!AR51</f>
        <v>3.2806014000000001</v>
      </c>
      <c r="H94" s="164">
        <f>Rates!BN51</f>
        <v>3.4366089999999998</v>
      </c>
    </row>
    <row r="95" spans="2:8">
      <c r="B95" s="143">
        <v>1945</v>
      </c>
      <c r="C95" s="163">
        <f>Deaths!V52</f>
        <v>91</v>
      </c>
      <c r="D95" s="163">
        <f>Deaths!AR52</f>
        <v>59</v>
      </c>
      <c r="E95" s="163">
        <f>Deaths!BN52</f>
        <v>150</v>
      </c>
      <c r="F95" s="164">
        <f>Rates!V52</f>
        <v>2.9149303</v>
      </c>
      <c r="G95" s="164">
        <f>Rates!AR52</f>
        <v>1.9009102</v>
      </c>
      <c r="H95" s="164">
        <f>Rates!BN52</f>
        <v>2.3951487999999999</v>
      </c>
    </row>
    <row r="96" spans="2:8">
      <c r="B96" s="143">
        <v>1946</v>
      </c>
      <c r="C96" s="163">
        <f>Deaths!V53</f>
        <v>122</v>
      </c>
      <c r="D96" s="163">
        <f>Deaths!AR53</f>
        <v>89</v>
      </c>
      <c r="E96" s="163">
        <f>Deaths!BN53</f>
        <v>211</v>
      </c>
      <c r="F96" s="164">
        <f>Rates!V53</f>
        <v>4.7956120000000002</v>
      </c>
      <c r="G96" s="164">
        <f>Rates!AR53</f>
        <v>3.2915003</v>
      </c>
      <c r="H96" s="164">
        <f>Rates!BN53</f>
        <v>3.9883530999999999</v>
      </c>
    </row>
    <row r="97" spans="2:8">
      <c r="B97" s="143">
        <v>1947</v>
      </c>
      <c r="C97" s="163">
        <f>Deaths!V54</f>
        <v>80</v>
      </c>
      <c r="D97" s="163">
        <f>Deaths!AR54</f>
        <v>71</v>
      </c>
      <c r="E97" s="163">
        <f>Deaths!BN54</f>
        <v>151</v>
      </c>
      <c r="F97" s="164">
        <f>Rates!V54</f>
        <v>3.1289117000000002</v>
      </c>
      <c r="G97" s="164">
        <f>Rates!AR54</f>
        <v>2.1682712999999998</v>
      </c>
      <c r="H97" s="164">
        <f>Rates!BN54</f>
        <v>2.5876994999999998</v>
      </c>
    </row>
    <row r="98" spans="2:8">
      <c r="B98" s="143">
        <v>1948</v>
      </c>
      <c r="C98" s="163">
        <f>Deaths!V55</f>
        <v>184</v>
      </c>
      <c r="D98" s="163">
        <f>Deaths!AR55</f>
        <v>195</v>
      </c>
      <c r="E98" s="163">
        <f>Deaths!BN55</f>
        <v>379</v>
      </c>
      <c r="F98" s="164">
        <f>Rates!V55</f>
        <v>7.4808320999999998</v>
      </c>
      <c r="G98" s="164">
        <f>Rates!AR55</f>
        <v>7.4714821999999996</v>
      </c>
      <c r="H98" s="164">
        <f>Rates!BN55</f>
        <v>7.5083615000000004</v>
      </c>
    </row>
    <row r="99" spans="2:8">
      <c r="B99" s="143">
        <v>1949</v>
      </c>
      <c r="C99" s="163">
        <f>Deaths!V56</f>
        <v>55</v>
      </c>
      <c r="D99" s="163">
        <f>Deaths!AR56</f>
        <v>64</v>
      </c>
      <c r="E99" s="163">
        <f>Deaths!BN56</f>
        <v>119</v>
      </c>
      <c r="F99" s="164">
        <f>Rates!V56</f>
        <v>2.2441387000000002</v>
      </c>
      <c r="G99" s="164">
        <f>Rates!AR56</f>
        <v>2.2675314000000002</v>
      </c>
      <c r="H99" s="164">
        <f>Rates!BN56</f>
        <v>2.2515046000000001</v>
      </c>
    </row>
    <row r="100" spans="2:8">
      <c r="B100" s="143">
        <v>1950</v>
      </c>
      <c r="C100" s="163">
        <f>Deaths!V57</f>
        <v>176</v>
      </c>
      <c r="D100" s="163">
        <f>Deaths!AR57</f>
        <v>172</v>
      </c>
      <c r="E100" s="163">
        <f>Deaths!BN57</f>
        <v>348</v>
      </c>
      <c r="F100" s="164">
        <f>Rates!V57</f>
        <v>8.2606464000000006</v>
      </c>
      <c r="G100" s="164">
        <f>Rates!AR57</f>
        <v>7.0191539000000001</v>
      </c>
      <c r="H100" s="164">
        <f>Rates!BN57</f>
        <v>7.5651967000000004</v>
      </c>
    </row>
    <row r="101" spans="2:8">
      <c r="B101" s="143">
        <v>1951</v>
      </c>
      <c r="C101" s="163">
        <f>Deaths!V58</f>
        <v>174</v>
      </c>
      <c r="D101" s="163">
        <f>Deaths!AR58</f>
        <v>156</v>
      </c>
      <c r="E101" s="163">
        <f>Deaths!BN58</f>
        <v>330</v>
      </c>
      <c r="F101" s="164">
        <f>Rates!V58</f>
        <v>7.7342785999999997</v>
      </c>
      <c r="G101" s="164">
        <f>Rates!AR58</f>
        <v>6.0299103000000001</v>
      </c>
      <c r="H101" s="164">
        <f>Rates!BN58</f>
        <v>6.7937414</v>
      </c>
    </row>
    <row r="102" spans="2:8">
      <c r="B102" s="143">
        <v>1952</v>
      </c>
      <c r="C102" s="163">
        <f>Deaths!V59</f>
        <v>105</v>
      </c>
      <c r="D102" s="163">
        <f>Deaths!AR59</f>
        <v>114</v>
      </c>
      <c r="E102" s="163">
        <f>Deaths!BN59</f>
        <v>219</v>
      </c>
      <c r="F102" s="164">
        <f>Rates!V59</f>
        <v>4.5157588999999998</v>
      </c>
      <c r="G102" s="164">
        <f>Rates!AR59</f>
        <v>3.8578899</v>
      </c>
      <c r="H102" s="164">
        <f>Rates!BN59</f>
        <v>4.1185619999999998</v>
      </c>
    </row>
    <row r="103" spans="2:8">
      <c r="B103" s="143">
        <v>1953</v>
      </c>
      <c r="C103" s="163">
        <f>Deaths!V60</f>
        <v>99</v>
      </c>
      <c r="D103" s="163">
        <f>Deaths!AR60</f>
        <v>84</v>
      </c>
      <c r="E103" s="163">
        <f>Deaths!BN60</f>
        <v>183</v>
      </c>
      <c r="F103" s="164">
        <f>Rates!V60</f>
        <v>3.8512121000000001</v>
      </c>
      <c r="G103" s="164">
        <f>Rates!AR60</f>
        <v>2.9581721999999999</v>
      </c>
      <c r="H103" s="164">
        <f>Rates!BN60</f>
        <v>3.3604872000000001</v>
      </c>
    </row>
    <row r="104" spans="2:8">
      <c r="B104" s="143">
        <v>1954</v>
      </c>
      <c r="C104" s="163">
        <f>Deaths!V61</f>
        <v>217</v>
      </c>
      <c r="D104" s="163">
        <f>Deaths!AR61</f>
        <v>179</v>
      </c>
      <c r="E104" s="163">
        <f>Deaths!BN61</f>
        <v>396</v>
      </c>
      <c r="F104" s="164">
        <f>Rates!V61</f>
        <v>9.5374937000000006</v>
      </c>
      <c r="G104" s="164">
        <f>Rates!AR61</f>
        <v>6.7103747</v>
      </c>
      <c r="H104" s="164">
        <f>Rates!BN61</f>
        <v>7.9542501999999997</v>
      </c>
    </row>
    <row r="105" spans="2:8">
      <c r="B105" s="143">
        <v>1955</v>
      </c>
      <c r="C105" s="163">
        <f>Deaths!V62</f>
        <v>59</v>
      </c>
      <c r="D105" s="163">
        <f>Deaths!AR62</f>
        <v>70</v>
      </c>
      <c r="E105" s="163">
        <f>Deaths!BN62</f>
        <v>129</v>
      </c>
      <c r="F105" s="164">
        <f>Rates!V62</f>
        <v>2.0350507000000002</v>
      </c>
      <c r="G105" s="164">
        <f>Rates!AR62</f>
        <v>2.4008668000000002</v>
      </c>
      <c r="H105" s="164">
        <f>Rates!BN62</f>
        <v>2.2816022999999999</v>
      </c>
    </row>
    <row r="106" spans="2:8">
      <c r="B106" s="143">
        <v>1956</v>
      </c>
      <c r="C106" s="163">
        <f>Deaths!V63</f>
        <v>95</v>
      </c>
      <c r="D106" s="163">
        <f>Deaths!AR63</f>
        <v>87</v>
      </c>
      <c r="E106" s="163">
        <f>Deaths!BN63</f>
        <v>182</v>
      </c>
      <c r="F106" s="164">
        <f>Rates!V63</f>
        <v>4.3167188000000003</v>
      </c>
      <c r="G106" s="164">
        <f>Rates!AR63</f>
        <v>3.0407632000000002</v>
      </c>
      <c r="H106" s="164">
        <f>Rates!BN63</f>
        <v>3.5629355</v>
      </c>
    </row>
    <row r="107" spans="2:8">
      <c r="B107" s="143">
        <v>1957</v>
      </c>
      <c r="C107" s="163">
        <f>Deaths!V64</f>
        <v>275</v>
      </c>
      <c r="D107" s="163">
        <f>Deaths!AR64</f>
        <v>170</v>
      </c>
      <c r="E107" s="163">
        <f>Deaths!BN64</f>
        <v>445</v>
      </c>
      <c r="F107" s="164">
        <f>Rates!V64</f>
        <v>9.8698148000000003</v>
      </c>
      <c r="G107" s="164">
        <f>Rates!AR64</f>
        <v>4.4743588000000001</v>
      </c>
      <c r="H107" s="164">
        <f>Rates!BN64</f>
        <v>6.7381298999999997</v>
      </c>
    </row>
    <row r="108" spans="2:8">
      <c r="B108" s="143">
        <v>1958</v>
      </c>
      <c r="C108" s="163">
        <f>Deaths!V65</f>
        <v>69</v>
      </c>
      <c r="D108" s="163">
        <f>Deaths!AR65</f>
        <v>34</v>
      </c>
      <c r="E108" s="163">
        <f>Deaths!BN65</f>
        <v>103</v>
      </c>
      <c r="F108" s="164">
        <f>Rates!V65</f>
        <v>2.1184501</v>
      </c>
      <c r="G108" s="164">
        <f>Rates!AR65</f>
        <v>1.0727635</v>
      </c>
      <c r="H108" s="164">
        <f>Rates!BN65</f>
        <v>1.5612041999999999</v>
      </c>
    </row>
    <row r="109" spans="2:8">
      <c r="B109" s="143">
        <v>1959</v>
      </c>
      <c r="C109" s="163">
        <f>Deaths!V66</f>
        <v>399</v>
      </c>
      <c r="D109" s="163">
        <f>Deaths!AR66</f>
        <v>294</v>
      </c>
      <c r="E109" s="163">
        <f>Deaths!BN66</f>
        <v>693</v>
      </c>
      <c r="F109" s="164">
        <f>Rates!V66</f>
        <v>15.335493</v>
      </c>
      <c r="G109" s="164">
        <f>Rates!AR66</f>
        <v>8.3999322999999997</v>
      </c>
      <c r="H109" s="164">
        <f>Rates!BN66</f>
        <v>11.244249</v>
      </c>
    </row>
    <row r="110" spans="2:8">
      <c r="B110" s="143">
        <v>1960</v>
      </c>
      <c r="C110" s="163">
        <f>Deaths!V67</f>
        <v>51</v>
      </c>
      <c r="D110" s="163">
        <f>Deaths!AR67</f>
        <v>73</v>
      </c>
      <c r="E110" s="163">
        <f>Deaths!BN67</f>
        <v>124</v>
      </c>
      <c r="F110" s="164">
        <f>Rates!V67</f>
        <v>1.7616236999999999</v>
      </c>
      <c r="G110" s="164">
        <f>Rates!AR67</f>
        <v>2.3129987999999999</v>
      </c>
      <c r="H110" s="164">
        <f>Rates!BN67</f>
        <v>2.1357908000000001</v>
      </c>
    </row>
    <row r="111" spans="2:8">
      <c r="B111" s="143">
        <v>1961</v>
      </c>
      <c r="C111" s="163">
        <f>Deaths!V68</f>
        <v>53</v>
      </c>
      <c r="D111" s="163">
        <f>Deaths!AR68</f>
        <v>47</v>
      </c>
      <c r="E111" s="163">
        <f>Deaths!BN68</f>
        <v>100</v>
      </c>
      <c r="F111" s="164">
        <f>Rates!V68</f>
        <v>1.6320797</v>
      </c>
      <c r="G111" s="164">
        <f>Rates!AR68</f>
        <v>1.4850333</v>
      </c>
      <c r="H111" s="164">
        <f>Rates!BN68</f>
        <v>1.588346</v>
      </c>
    </row>
    <row r="112" spans="2:8">
      <c r="B112" s="143">
        <v>1962</v>
      </c>
      <c r="C112" s="163">
        <f>Deaths!V69</f>
        <v>65</v>
      </c>
      <c r="D112" s="163">
        <f>Deaths!AR69</f>
        <v>79</v>
      </c>
      <c r="E112" s="163">
        <f>Deaths!BN69</f>
        <v>144</v>
      </c>
      <c r="F112" s="164">
        <f>Rates!V69</f>
        <v>2.5603384999999999</v>
      </c>
      <c r="G112" s="164">
        <f>Rates!AR69</f>
        <v>2.1343117</v>
      </c>
      <c r="H112" s="164">
        <f>Rates!BN69</f>
        <v>2.2751771999999999</v>
      </c>
    </row>
    <row r="113" spans="2:8">
      <c r="B113" s="143">
        <v>1963</v>
      </c>
      <c r="C113" s="163">
        <f>Deaths!V70</f>
        <v>32</v>
      </c>
      <c r="D113" s="163">
        <f>Deaths!AR70</f>
        <v>35</v>
      </c>
      <c r="E113" s="163">
        <f>Deaths!BN70</f>
        <v>67</v>
      </c>
      <c r="F113" s="164">
        <f>Rates!V70</f>
        <v>1.1176564</v>
      </c>
      <c r="G113" s="164">
        <f>Rates!AR70</f>
        <v>0.82045780000000001</v>
      </c>
      <c r="H113" s="164">
        <f>Rates!BN70</f>
        <v>0.92130109999999998</v>
      </c>
    </row>
    <row r="114" spans="2:8">
      <c r="B114" s="143">
        <v>1964</v>
      </c>
      <c r="C114" s="163">
        <f>Deaths!V71</f>
        <v>157</v>
      </c>
      <c r="D114" s="163">
        <f>Deaths!AR71</f>
        <v>145</v>
      </c>
      <c r="E114" s="163">
        <f>Deaths!BN71</f>
        <v>302</v>
      </c>
      <c r="F114" s="164">
        <f>Rates!V71</f>
        <v>5.6425317000000001</v>
      </c>
      <c r="G114" s="164">
        <f>Rates!AR71</f>
        <v>4.0107578000000004</v>
      </c>
      <c r="H114" s="164">
        <f>Rates!BN71</f>
        <v>4.6752684000000002</v>
      </c>
    </row>
    <row r="115" spans="2:8">
      <c r="B115" s="143">
        <v>1965</v>
      </c>
      <c r="C115" s="163">
        <f>Deaths!V72</f>
        <v>81</v>
      </c>
      <c r="D115" s="163">
        <f>Deaths!AR72</f>
        <v>61</v>
      </c>
      <c r="E115" s="163">
        <f>Deaths!BN72</f>
        <v>142</v>
      </c>
      <c r="F115" s="164">
        <f>Rates!V72</f>
        <v>2.7743432000000001</v>
      </c>
      <c r="G115" s="164">
        <f>Rates!AR72</f>
        <v>1.4885249</v>
      </c>
      <c r="H115" s="164">
        <f>Rates!BN72</f>
        <v>2.0163625999999999</v>
      </c>
    </row>
    <row r="116" spans="2:8">
      <c r="B116" s="143">
        <v>1966</v>
      </c>
      <c r="C116" s="163">
        <f>Deaths!V73</f>
        <v>129</v>
      </c>
      <c r="D116" s="163">
        <f>Deaths!AR73</f>
        <v>120</v>
      </c>
      <c r="E116" s="163">
        <f>Deaths!BN73</f>
        <v>249</v>
      </c>
      <c r="F116" s="164">
        <f>Rates!V73</f>
        <v>4.1414188000000003</v>
      </c>
      <c r="G116" s="164">
        <f>Rates!AR73</f>
        <v>3.0707912999999998</v>
      </c>
      <c r="H116" s="164">
        <f>Rates!BN73</f>
        <v>3.5430212000000001</v>
      </c>
    </row>
    <row r="117" spans="2:8">
      <c r="B117" s="143">
        <v>1967</v>
      </c>
      <c r="C117" s="163">
        <f>Deaths!V74</f>
        <v>30</v>
      </c>
      <c r="D117" s="163">
        <f>Deaths!AR74</f>
        <v>25</v>
      </c>
      <c r="E117" s="163">
        <f>Deaths!BN74</f>
        <v>55</v>
      </c>
      <c r="F117" s="164">
        <f>Rates!V74</f>
        <v>0.91373669999999996</v>
      </c>
      <c r="G117" s="164">
        <f>Rates!AR74</f>
        <v>0.55968189999999995</v>
      </c>
      <c r="H117" s="164">
        <f>Rates!BN74</f>
        <v>0.69694650000000002</v>
      </c>
    </row>
    <row r="118" spans="2:8">
      <c r="B118" s="143">
        <v>1968</v>
      </c>
      <c r="C118" s="163">
        <f>Deaths!V75</f>
        <v>152</v>
      </c>
      <c r="D118" s="163">
        <f>Deaths!AR75</f>
        <v>171</v>
      </c>
      <c r="E118" s="163">
        <f>Deaths!BN75</f>
        <v>323</v>
      </c>
      <c r="F118" s="164">
        <f>Rates!V75</f>
        <v>6.0482800000000001</v>
      </c>
      <c r="G118" s="164">
        <f>Rates!AR75</f>
        <v>4.3506055000000003</v>
      </c>
      <c r="H118" s="164">
        <f>Rates!BN75</f>
        <v>4.9564196999999997</v>
      </c>
    </row>
    <row r="119" spans="2:8">
      <c r="B119" s="143">
        <v>1969</v>
      </c>
      <c r="C119" s="163">
        <f>Deaths!V76</f>
        <v>122</v>
      </c>
      <c r="D119" s="163">
        <f>Deaths!AR76</f>
        <v>93</v>
      </c>
      <c r="E119" s="163">
        <f>Deaths!BN76</f>
        <v>215</v>
      </c>
      <c r="F119" s="164">
        <f>Rates!V76</f>
        <v>3.6419820000000001</v>
      </c>
      <c r="G119" s="164">
        <f>Rates!AR76</f>
        <v>2.0010731000000002</v>
      </c>
      <c r="H119" s="164">
        <f>Rates!BN76</f>
        <v>2.6421191999999998</v>
      </c>
    </row>
    <row r="120" spans="2:8">
      <c r="B120" s="143">
        <v>1970</v>
      </c>
      <c r="C120" s="163">
        <f>Deaths!V77</f>
        <v>451</v>
      </c>
      <c r="D120" s="163">
        <f>Deaths!AR77</f>
        <v>362</v>
      </c>
      <c r="E120" s="163">
        <f>Deaths!BN77</f>
        <v>813</v>
      </c>
      <c r="F120" s="164">
        <f>Rates!V77</f>
        <v>12.778765999999999</v>
      </c>
      <c r="G120" s="164">
        <f>Rates!AR77</f>
        <v>7.8894440000000001</v>
      </c>
      <c r="H120" s="164">
        <f>Rates!BN77</f>
        <v>9.9168029999999998</v>
      </c>
    </row>
    <row r="121" spans="2:8">
      <c r="B121" s="143">
        <v>1971</v>
      </c>
      <c r="C121" s="163">
        <f>Deaths!V78</f>
        <v>50</v>
      </c>
      <c r="D121" s="163">
        <f>Deaths!AR78</f>
        <v>46</v>
      </c>
      <c r="E121" s="163">
        <f>Deaths!BN78</f>
        <v>96</v>
      </c>
      <c r="F121" s="164">
        <f>Rates!V78</f>
        <v>1.5380004</v>
      </c>
      <c r="G121" s="164">
        <f>Rates!AR78</f>
        <v>0.99951069999999997</v>
      </c>
      <c r="H121" s="164">
        <f>Rates!BN78</f>
        <v>1.2106737000000001</v>
      </c>
    </row>
    <row r="122" spans="2:8">
      <c r="B122" s="143">
        <v>1972</v>
      </c>
      <c r="C122" s="163">
        <f>Deaths!V79</f>
        <v>74</v>
      </c>
      <c r="D122" s="163">
        <f>Deaths!AR79</f>
        <v>117</v>
      </c>
      <c r="E122" s="163">
        <f>Deaths!BN79</f>
        <v>191</v>
      </c>
      <c r="F122" s="164">
        <f>Rates!V79</f>
        <v>2.4198548999999998</v>
      </c>
      <c r="G122" s="164">
        <f>Rates!AR79</f>
        <v>2.3214258999999999</v>
      </c>
      <c r="H122" s="164">
        <f>Rates!BN79</f>
        <v>2.2882183999999999</v>
      </c>
    </row>
    <row r="123" spans="2:8">
      <c r="B123" s="143">
        <v>1973</v>
      </c>
      <c r="C123" s="163">
        <f>Deaths!V80</f>
        <v>80</v>
      </c>
      <c r="D123" s="163">
        <f>Deaths!AR80</f>
        <v>70</v>
      </c>
      <c r="E123" s="163">
        <f>Deaths!BN80</f>
        <v>150</v>
      </c>
      <c r="F123" s="164">
        <f>Rates!V80</f>
        <v>2.0438887000000001</v>
      </c>
      <c r="G123" s="164">
        <f>Rates!AR80</f>
        <v>1.4290544000000001</v>
      </c>
      <c r="H123" s="164">
        <f>Rates!BN80</f>
        <v>1.7083391999999999</v>
      </c>
    </row>
    <row r="124" spans="2:8">
      <c r="B124" s="143">
        <v>1974</v>
      </c>
      <c r="C124" s="163">
        <f>Deaths!V81</f>
        <v>255</v>
      </c>
      <c r="D124" s="163">
        <f>Deaths!AR81</f>
        <v>263</v>
      </c>
      <c r="E124" s="163">
        <f>Deaths!BN81</f>
        <v>518</v>
      </c>
      <c r="F124" s="164">
        <f>Rates!V81</f>
        <v>7.5287462999999999</v>
      </c>
      <c r="G124" s="164">
        <f>Rates!AR81</f>
        <v>5.2539178</v>
      </c>
      <c r="H124" s="164">
        <f>Rates!BN81</f>
        <v>6.0808879999999998</v>
      </c>
    </row>
    <row r="125" spans="2:8">
      <c r="B125" s="143">
        <v>1975</v>
      </c>
      <c r="C125" s="163">
        <f>Deaths!V82</f>
        <v>76</v>
      </c>
      <c r="D125" s="163">
        <f>Deaths!AR82</f>
        <v>75</v>
      </c>
      <c r="E125" s="163">
        <f>Deaths!BN82</f>
        <v>151</v>
      </c>
      <c r="F125" s="164">
        <f>Rates!V82</f>
        <v>2.3141183999999999</v>
      </c>
      <c r="G125" s="164">
        <f>Rates!AR82</f>
        <v>1.4977703</v>
      </c>
      <c r="H125" s="164">
        <f>Rates!BN82</f>
        <v>1.8096493</v>
      </c>
    </row>
    <row r="126" spans="2:8">
      <c r="B126" s="143">
        <v>1976</v>
      </c>
      <c r="C126" s="163">
        <f>Deaths!V83</f>
        <v>285</v>
      </c>
      <c r="D126" s="163">
        <f>Deaths!AR83</f>
        <v>370</v>
      </c>
      <c r="E126" s="163">
        <f>Deaths!BN83</f>
        <v>655</v>
      </c>
      <c r="F126" s="164">
        <f>Rates!V83</f>
        <v>9.0374195999999998</v>
      </c>
      <c r="G126" s="164">
        <f>Rates!AR83</f>
        <v>7.2816032999999996</v>
      </c>
      <c r="H126" s="164">
        <f>Rates!BN83</f>
        <v>7.9447695999999999</v>
      </c>
    </row>
    <row r="127" spans="2:8">
      <c r="B127" s="143">
        <v>1977</v>
      </c>
      <c r="C127" s="163">
        <f>Deaths!V84</f>
        <v>46</v>
      </c>
      <c r="D127" s="163">
        <f>Deaths!AR84</f>
        <v>60</v>
      </c>
      <c r="E127" s="163">
        <f>Deaths!BN84</f>
        <v>106</v>
      </c>
      <c r="F127" s="164">
        <f>Rates!V84</f>
        <v>1.4168240999999999</v>
      </c>
      <c r="G127" s="164">
        <f>Rates!AR84</f>
        <v>1.1093036999999999</v>
      </c>
      <c r="H127" s="164">
        <f>Rates!BN84</f>
        <v>1.2166896</v>
      </c>
    </row>
    <row r="128" spans="2:8">
      <c r="B128" s="143">
        <v>1978</v>
      </c>
      <c r="C128" s="163">
        <f>Deaths!V85</f>
        <v>43</v>
      </c>
      <c r="D128" s="163">
        <f>Deaths!AR85</f>
        <v>54</v>
      </c>
      <c r="E128" s="163">
        <f>Deaths!BN85</f>
        <v>97</v>
      </c>
      <c r="F128" s="164">
        <f>Rates!V85</f>
        <v>1.2546446</v>
      </c>
      <c r="G128" s="164">
        <f>Rates!AR85</f>
        <v>0.97503589999999996</v>
      </c>
      <c r="H128" s="164">
        <f>Rates!BN85</f>
        <v>1.0776920000000001</v>
      </c>
    </row>
    <row r="129" spans="2:8">
      <c r="B129" s="143">
        <v>1979</v>
      </c>
      <c r="C129" s="163">
        <f>Deaths!V86</f>
        <v>28</v>
      </c>
      <c r="D129" s="163">
        <f>Deaths!AR86</f>
        <v>51</v>
      </c>
      <c r="E129" s="163">
        <f>Deaths!BN86</f>
        <v>79</v>
      </c>
      <c r="F129" s="164">
        <f>Rates!V86</f>
        <v>0.83300410000000003</v>
      </c>
      <c r="G129" s="164">
        <f>Rates!AR86</f>
        <v>0.94299080000000002</v>
      </c>
      <c r="H129" s="164">
        <f>Rates!BN86</f>
        <v>0.91909859999999999</v>
      </c>
    </row>
    <row r="130" spans="2:8">
      <c r="B130" s="143">
        <v>1980</v>
      </c>
      <c r="C130" s="163">
        <f>Deaths!V87</f>
        <v>52</v>
      </c>
      <c r="D130" s="163">
        <f>Deaths!AR87</f>
        <v>81</v>
      </c>
      <c r="E130" s="163">
        <f>Deaths!BN87</f>
        <v>133</v>
      </c>
      <c r="F130" s="164">
        <f>Rates!V87</f>
        <v>1.5124035</v>
      </c>
      <c r="G130" s="164">
        <f>Rates!AR87</f>
        <v>1.4361341999999999</v>
      </c>
      <c r="H130" s="164">
        <f>Rates!BN87</f>
        <v>1.4882964000000001</v>
      </c>
    </row>
    <row r="131" spans="2:8">
      <c r="B131" s="143">
        <v>1981</v>
      </c>
      <c r="C131" s="163">
        <f>Deaths!V88</f>
        <v>14</v>
      </c>
      <c r="D131" s="163">
        <f>Deaths!AR88</f>
        <v>26</v>
      </c>
      <c r="E131" s="163">
        <f>Deaths!BN88</f>
        <v>40</v>
      </c>
      <c r="F131" s="164">
        <f>Rates!V88</f>
        <v>0.4791069</v>
      </c>
      <c r="G131" s="164">
        <f>Rates!AR88</f>
        <v>0.4268824</v>
      </c>
      <c r="H131" s="164">
        <f>Rates!BN88</f>
        <v>0.43086809999999998</v>
      </c>
    </row>
    <row r="132" spans="2:8">
      <c r="B132" s="143">
        <v>1982</v>
      </c>
      <c r="C132" s="163">
        <f>Deaths!V89</f>
        <v>133</v>
      </c>
      <c r="D132" s="163">
        <f>Deaths!AR89</f>
        <v>199</v>
      </c>
      <c r="E132" s="163">
        <f>Deaths!BN89</f>
        <v>332</v>
      </c>
      <c r="F132" s="164">
        <f>Rates!V89</f>
        <v>4.0479668999999996</v>
      </c>
      <c r="G132" s="164">
        <f>Rates!AR89</f>
        <v>3.2910235000000001</v>
      </c>
      <c r="H132" s="164">
        <f>Rates!BN89</f>
        <v>3.5927804999999999</v>
      </c>
    </row>
    <row r="133" spans="2:8">
      <c r="B133" s="143">
        <v>1983</v>
      </c>
      <c r="C133" s="163">
        <f>Deaths!V90</f>
        <v>50</v>
      </c>
      <c r="D133" s="163">
        <f>Deaths!AR90</f>
        <v>76</v>
      </c>
      <c r="E133" s="163">
        <f>Deaths!BN90</f>
        <v>126</v>
      </c>
      <c r="F133" s="164">
        <f>Rates!V90</f>
        <v>1.5006219000000001</v>
      </c>
      <c r="G133" s="164">
        <f>Rates!AR90</f>
        <v>1.2448101</v>
      </c>
      <c r="H133" s="164">
        <f>Rates!BN90</f>
        <v>1.3424772</v>
      </c>
    </row>
    <row r="134" spans="2:8">
      <c r="B134" s="143">
        <v>1984</v>
      </c>
      <c r="C134" s="163">
        <f>Deaths!V91</f>
        <v>34</v>
      </c>
      <c r="D134" s="163">
        <f>Deaths!AR91</f>
        <v>45</v>
      </c>
      <c r="E134" s="163">
        <f>Deaths!BN91</f>
        <v>79</v>
      </c>
      <c r="F134" s="164">
        <f>Rates!V91</f>
        <v>0.79091259999999997</v>
      </c>
      <c r="G134" s="164">
        <f>Rates!AR91</f>
        <v>0.67031079999999998</v>
      </c>
      <c r="H134" s="164">
        <f>Rates!BN91</f>
        <v>0.73352209999999995</v>
      </c>
    </row>
    <row r="135" spans="2:8">
      <c r="B135" s="143">
        <v>1985</v>
      </c>
      <c r="C135" s="163">
        <f>Deaths!V92</f>
        <v>147</v>
      </c>
      <c r="D135" s="163">
        <f>Deaths!AR92</f>
        <v>253</v>
      </c>
      <c r="E135" s="163">
        <f>Deaths!BN92</f>
        <v>400</v>
      </c>
      <c r="F135" s="164">
        <f>Rates!V92</f>
        <v>4.0222214000000003</v>
      </c>
      <c r="G135" s="164">
        <f>Rates!AR92</f>
        <v>3.7165287</v>
      </c>
      <c r="H135" s="164">
        <f>Rates!BN92</f>
        <v>3.8236998</v>
      </c>
    </row>
    <row r="136" spans="2:8">
      <c r="B136" s="143">
        <v>1986</v>
      </c>
      <c r="C136" s="163">
        <f>Deaths!V93</f>
        <v>14</v>
      </c>
      <c r="D136" s="163">
        <f>Deaths!AR93</f>
        <v>32</v>
      </c>
      <c r="E136" s="163">
        <f>Deaths!BN93</f>
        <v>46</v>
      </c>
      <c r="F136" s="164">
        <f>Rates!V93</f>
        <v>0.32705190000000001</v>
      </c>
      <c r="G136" s="164">
        <f>Rates!AR93</f>
        <v>0.43709429999999999</v>
      </c>
      <c r="H136" s="164">
        <f>Rates!BN93</f>
        <v>0.40474019999999999</v>
      </c>
    </row>
    <row r="137" spans="2:8">
      <c r="B137" s="143">
        <v>1987</v>
      </c>
      <c r="C137" s="163">
        <f>Deaths!V94</f>
        <v>39</v>
      </c>
      <c r="D137" s="163">
        <f>Deaths!AR94</f>
        <v>45</v>
      </c>
      <c r="E137" s="163">
        <f>Deaths!BN94</f>
        <v>84</v>
      </c>
      <c r="F137" s="164">
        <f>Rates!V94</f>
        <v>0.88338729999999999</v>
      </c>
      <c r="G137" s="164">
        <f>Rates!AR94</f>
        <v>0.60492900000000005</v>
      </c>
      <c r="H137" s="164">
        <f>Rates!BN94</f>
        <v>0.71933709999999995</v>
      </c>
    </row>
    <row r="138" spans="2:8">
      <c r="B138" s="143">
        <v>1988</v>
      </c>
      <c r="C138" s="163">
        <f>Deaths!V95</f>
        <v>62</v>
      </c>
      <c r="D138" s="163">
        <f>Deaths!AR95</f>
        <v>97</v>
      </c>
      <c r="E138" s="163">
        <f>Deaths!BN95</f>
        <v>159</v>
      </c>
      <c r="F138" s="164">
        <f>Rates!V95</f>
        <v>1.5356204</v>
      </c>
      <c r="G138" s="164">
        <f>Rates!AR95</f>
        <v>1.2764283999999999</v>
      </c>
      <c r="H138" s="164">
        <f>Rates!BN95</f>
        <v>1.3484659000000001</v>
      </c>
    </row>
    <row r="139" spans="2:8">
      <c r="B139" s="143">
        <v>1989</v>
      </c>
      <c r="C139" s="163">
        <f>Deaths!V96</f>
        <v>111</v>
      </c>
      <c r="D139" s="163">
        <f>Deaths!AR96</f>
        <v>148</v>
      </c>
      <c r="E139" s="163">
        <f>Deaths!BN96</f>
        <v>259</v>
      </c>
      <c r="F139" s="164">
        <f>Rates!V96</f>
        <v>2.5234063999999998</v>
      </c>
      <c r="G139" s="164">
        <f>Rates!AR96</f>
        <v>1.9186813</v>
      </c>
      <c r="H139" s="164">
        <f>Rates!BN96</f>
        <v>2.1505455000000002</v>
      </c>
    </row>
    <row r="140" spans="2:8">
      <c r="B140" s="143">
        <v>1990</v>
      </c>
      <c r="C140" s="163">
        <f>Deaths!V97</f>
        <v>22</v>
      </c>
      <c r="D140" s="163">
        <f>Deaths!AR97</f>
        <v>41</v>
      </c>
      <c r="E140" s="163">
        <f>Deaths!BN97</f>
        <v>63</v>
      </c>
      <c r="F140" s="164">
        <f>Rates!V97</f>
        <v>0.44398189999999998</v>
      </c>
      <c r="G140" s="164">
        <f>Rates!AR97</f>
        <v>0.51318350000000001</v>
      </c>
      <c r="H140" s="164">
        <f>Rates!BN97</f>
        <v>0.49977909999999998</v>
      </c>
    </row>
    <row r="141" spans="2:8">
      <c r="B141" s="143">
        <v>1991</v>
      </c>
      <c r="C141" s="163">
        <f>Deaths!V98</f>
        <v>18</v>
      </c>
      <c r="D141" s="163">
        <f>Deaths!AR98</f>
        <v>38</v>
      </c>
      <c r="E141" s="163">
        <f>Deaths!BN98</f>
        <v>56</v>
      </c>
      <c r="F141" s="164">
        <f>Rates!V98</f>
        <v>0.37609710000000002</v>
      </c>
      <c r="G141" s="164">
        <f>Rates!AR98</f>
        <v>0.4559088</v>
      </c>
      <c r="H141" s="164">
        <f>Rates!BN98</f>
        <v>0.42906660000000002</v>
      </c>
    </row>
    <row r="142" spans="2:8">
      <c r="B142" s="143">
        <v>1992</v>
      </c>
      <c r="C142" s="163">
        <f>Deaths!V99</f>
        <v>50</v>
      </c>
      <c r="D142" s="163">
        <f>Deaths!AR99</f>
        <v>72</v>
      </c>
      <c r="E142" s="163">
        <f>Deaths!BN99</f>
        <v>122</v>
      </c>
      <c r="F142" s="164">
        <f>Rates!V99</f>
        <v>1.0279218999999999</v>
      </c>
      <c r="G142" s="164">
        <f>Rates!AR99</f>
        <v>0.8370263</v>
      </c>
      <c r="H142" s="164">
        <f>Rates!BN99</f>
        <v>0.90066360000000001</v>
      </c>
    </row>
    <row r="143" spans="2:8">
      <c r="B143" s="143">
        <v>1993</v>
      </c>
      <c r="C143" s="163">
        <f>Deaths!V100</f>
        <v>25</v>
      </c>
      <c r="D143" s="163">
        <f>Deaths!AR100</f>
        <v>32</v>
      </c>
      <c r="E143" s="163">
        <f>Deaths!BN100</f>
        <v>57</v>
      </c>
      <c r="F143" s="164">
        <f>Rates!V100</f>
        <v>0.4826394</v>
      </c>
      <c r="G143" s="164">
        <f>Rates!AR100</f>
        <v>0.36020150000000001</v>
      </c>
      <c r="H143" s="164">
        <f>Rates!BN100</f>
        <v>0.39996429999999999</v>
      </c>
    </row>
    <row r="144" spans="2:8">
      <c r="B144" s="143">
        <v>1994</v>
      </c>
      <c r="C144" s="163">
        <f>Deaths!V101</f>
        <v>52</v>
      </c>
      <c r="D144" s="163">
        <f>Deaths!AR101</f>
        <v>80</v>
      </c>
      <c r="E144" s="163">
        <f>Deaths!BN101</f>
        <v>132</v>
      </c>
      <c r="F144" s="164">
        <f>Rates!V101</f>
        <v>0.93955149999999998</v>
      </c>
      <c r="G144" s="164">
        <f>Rates!AR101</f>
        <v>0.86769200000000002</v>
      </c>
      <c r="H144" s="164">
        <f>Rates!BN101</f>
        <v>0.91466119999999995</v>
      </c>
    </row>
    <row r="145" spans="2:8">
      <c r="B145" s="143">
        <v>1995</v>
      </c>
      <c r="C145" s="163">
        <f>Deaths!V102</f>
        <v>34</v>
      </c>
      <c r="D145" s="163">
        <f>Deaths!AR102</f>
        <v>52</v>
      </c>
      <c r="E145" s="163">
        <f>Deaths!BN102</f>
        <v>86</v>
      </c>
      <c r="F145" s="164">
        <f>Rates!V102</f>
        <v>0.58423420000000004</v>
      </c>
      <c r="G145" s="164">
        <f>Rates!AR102</f>
        <v>0.53364440000000002</v>
      </c>
      <c r="H145" s="164">
        <f>Rates!BN102</f>
        <v>0.55817680000000003</v>
      </c>
    </row>
    <row r="146" spans="2:8">
      <c r="B146" s="143">
        <v>1996</v>
      </c>
      <c r="C146" s="163">
        <f>Deaths!V103</f>
        <v>56</v>
      </c>
      <c r="D146" s="163">
        <f>Deaths!AR103</f>
        <v>109</v>
      </c>
      <c r="E146" s="163">
        <f>Deaths!BN103</f>
        <v>165</v>
      </c>
      <c r="F146" s="164">
        <f>Rates!V103</f>
        <v>0.97885770000000005</v>
      </c>
      <c r="G146" s="164">
        <f>Rates!AR103</f>
        <v>1.0789454999999999</v>
      </c>
      <c r="H146" s="164">
        <f>Rates!BN103</f>
        <v>1.0455025</v>
      </c>
    </row>
    <row r="147" spans="2:8">
      <c r="B147" s="143">
        <v>1997</v>
      </c>
      <c r="C147" s="163">
        <f>Deaths!V104</f>
        <v>95</v>
      </c>
      <c r="D147" s="163">
        <f>Deaths!AR104</f>
        <v>116</v>
      </c>
      <c r="E147" s="163">
        <f>Deaths!BN104</f>
        <v>211</v>
      </c>
      <c r="F147" s="164">
        <f>Rates!V104</f>
        <v>1.5446036000000001</v>
      </c>
      <c r="G147" s="164">
        <f>Rates!AR104</f>
        <v>1.101475</v>
      </c>
      <c r="H147" s="164">
        <f>Rates!BN104</f>
        <v>1.2870701</v>
      </c>
    </row>
    <row r="148" spans="2:8">
      <c r="B148" s="143">
        <v>1998</v>
      </c>
      <c r="C148" s="163">
        <f>Deaths!V105</f>
        <v>51</v>
      </c>
      <c r="D148" s="163">
        <f>Deaths!AR105</f>
        <v>69</v>
      </c>
      <c r="E148" s="163">
        <f>Deaths!BN105</f>
        <v>120</v>
      </c>
      <c r="F148" s="164">
        <f>Rates!V105</f>
        <v>0.8489835</v>
      </c>
      <c r="G148" s="164">
        <f>Rates!AR105</f>
        <v>0.63997349999999997</v>
      </c>
      <c r="H148" s="164">
        <f>Rates!BN105</f>
        <v>0.70306159999999995</v>
      </c>
    </row>
    <row r="149" spans="2:8">
      <c r="B149" s="143">
        <v>1999</v>
      </c>
      <c r="C149" s="163">
        <f>Deaths!V106</f>
        <v>30</v>
      </c>
      <c r="D149" s="163">
        <f>Deaths!AR106</f>
        <v>41</v>
      </c>
      <c r="E149" s="163">
        <f>Deaths!BN106</f>
        <v>71</v>
      </c>
      <c r="F149" s="164">
        <f>Rates!V106</f>
        <v>0.44639020000000001</v>
      </c>
      <c r="G149" s="164">
        <f>Rates!AR106</f>
        <v>0.37551400000000001</v>
      </c>
      <c r="H149" s="164">
        <f>Rates!BN106</f>
        <v>0.39877960000000001</v>
      </c>
    </row>
    <row r="150" spans="2:8">
      <c r="B150" s="143">
        <v>2000</v>
      </c>
      <c r="C150" s="163">
        <f>Deaths!V107</f>
        <v>27</v>
      </c>
      <c r="D150" s="163">
        <f>Deaths!AR107</f>
        <v>40</v>
      </c>
      <c r="E150" s="163">
        <f>Deaths!BN107</f>
        <v>67</v>
      </c>
      <c r="F150" s="164">
        <f>Rates!V107</f>
        <v>0.36882169999999997</v>
      </c>
      <c r="G150" s="164">
        <f>Rates!AR107</f>
        <v>0.35293279999999999</v>
      </c>
      <c r="H150" s="164">
        <f>Rates!BN107</f>
        <v>0.36056959999999999</v>
      </c>
    </row>
    <row r="151" spans="2:8">
      <c r="B151" s="143">
        <v>2001</v>
      </c>
      <c r="C151" s="163">
        <f>Deaths!V108</f>
        <v>14</v>
      </c>
      <c r="D151" s="163">
        <f>Deaths!AR108</f>
        <v>17</v>
      </c>
      <c r="E151" s="163">
        <f>Deaths!BN108</f>
        <v>31</v>
      </c>
      <c r="F151" s="164">
        <f>Rates!V108</f>
        <v>0.16400819999999999</v>
      </c>
      <c r="G151" s="164">
        <f>Rates!AR108</f>
        <v>0.14302590000000001</v>
      </c>
      <c r="H151" s="164">
        <f>Rates!BN108</f>
        <v>0.16076840000000001</v>
      </c>
    </row>
    <row r="152" spans="2:8">
      <c r="B152" s="143">
        <v>2002</v>
      </c>
      <c r="C152" s="163">
        <f>Deaths!V109</f>
        <v>25</v>
      </c>
      <c r="D152" s="163">
        <f>Deaths!AR109</f>
        <v>31</v>
      </c>
      <c r="E152" s="163">
        <f>Deaths!BN109</f>
        <v>56</v>
      </c>
      <c r="F152" s="164">
        <f>Rates!V109</f>
        <v>0.32944259999999997</v>
      </c>
      <c r="G152" s="164">
        <f>Rates!AR109</f>
        <v>0.26072240000000002</v>
      </c>
      <c r="H152" s="164">
        <f>Rates!BN109</f>
        <v>0.28251100000000001</v>
      </c>
    </row>
    <row r="153" spans="2:8">
      <c r="B153" s="143">
        <v>2003</v>
      </c>
      <c r="C153" s="163">
        <f>Deaths!V110</f>
        <v>29</v>
      </c>
      <c r="D153" s="163">
        <f>Deaths!AR110</f>
        <v>36</v>
      </c>
      <c r="E153" s="163">
        <f>Deaths!BN110</f>
        <v>65</v>
      </c>
      <c r="F153" s="164">
        <f>Rates!V110</f>
        <v>0.36031380000000002</v>
      </c>
      <c r="G153" s="164">
        <f>Rates!AR110</f>
        <v>0.28298620000000002</v>
      </c>
      <c r="H153" s="164">
        <f>Rates!BN110</f>
        <v>0.32143650000000001</v>
      </c>
    </row>
    <row r="154" spans="2:8">
      <c r="B154" s="143">
        <v>2004</v>
      </c>
      <c r="C154" s="163">
        <f>Deaths!V111</f>
        <v>16</v>
      </c>
      <c r="D154" s="163">
        <f>Deaths!AR111</f>
        <v>20</v>
      </c>
      <c r="E154" s="163">
        <f>Deaths!BN111</f>
        <v>36</v>
      </c>
      <c r="F154" s="164">
        <f>Rates!V111</f>
        <v>0.1906236</v>
      </c>
      <c r="G154" s="164">
        <f>Rates!AR111</f>
        <v>0.15370819999999999</v>
      </c>
      <c r="H154" s="164">
        <f>Rates!BN111</f>
        <v>0.1725835</v>
      </c>
    </row>
    <row r="155" spans="2:8">
      <c r="B155" s="143">
        <v>2005</v>
      </c>
      <c r="C155" s="163">
        <f>Deaths!V112</f>
        <v>19</v>
      </c>
      <c r="D155" s="163">
        <f>Deaths!AR112</f>
        <v>20</v>
      </c>
      <c r="E155" s="163">
        <f>Deaths!BN112</f>
        <v>39</v>
      </c>
      <c r="F155" s="164">
        <f>Rates!V112</f>
        <v>0.21315970000000001</v>
      </c>
      <c r="G155" s="164">
        <f>Rates!AR112</f>
        <v>0.1551575</v>
      </c>
      <c r="H155" s="164">
        <f>Rates!BN112</f>
        <v>0.1798525</v>
      </c>
    </row>
    <row r="156" spans="2:8">
      <c r="B156" s="143">
        <v>2006</v>
      </c>
      <c r="C156" s="163">
        <f>Deaths!V113</f>
        <v>8</v>
      </c>
      <c r="D156" s="163">
        <f>Deaths!AR113</f>
        <v>8</v>
      </c>
      <c r="E156" s="163">
        <f>Deaths!BN113</f>
        <v>16</v>
      </c>
      <c r="F156" s="164">
        <f>Rates!V113</f>
        <v>8.8868500000000003E-2</v>
      </c>
      <c r="G156" s="164">
        <f>Rates!AR113</f>
        <v>6.2829899999999994E-2</v>
      </c>
      <c r="H156" s="164">
        <f>Rates!BN113</f>
        <v>7.3489700000000005E-2</v>
      </c>
    </row>
    <row r="157" spans="2:8">
      <c r="B157" s="143">
        <v>2007</v>
      </c>
      <c r="C157" s="163">
        <f>Deaths!V114</f>
        <v>29</v>
      </c>
      <c r="D157" s="163">
        <f>Deaths!AR114</f>
        <v>44</v>
      </c>
      <c r="E157" s="163">
        <f>Deaths!BN114</f>
        <v>73</v>
      </c>
      <c r="F157" s="164">
        <f>Rates!V114</f>
        <v>0.30478929999999999</v>
      </c>
      <c r="G157" s="164">
        <f>Rates!AR114</f>
        <v>0.31195580000000001</v>
      </c>
      <c r="H157" s="164">
        <f>Rates!BN114</f>
        <v>0.31782579999999999</v>
      </c>
    </row>
    <row r="158" spans="2:8">
      <c r="B158" s="143">
        <v>2008</v>
      </c>
      <c r="C158" s="163">
        <f>Deaths!V115</f>
        <v>15</v>
      </c>
      <c r="D158" s="163">
        <f>Deaths!AR115</f>
        <v>31</v>
      </c>
      <c r="E158" s="163">
        <f>Deaths!BN115</f>
        <v>46</v>
      </c>
      <c r="F158" s="164">
        <f>Rates!V115</f>
        <v>0.1536979</v>
      </c>
      <c r="G158" s="164">
        <f>Rates!AR115</f>
        <v>0.22726189999999999</v>
      </c>
      <c r="H158" s="164">
        <f>Rates!BN115</f>
        <v>0.1929227</v>
      </c>
    </row>
    <row r="159" spans="2:8">
      <c r="B159" s="143">
        <v>2009</v>
      </c>
      <c r="C159" s="163">
        <f>Deaths!V116</f>
        <v>58</v>
      </c>
      <c r="D159" s="163">
        <f>Deaths!AR116</f>
        <v>69</v>
      </c>
      <c r="E159" s="163">
        <f>Deaths!BN116</f>
        <v>127</v>
      </c>
      <c r="F159" s="164">
        <f>Rates!V116</f>
        <v>0.54220360000000001</v>
      </c>
      <c r="G159" s="164">
        <f>Rates!AR116</f>
        <v>0.56231850000000005</v>
      </c>
      <c r="H159" s="164">
        <f>Rates!BN116</f>
        <v>0.557647</v>
      </c>
    </row>
    <row r="160" spans="2:8">
      <c r="B160" s="143">
        <v>2010</v>
      </c>
      <c r="C160" s="163">
        <f>Deaths!V117</f>
        <v>23</v>
      </c>
      <c r="D160" s="163">
        <f>Deaths!AR117</f>
        <v>22</v>
      </c>
      <c r="E160" s="163">
        <f>Deaths!BN117</f>
        <v>45</v>
      </c>
      <c r="F160" s="164">
        <f>Rates!V117</f>
        <v>0.21094389999999999</v>
      </c>
      <c r="G160" s="164">
        <f>Rates!AR117</f>
        <v>0.16724030000000001</v>
      </c>
      <c r="H160" s="164">
        <f>Rates!BN117</f>
        <v>0.192885</v>
      </c>
    </row>
    <row r="161" spans="2:8">
      <c r="B161" s="143">
        <v>2011</v>
      </c>
      <c r="C161" s="163">
        <f>Deaths!V118</f>
        <v>30</v>
      </c>
      <c r="D161" s="163">
        <f>Deaths!AR118</f>
        <v>39</v>
      </c>
      <c r="E161" s="163">
        <f>Deaths!BN118</f>
        <v>69</v>
      </c>
      <c r="F161" s="164">
        <f>Rates!V118</f>
        <v>0.27246320000000002</v>
      </c>
      <c r="G161" s="164">
        <f>Rates!AR118</f>
        <v>0.29037550000000001</v>
      </c>
      <c r="H161" s="164">
        <f>Rates!BN118</f>
        <v>0.2827305</v>
      </c>
    </row>
    <row r="162" spans="2:8">
      <c r="B162" s="154">
        <f>IF($D$8&gt;=2012,2012,"")</f>
        <v>2012</v>
      </c>
      <c r="C162" s="163">
        <f>Deaths!V119</f>
        <v>65</v>
      </c>
      <c r="D162" s="163">
        <f>Deaths!AR119</f>
        <v>87</v>
      </c>
      <c r="E162" s="163">
        <f>Deaths!BN119</f>
        <v>152</v>
      </c>
      <c r="F162" s="164">
        <f>Rates!V119</f>
        <v>0.59060239999999997</v>
      </c>
      <c r="G162" s="164">
        <f>Rates!AR119</f>
        <v>0.53462430000000005</v>
      </c>
      <c r="H162" s="164">
        <f>Rates!BN119</f>
        <v>0.56687100000000001</v>
      </c>
    </row>
    <row r="163" spans="2:8">
      <c r="B163" s="154">
        <f>IF($D$8&gt;=2013,2013,"")</f>
        <v>2013</v>
      </c>
      <c r="C163" s="165">
        <f>Deaths!V120</f>
        <v>38</v>
      </c>
      <c r="D163" s="163">
        <f>Deaths!AR120</f>
        <v>42</v>
      </c>
      <c r="E163" s="163">
        <f>Deaths!BN120</f>
        <v>80</v>
      </c>
      <c r="F163" s="164">
        <f>Rates!V120</f>
        <v>0.32110240000000001</v>
      </c>
      <c r="G163" s="164">
        <f>Rates!AR120</f>
        <v>0.28446739999999998</v>
      </c>
      <c r="H163" s="164">
        <f>Rates!BN120</f>
        <v>0.30557570000000001</v>
      </c>
    </row>
    <row r="164" spans="2:8">
      <c r="B164" s="154">
        <f>IF($D$8&gt;=2014,2014,"")</f>
        <v>2014</v>
      </c>
      <c r="C164" s="165">
        <f>Deaths!V121</f>
        <v>128</v>
      </c>
      <c r="D164" s="163">
        <f>Deaths!AR121</f>
        <v>131</v>
      </c>
      <c r="E164" s="163">
        <f>Deaths!BN121</f>
        <v>259</v>
      </c>
      <c r="F164" s="164">
        <f>Rates!V121</f>
        <v>1.0357209000000001</v>
      </c>
      <c r="G164" s="164">
        <f>Rates!AR121</f>
        <v>0.80560010000000004</v>
      </c>
      <c r="H164" s="164">
        <f>Rates!BN121</f>
        <v>0.93032559999999997</v>
      </c>
    </row>
    <row r="165" spans="2:8">
      <c r="B165" s="154">
        <f>IF($D$8&gt;=2015,2015,"")</f>
        <v>2015</v>
      </c>
      <c r="C165" s="165">
        <f>Deaths!V122</f>
        <v>124</v>
      </c>
      <c r="D165" s="163">
        <f>Deaths!AR122</f>
        <v>165</v>
      </c>
      <c r="E165" s="163">
        <f>Deaths!BN122</f>
        <v>289</v>
      </c>
      <c r="F165" s="164">
        <f>Rates!V122</f>
        <v>1.0053983</v>
      </c>
      <c r="G165" s="164">
        <f>Rates!AR122</f>
        <v>0.91295820000000005</v>
      </c>
      <c r="H165" s="164">
        <f>Rates!BN122</f>
        <v>0.96018040000000004</v>
      </c>
    </row>
    <row r="166" spans="2:8">
      <c r="B166" s="154">
        <f>IF($D$8&gt;=2016,2016,"")</f>
        <v>2016</v>
      </c>
      <c r="C166" s="165">
        <f>Deaths!V123</f>
        <v>189</v>
      </c>
      <c r="D166" s="163">
        <f>Deaths!AR123</f>
        <v>275</v>
      </c>
      <c r="E166" s="163">
        <f>Deaths!BN123</f>
        <v>464</v>
      </c>
      <c r="F166" s="164">
        <f>Rates!V123</f>
        <v>1.4917556999999999</v>
      </c>
      <c r="G166" s="164">
        <f>Rates!AR123</f>
        <v>1.4479192000000001</v>
      </c>
      <c r="H166" s="164">
        <f>Rates!BN123</f>
        <v>1.4960363999999999</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1907</v>
      </c>
      <c r="D184" s="170"/>
      <c r="E184" s="172" t="s">
        <v>71</v>
      </c>
      <c r="F184" s="174">
        <f>INDEX($B$57:$H$175,MATCH($C$184,$B$57:$B$175,0),5)</f>
        <v>61.999111999999997</v>
      </c>
      <c r="G184" s="174">
        <f>INDEX($B$57:$H$175,MATCH($C$184,$B$57:$B$175,0),6)</f>
        <v>59.559888999999998</v>
      </c>
      <c r="H184" s="174">
        <f>INDEX($B$57:$H$175,MATCH($C$184,$B$57:$B$175,0),7)</f>
        <v>60.618423999999997</v>
      </c>
    </row>
    <row r="185" spans="2:8">
      <c r="B185" s="172" t="s">
        <v>67</v>
      </c>
      <c r="C185" s="173">
        <f>'Interactive summary tables'!$G$10</f>
        <v>2016</v>
      </c>
      <c r="D185" s="170"/>
      <c r="E185" s="172" t="s">
        <v>72</v>
      </c>
      <c r="F185" s="174">
        <f>INDEX($B$57:$H$175,MATCH($C$185,$B$57:$B$175,0),5)</f>
        <v>1.4917556999999999</v>
      </c>
      <c r="G185" s="174">
        <f>INDEX($B$57:$H$175,MATCH($C$185,$B$57:$B$175,0),6)</f>
        <v>1.4479192000000001</v>
      </c>
      <c r="H185" s="174">
        <f>INDEX($B$57:$H$175,MATCH($C$185,$B$57:$B$175,0),7)</f>
        <v>1.4960363999999999</v>
      </c>
    </row>
    <row r="186" spans="2:8">
      <c r="B186" s="175"/>
      <c r="C186" s="173"/>
      <c r="D186" s="170"/>
      <c r="E186" s="172" t="s">
        <v>74</v>
      </c>
      <c r="F186" s="176">
        <f>IF($C$185&lt;=$C$184,"-",(F$185-F$184)/F$184)</f>
        <v>-0.97593907957907533</v>
      </c>
      <c r="G186" s="176">
        <f t="shared" ref="G186:H186" si="2">IF($C$185&lt;=$C$184,"-",(G$185-G$184)/G$184)</f>
        <v>-0.97568969277293316</v>
      </c>
      <c r="H186" s="176">
        <f t="shared" si="2"/>
        <v>-0.97532043393275947</v>
      </c>
    </row>
    <row r="187" spans="2:8">
      <c r="B187" s="172" t="s">
        <v>77</v>
      </c>
      <c r="C187" s="173">
        <f>$C$185-$C$184</f>
        <v>109</v>
      </c>
      <c r="D187" s="170"/>
      <c r="E187" s="172" t="s">
        <v>73</v>
      </c>
      <c r="F187" s="176">
        <f>IF($C$185&lt;=$C$184,"-",((F$185/F$184)^(1/($C$185-$C$184))-1))</f>
        <v>-3.3616172148082435E-2</v>
      </c>
      <c r="G187" s="176">
        <f t="shared" ref="G187:H187" si="3">IF($C$185&lt;=$C$184,"-",((G$185/G$184)^(1/($C$185-$C$184))-1))</f>
        <v>-3.3524747372018049E-2</v>
      </c>
      <c r="H187" s="176">
        <f t="shared" si="3"/>
        <v>-3.3391070252632105E-2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1907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Influenza (ICD-10 J09–J11) in Australia, 1907–2016.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Influenza (ICD-10 J09–J11) in Australia, 1907–2016.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1907</v>
      </c>
      <c r="D207" s="185" t="s">
        <v>26</v>
      </c>
      <c r="E207" s="185" t="s">
        <v>88</v>
      </c>
      <c r="F207" s="189" t="str">
        <f ca="1">CELL("address",INDEX(Deaths!$C$7:$T$132,MATCH($C$207,Deaths!$B$7:$B$132,0),MATCH($C$210,Deaths!$C$6:$T$6,0)))</f>
        <v>'[grim-influenza_2017.xlsx]Deaths'!$C$14</v>
      </c>
      <c r="G207" s="189" t="str">
        <f ca="1">CELL("address",INDEX(Deaths!$Y$7:$AP$132,MATCH($C$207,Deaths!$B$7:$B$132,0),MATCH($C$210,Deaths!$Y$6:$AP$6,0)))</f>
        <v>'[grim-influenza_2017.xlsx]Deaths'!$Y$14</v>
      </c>
      <c r="H207" s="189" t="str">
        <f ca="1">CELL("address",INDEX(Deaths!$AU$7:$BL$132,MATCH($C$207,Deaths!$B$7:$B$132,0),MATCH($C$210,Deaths!$AU$6:$BL$6,0)))</f>
        <v>'[grim-influenza_2017.xlsx]Deaths'!$AU$14</v>
      </c>
    </row>
    <row r="208" spans="2:8">
      <c r="B208" s="187" t="s">
        <v>67</v>
      </c>
      <c r="C208" s="188">
        <f>'Interactive summary tables'!$E$34</f>
        <v>2016</v>
      </c>
      <c r="D208" s="185"/>
      <c r="E208" s="185" t="s">
        <v>89</v>
      </c>
      <c r="F208" s="189" t="str">
        <f ca="1">CELL("address",INDEX(Deaths!$C$7:$T$132,MATCH($C$208,Deaths!$B$7:$B$132,0),MATCH($C$211,Deaths!$C$6:$T$6,0)))</f>
        <v>'[grim-influenza_2017.xlsx]Deaths'!$T$123</v>
      </c>
      <c r="G208" s="189" t="str">
        <f ca="1">CELL("address",INDEX(Deaths!$Y$7:$AP$132,MATCH($C$208,Deaths!$B$7:$B$132,0),MATCH($C$211,Deaths!$Y$6:$AP$6,0)))</f>
        <v>'[grim-influenza_2017.xlsx]Deaths'!$AP$123</v>
      </c>
      <c r="H208" s="189" t="str">
        <f ca="1">CELL("address",INDEX(Deaths!$AU$7:$BL$132,MATCH($C$208,Deaths!$B$7:$B$132,0),MATCH($C$211,Deaths!$AU$6:$BL$6,0)))</f>
        <v>'[grim-influenza_2017.xlsx]Deaths'!$BL$123</v>
      </c>
    </row>
    <row r="209" spans="2:8">
      <c r="B209" s="187"/>
      <c r="C209" s="188"/>
      <c r="D209" s="185"/>
      <c r="E209" s="185" t="s">
        <v>95</v>
      </c>
      <c r="F209" s="190">
        <f ca="1">SUM(INDIRECT(F$207,1):INDIRECT(F$208,1))</f>
        <v>23981</v>
      </c>
      <c r="G209" s="191">
        <f ca="1">SUM(INDIRECT(G$207,1):INDIRECT(G$208,1))</f>
        <v>21093</v>
      </c>
      <c r="H209" s="191">
        <f ca="1">SUM(INDIRECT(H$207,1):INDIRECT(H$208,1))</f>
        <v>45074</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'[grim-influenza_2017.xlsx]Populations'!$D$23</v>
      </c>
      <c r="G211" s="189" t="str">
        <f ca="1">CELL("address",INDEX(Populations!$Y$16:$AP$141,MATCH($C$207,Populations!$C$16:$C$141,0),MATCH($C$210,Populations!$Y$15:$AP$15,0)))</f>
        <v>'[grim-influenza_2017.xlsx]Populations'!$Y$23</v>
      </c>
      <c r="H211" s="189" t="str">
        <f ca="1">CELL("address",INDEX(Populations!$AT$16:$BK$141,MATCH($C$207,Populations!$C$16:$C$141,0),MATCH($C$210,Populations!$AT$15:$BK$15,0)))</f>
        <v>'[grim-influenza_2017.xlsx]Populations'!$AT$23</v>
      </c>
    </row>
    <row r="212" spans="2:8">
      <c r="B212" s="187"/>
      <c r="C212" s="185"/>
      <c r="D212" s="185"/>
      <c r="E212" s="185" t="s">
        <v>89</v>
      </c>
      <c r="F212" s="189" t="str">
        <f ca="1">CELL("address",INDEX(Populations!$D$16:$U$141,MATCH($C$208,Populations!$C$16:$C$141,0),MATCH($C$211,Populations!$D$15:$U$15,0)))</f>
        <v>'[grim-influenza_2017.xlsx]Populations'!$U$132</v>
      </c>
      <c r="G212" s="189" t="str">
        <f ca="1">CELL("address",INDEX(Populations!$Y$16:$AP$141,MATCH($C$208,Populations!$C$16:$C$141,0),MATCH($C$211,Populations!$Y$15:$AP$15,0)))</f>
        <v>'[grim-influenza_2017.xlsx]Populations'!$AP$132</v>
      </c>
      <c r="H212" s="189" t="str">
        <f ca="1">CELL("address",INDEX(Populations!$AT$16:$BK$141,MATCH($C$208,Populations!$C$16:$C$141,0),MATCH($C$211,Populations!$AT$15:$BK$15,0)))</f>
        <v>'[grim-influenza_2017.xlsx]Populations'!$BK$132</v>
      </c>
    </row>
    <row r="213" spans="2:8">
      <c r="B213" s="187" t="s">
        <v>93</v>
      </c>
      <c r="C213" s="188">
        <f>INDEX($G$11:$G$28,MATCH($C$210,$F$11:$F$28,0))</f>
        <v>1</v>
      </c>
      <c r="D213" s="185"/>
      <c r="E213" s="185" t="s">
        <v>96</v>
      </c>
      <c r="F213" s="190">
        <f ca="1">SUM(INDIRECT(F$211,1):INDIRECT(F$212,1))</f>
        <v>652544903.5</v>
      </c>
      <c r="G213" s="191">
        <f ca="1">SUM(INDIRECT(G$211,1):INDIRECT(G$212,1))</f>
        <v>649088286</v>
      </c>
      <c r="H213" s="191">
        <f ca="1">SUM(INDIRECT(H$211,1):INDIRECT(H$212,1))</f>
        <v>1301633189.5</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3.6749961376412772</v>
      </c>
      <c r="G215" s="193">
        <f t="shared" ref="G215:H215" ca="1" si="4">IF($C$208&lt;$C$207,"-",IF($C$214&lt;$C$213,"-",G$209/G$213*100000))</f>
        <v>3.2496349810879193</v>
      </c>
      <c r="H215" s="193">
        <f t="shared" ca="1" si="4"/>
        <v>3.462880353973949</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1907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Influenza (ICD-10 J09–J11) in Australia, 1907–2016,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Influenza (ICD-10 J09–J11) in Australia, 1907,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Influenza (ICD-10 J09–J11) in Australia, 1907–2016,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Influenza (ICD-10 J09–J11) in Australia, 1907,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Influenza (ICD-10 J09–J11) in Australia, 1907–2016,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2967CFC9-6702-452C-830F-7997C9505D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schemas.microsoft.com/office/infopath/2007/PartnerControls"/>
    <ds:schemaRef ds:uri="http://purl.org/dc/elements/1.1/"/>
    <ds:schemaRef ds:uri="http://schemas.microsoft.com/office/2006/metadata/properties"/>
    <ds:schemaRef ds:uri="39aaac7e-fa47-45c8-98ee-9850774078c3"/>
    <ds:schemaRef ds:uri="http://purl.org/dc/terms/"/>
    <ds:schemaRef ds:uri="http://schemas.openxmlformats.org/package/2006/metadata/core-properties"/>
    <ds:schemaRef ds:uri="http://schemas.microsoft.com/office/2006/documentManagement/types"/>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Influenza (ICD-10 J09–J11), 1907–2016 (GRIM Books 2016; 6 June 2016 edition) AIHW</dc:title>
  <dc:creator>AIHW</dc:creator>
  <cp:lastModifiedBy>James</cp:lastModifiedBy>
  <cp:lastPrinted>2014-12-22T03:15:21Z</cp:lastPrinted>
  <dcterms:created xsi:type="dcterms:W3CDTF">2013-06-20T00:40:38Z</dcterms:created>
  <dcterms:modified xsi:type="dcterms:W3CDTF">2018-08-10T03:18:37Z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