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59" i="7" l="1"/>
  <c r="E101" i="7"/>
  <c r="C165" i="7"/>
  <c r="E85" i="7"/>
  <c r="C156" i="7"/>
  <c r="E100" i="7"/>
  <c r="E138" i="7"/>
  <c r="E124" i="7"/>
  <c r="E158" i="7"/>
  <c r="D72" i="7"/>
  <c r="D90" i="7"/>
  <c r="D155" i="7"/>
  <c r="C66" i="7"/>
  <c r="C99" i="7"/>
  <c r="D140" i="7"/>
  <c r="D78" i="7"/>
  <c r="C75" i="7"/>
  <c r="E82" i="7"/>
  <c r="D135" i="7"/>
  <c r="D86" i="7"/>
  <c r="D80" i="7"/>
  <c r="D151" i="7"/>
  <c r="C144" i="7"/>
  <c r="D103" i="7"/>
  <c r="D108" i="7"/>
  <c r="D100" i="7"/>
  <c r="E112" i="7"/>
  <c r="E99" i="7"/>
  <c r="E154" i="7"/>
  <c r="E57" i="7"/>
  <c r="C82" i="7"/>
  <c r="C95" i="7"/>
  <c r="D76" i="7"/>
  <c r="C104" i="7"/>
  <c r="E141" i="7"/>
  <c r="C123" i="7"/>
  <c r="D124" i="7"/>
  <c r="E81" i="7"/>
  <c r="C159" i="7"/>
  <c r="D75" i="7"/>
  <c r="E143" i="7"/>
  <c r="C162" i="7"/>
  <c r="D70" i="7"/>
  <c r="D159" i="7"/>
  <c r="C88" i="7"/>
  <c r="E109" i="7"/>
  <c r="E137" i="7"/>
  <c r="D147" i="7"/>
  <c r="D60" i="7"/>
  <c r="D175" i="7"/>
  <c r="D144" i="7"/>
  <c r="C174" i="7"/>
  <c r="D92" i="7"/>
  <c r="E144" i="7"/>
  <c r="D120" i="7"/>
  <c r="C142" i="7"/>
  <c r="C171" i="7"/>
  <c r="E147" i="7"/>
  <c r="C74" i="7"/>
  <c r="C79" i="7"/>
  <c r="E71" i="7"/>
  <c r="E123" i="7"/>
  <c r="D128" i="7"/>
  <c r="C172" i="7"/>
  <c r="D160" i="7"/>
  <c r="C102" i="7"/>
  <c r="E94" i="7"/>
  <c r="C109" i="7"/>
  <c r="C60" i="7"/>
  <c r="D173" i="7"/>
  <c r="D166" i="7"/>
  <c r="D111" i="7"/>
  <c r="D158" i="7"/>
  <c r="E66" i="7"/>
  <c r="E135" i="7"/>
  <c r="D149" i="7"/>
  <c r="D161" i="7"/>
  <c r="E117" i="7"/>
  <c r="D99" i="7"/>
  <c r="E121" i="7"/>
  <c r="E65" i="7"/>
  <c r="D131" i="7"/>
  <c r="D112" i="7"/>
  <c r="E115" i="7"/>
  <c r="C92" i="7"/>
  <c r="E166" i="7"/>
  <c r="C157" i="7"/>
  <c r="D138" i="7"/>
  <c r="C164" i="7"/>
  <c r="D170" i="7"/>
  <c r="E95" i="7"/>
  <c r="E148" i="7"/>
  <c r="C83" i="7"/>
  <c r="C155" i="7"/>
  <c r="E127" i="7"/>
  <c r="E105" i="7"/>
  <c r="D141" i="7"/>
  <c r="C124" i="7"/>
  <c r="C108" i="7"/>
  <c r="C145" i="7"/>
  <c r="D123" i="7"/>
  <c r="E104" i="7"/>
  <c r="E76" i="7"/>
  <c r="D165" i="7"/>
  <c r="D134" i="7"/>
  <c r="C110" i="7"/>
  <c r="D89" i="7"/>
  <c r="D136" i="7"/>
  <c r="D73" i="7"/>
  <c r="E80" i="7"/>
  <c r="D74" i="7"/>
  <c r="E146" i="7"/>
  <c r="D121" i="7"/>
  <c r="E126" i="7"/>
  <c r="C101" i="7"/>
  <c r="E93" i="7"/>
  <c r="C135" i="7"/>
  <c r="D101" i="7"/>
  <c r="E133" i="7"/>
  <c r="C168" i="7"/>
  <c r="D150" i="7"/>
  <c r="E60" i="7"/>
  <c r="E113" i="7"/>
  <c r="C65" i="7"/>
  <c r="C137" i="7"/>
  <c r="D98" i="7"/>
  <c r="C77" i="7"/>
  <c r="E106" i="7"/>
  <c r="E92" i="7"/>
  <c r="C78" i="7"/>
  <c r="E122" i="7"/>
  <c r="C149" i="7"/>
  <c r="E108" i="7"/>
  <c r="E58" i="7"/>
  <c r="C131" i="7"/>
  <c r="D102" i="7"/>
  <c r="C126" i="7"/>
  <c r="D152" i="7"/>
  <c r="C170" i="7"/>
  <c r="D130" i="7"/>
  <c r="E88" i="7"/>
  <c r="D129" i="7"/>
  <c r="C84" i="7"/>
  <c r="D81" i="7"/>
  <c r="E151" i="7"/>
  <c r="C161" i="7"/>
  <c r="E69" i="7"/>
  <c r="C169" i="7"/>
  <c r="D109" i="7"/>
  <c r="C64" i="7"/>
  <c r="C61" i="7"/>
  <c r="E150" i="7"/>
  <c r="E167" i="7"/>
  <c r="C107" i="7"/>
  <c r="C132" i="7"/>
  <c r="C133" i="7"/>
  <c r="C103" i="7"/>
  <c r="E73" i="7"/>
  <c r="E72" i="7"/>
  <c r="D137" i="7"/>
  <c r="D157" i="7"/>
  <c r="E96" i="7"/>
  <c r="C152" i="7"/>
  <c r="D171" i="7"/>
  <c r="D67" i="7"/>
  <c r="C106" i="7"/>
  <c r="C97" i="7"/>
  <c r="E125" i="7"/>
  <c r="D83" i="7"/>
  <c r="C105" i="7"/>
  <c r="E173" i="7"/>
  <c r="C87" i="7"/>
  <c r="D59" i="7"/>
  <c r="D64" i="7"/>
  <c r="C86" i="7"/>
  <c r="D122" i="7"/>
  <c r="E164" i="7"/>
  <c r="D79" i="7"/>
  <c r="C111" i="7"/>
  <c r="E68" i="7"/>
  <c r="E132" i="7"/>
  <c r="C98" i="7"/>
  <c r="C100" i="7"/>
  <c r="C69" i="7"/>
  <c r="E170" i="7"/>
  <c r="E140" i="7"/>
  <c r="E63" i="7"/>
  <c r="E116" i="7"/>
  <c r="E61" i="7"/>
  <c r="E131" i="7"/>
  <c r="E75" i="7"/>
  <c r="C140" i="7"/>
  <c r="D114" i="7"/>
  <c r="C73" i="7"/>
  <c r="D154" i="7"/>
  <c r="C91" i="7"/>
  <c r="E168" i="7"/>
  <c r="D66" i="7"/>
  <c r="D110" i="7"/>
  <c r="D148" i="7"/>
  <c r="E139" i="7"/>
  <c r="D71" i="7"/>
  <c r="E119" i="7"/>
  <c r="D87" i="7"/>
  <c r="C158" i="7"/>
  <c r="C154" i="7"/>
  <c r="D62" i="7"/>
  <c r="D68" i="7"/>
  <c r="D133" i="7"/>
  <c r="C67" i="7"/>
  <c r="D162" i="7"/>
  <c r="E162" i="7"/>
  <c r="C119" i="7"/>
  <c r="D156" i="7"/>
  <c r="C115" i="7"/>
  <c r="E97" i="7"/>
  <c r="E114" i="7"/>
  <c r="C72" i="7"/>
  <c r="D116" i="7"/>
  <c r="D97" i="7"/>
  <c r="E103" i="7"/>
  <c r="C70" i="7"/>
  <c r="E159" i="7"/>
  <c r="E102" i="7"/>
  <c r="E155" i="7"/>
  <c r="E142" i="7"/>
  <c r="D139" i="7"/>
  <c r="C122" i="7"/>
  <c r="E163" i="7"/>
  <c r="E83" i="7"/>
  <c r="E171" i="7"/>
  <c r="E77" i="7"/>
  <c r="D118" i="7"/>
  <c r="E145" i="7"/>
  <c r="D69" i="7"/>
  <c r="E64" i="7"/>
  <c r="E87" i="7"/>
  <c r="C153" i="7"/>
  <c r="C113" i="7"/>
  <c r="E160" i="7"/>
  <c r="E157" i="7"/>
  <c r="D163" i="7"/>
  <c r="D164" i="7"/>
  <c r="C89" i="7"/>
  <c r="C166" i="7"/>
  <c r="D88" i="7"/>
  <c r="C134" i="7"/>
  <c r="D63" i="7"/>
  <c r="E110" i="7"/>
  <c r="D77" i="7"/>
  <c r="C147" i="7"/>
  <c r="C76" i="7"/>
  <c r="E172" i="7"/>
  <c r="C85" i="7"/>
  <c r="D84" i="7"/>
  <c r="D57" i="7"/>
  <c r="E70" i="7"/>
  <c r="E111" i="7"/>
  <c r="C125" i="7"/>
  <c r="C121" i="7"/>
  <c r="E98" i="7"/>
  <c r="E175" i="7"/>
  <c r="C117" i="7"/>
  <c r="D172" i="7"/>
  <c r="C129" i="7"/>
  <c r="E153" i="7"/>
  <c r="C128" i="7"/>
  <c r="C160" i="7"/>
  <c r="D143" i="7"/>
  <c r="D94" i="7"/>
  <c r="E120" i="7"/>
  <c r="D142" i="7"/>
  <c r="E134" i="7"/>
  <c r="E161" i="7"/>
  <c r="E89" i="7"/>
  <c r="C114" i="7"/>
  <c r="E86" i="7"/>
  <c r="D153" i="7"/>
  <c r="C150" i="7"/>
  <c r="E74" i="7"/>
  <c r="D95" i="7"/>
  <c r="D61" i="7"/>
  <c r="D145" i="7"/>
  <c r="E156" i="7"/>
  <c r="C58" i="7"/>
  <c r="E118" i="7"/>
  <c r="D58" i="7"/>
  <c r="E152" i="7"/>
  <c r="E78" i="7"/>
  <c r="C163" i="7"/>
  <c r="E165" i="7"/>
  <c r="D119" i="7"/>
  <c r="C94" i="7"/>
  <c r="C62" i="7"/>
  <c r="C57" i="7"/>
  <c r="E130" i="7"/>
  <c r="C127" i="7"/>
  <c r="C139" i="7"/>
  <c r="C81" i="7"/>
  <c r="D96" i="7"/>
  <c r="D106" i="7"/>
  <c r="C112" i="7"/>
  <c r="D104" i="7"/>
  <c r="E136" i="7"/>
  <c r="D105" i="7"/>
  <c r="D146" i="7"/>
  <c r="E169" i="7"/>
  <c r="E62" i="7"/>
  <c r="E67" i="7"/>
  <c r="C167" i="7"/>
  <c r="D127" i="7"/>
  <c r="C116" i="7"/>
  <c r="C118" i="7"/>
  <c r="C143" i="7"/>
  <c r="C151" i="7"/>
  <c r="C136" i="7"/>
  <c r="E149" i="7"/>
  <c r="C141" i="7"/>
  <c r="E128" i="7"/>
  <c r="E90" i="7"/>
  <c r="H117" i="7"/>
  <c r="H66" i="7"/>
  <c r="H67" i="7"/>
  <c r="G153" i="7"/>
  <c r="H68" i="7"/>
  <c r="F100" i="7"/>
  <c r="F81" i="7"/>
  <c r="H126" i="7"/>
  <c r="G58" i="7"/>
  <c r="F118" i="7"/>
  <c r="G146" i="7"/>
  <c r="H142" i="7"/>
  <c r="G108" i="7"/>
  <c r="G88" i="7"/>
  <c r="H153" i="7"/>
  <c r="H147" i="7"/>
  <c r="G140" i="7"/>
  <c r="H74" i="7"/>
  <c r="H105" i="7"/>
  <c r="G118" i="7"/>
  <c r="G184" i="7" s="1"/>
  <c r="H106" i="7"/>
  <c r="G92" i="7"/>
  <c r="C120" i="7"/>
  <c r="D117" i="7"/>
  <c r="D167" i="7"/>
  <c r="C93" i="7"/>
  <c r="D65" i="7"/>
  <c r="C130" i="7"/>
  <c r="C96" i="7"/>
  <c r="C63" i="7"/>
  <c r="C173" i="7"/>
  <c r="D85" i="7"/>
  <c r="C146" i="7"/>
  <c r="C138" i="7"/>
  <c r="E79" i="7"/>
  <c r="E107" i="7"/>
  <c r="F82" i="7"/>
  <c r="F170" i="7"/>
  <c r="G65" i="7"/>
  <c r="F102" i="7"/>
  <c r="F113" i="7"/>
  <c r="G105" i="7"/>
  <c r="H84" i="7"/>
  <c r="G130" i="7"/>
  <c r="F72" i="7"/>
  <c r="H130" i="7"/>
  <c r="H114" i="7"/>
  <c r="F162" i="7"/>
  <c r="F77" i="7"/>
  <c r="G157" i="7"/>
  <c r="H70" i="7"/>
  <c r="H107" i="7"/>
  <c r="F152" i="7"/>
  <c r="H81" i="7"/>
  <c r="G67" i="7"/>
  <c r="G122" i="7"/>
  <c r="F62" i="7"/>
  <c r="G143" i="7"/>
  <c r="F110" i="7"/>
  <c r="F127" i="7"/>
  <c r="G112" i="7"/>
  <c r="F135" i="7"/>
  <c r="H112" i="7"/>
  <c r="G156" i="7"/>
  <c r="C148" i="7"/>
  <c r="E174" i="7"/>
  <c r="E91" i="7"/>
  <c r="D169" i="7"/>
  <c r="D107" i="7"/>
  <c r="D132" i="7"/>
  <c r="C80" i="7"/>
  <c r="C68" i="7"/>
  <c r="D93" i="7"/>
  <c r="E129" i="7"/>
  <c r="D126" i="7"/>
  <c r="D82" i="7"/>
  <c r="C71" i="7"/>
  <c r="F60" i="7"/>
  <c r="F78" i="7"/>
  <c r="G109" i="7"/>
  <c r="F163" i="7"/>
  <c r="F76" i="7"/>
  <c r="H115" i="7"/>
  <c r="G129" i="7"/>
  <c r="G139" i="7"/>
  <c r="F58" i="7"/>
  <c r="F93" i="7"/>
  <c r="F150" i="7"/>
  <c r="H163" i="7"/>
  <c r="G100" i="7"/>
  <c r="H58" i="7"/>
  <c r="F79" i="7"/>
  <c r="H151" i="7"/>
  <c r="G61" i="7"/>
  <c r="F124" i="7"/>
  <c r="H159" i="7"/>
  <c r="H93" i="7"/>
  <c r="H57" i="7"/>
  <c r="G145" i="7"/>
  <c r="H97" i="7"/>
  <c r="F71" i="7"/>
  <c r="F129" i="7"/>
  <c r="H59" i="7"/>
  <c r="H85" i="7"/>
  <c r="D168" i="7"/>
  <c r="D174" i="7"/>
  <c r="G128" i="7"/>
  <c r="G62" i="7"/>
  <c r="H109" i="7"/>
  <c r="H123" i="7"/>
  <c r="H148" i="7"/>
  <c r="H71" i="7"/>
  <c r="C90" i="7"/>
  <c r="C175" i="7"/>
  <c r="D91" i="7"/>
  <c r="E84" i="7"/>
  <c r="G106" i="7"/>
  <c r="F156" i="7"/>
  <c r="G165" i="7"/>
  <c r="H104" i="7"/>
  <c r="F112" i="7"/>
  <c r="G125" i="7"/>
  <c r="G91" i="7"/>
  <c r="F153" i="7"/>
  <c r="H78" i="7"/>
  <c r="G83" i="7"/>
  <c r="F87" i="7"/>
  <c r="D125" i="7"/>
  <c r="G75" i="7"/>
  <c r="H96" i="7"/>
  <c r="F148" i="7"/>
  <c r="F69" i="7"/>
  <c r="G126" i="7"/>
  <c r="G71" i="7"/>
  <c r="H122" i="7"/>
  <c r="G116" i="7"/>
  <c r="H65" i="7"/>
  <c r="G136" i="7"/>
  <c r="G99" i="7"/>
  <c r="G82" i="7"/>
  <c r="G107" i="7"/>
  <c r="F108" i="7"/>
  <c r="G137" i="7"/>
  <c r="F126" i="7"/>
  <c r="G96" i="7"/>
  <c r="H92" i="7"/>
  <c r="H88" i="7"/>
  <c r="G120" i="7"/>
  <c r="F65" i="7"/>
  <c r="H100" i="7"/>
  <c r="G158" i="7"/>
  <c r="H99" i="7"/>
  <c r="F140" i="7"/>
  <c r="G81" i="7"/>
  <c r="G70" i="7"/>
  <c r="G138" i="7"/>
  <c r="H75" i="7"/>
  <c r="D113" i="7"/>
  <c r="F121" i="7"/>
  <c r="G90" i="7"/>
  <c r="F132" i="7"/>
  <c r="F164" i="7"/>
  <c r="F59" i="7"/>
  <c r="F143" i="7"/>
  <c r="G95" i="7"/>
  <c r="G73" i="7"/>
  <c r="H69" i="7"/>
  <c r="G64" i="7"/>
  <c r="F57" i="7"/>
  <c r="F184" i="7" s="1"/>
  <c r="H174" i="7"/>
  <c r="F158" i="7"/>
  <c r="G78" i="7"/>
  <c r="F144" i="7"/>
  <c r="G68" i="7"/>
  <c r="G163" i="7"/>
  <c r="F63" i="7"/>
  <c r="G110" i="7"/>
  <c r="F114" i="7"/>
  <c r="G93" i="7"/>
  <c r="G74" i="7"/>
  <c r="G172" i="7"/>
  <c r="G161" i="7"/>
  <c r="H63" i="7"/>
  <c r="G142" i="7"/>
  <c r="H172" i="7"/>
  <c r="H144" i="7"/>
  <c r="F125" i="7"/>
  <c r="H102" i="7"/>
  <c r="F154" i="7"/>
  <c r="G60" i="7"/>
  <c r="H149" i="7"/>
  <c r="H156" i="7"/>
  <c r="F141" i="7"/>
  <c r="F133" i="7"/>
  <c r="F160" i="7"/>
  <c r="H137" i="7"/>
  <c r="H101" i="7"/>
  <c r="H89" i="7"/>
  <c r="F73" i="7"/>
  <c r="F103" i="7"/>
  <c r="H73" i="7"/>
  <c r="H140" i="7"/>
  <c r="F101" i="7"/>
  <c r="G135" i="7"/>
  <c r="H64" i="7"/>
  <c r="H133" i="7"/>
  <c r="H129" i="7"/>
  <c r="H80" i="7"/>
  <c r="H150" i="7"/>
  <c r="G166" i="7"/>
  <c r="G185" i="7" s="1"/>
  <c r="F95" i="7"/>
  <c r="G151" i="7"/>
  <c r="F75" i="7"/>
  <c r="H125" i="7"/>
  <c r="D115" i="7"/>
  <c r="F122" i="7"/>
  <c r="G160" i="7"/>
  <c r="H119" i="7"/>
  <c r="H79" i="7"/>
  <c r="G89" i="7"/>
  <c r="G131" i="7"/>
  <c r="F120" i="7"/>
  <c r="F115" i="7"/>
  <c r="F167" i="7"/>
  <c r="G104" i="7"/>
  <c r="H168" i="7"/>
  <c r="F119" i="7"/>
  <c r="F66" i="7"/>
  <c r="F161" i="7"/>
  <c r="F146" i="7"/>
  <c r="F61" i="7"/>
  <c r="H143" i="7"/>
  <c r="F68" i="7"/>
  <c r="H62" i="7"/>
  <c r="H164" i="7"/>
  <c r="H116" i="7"/>
  <c r="C59" i="7"/>
  <c r="G121" i="7"/>
  <c r="G103" i="7"/>
  <c r="H131" i="7"/>
  <c r="F89" i="7"/>
  <c r="H135" i="7"/>
  <c r="G155" i="7"/>
  <c r="H158" i="7"/>
  <c r="H173" i="7"/>
  <c r="H134" i="7"/>
  <c r="H113" i="7"/>
  <c r="H120" i="7"/>
  <c r="F149" i="7"/>
  <c r="G94" i="7"/>
  <c r="G150" i="7"/>
  <c r="F85" i="7"/>
  <c r="G79" i="7"/>
  <c r="F98" i="7"/>
  <c r="G119" i="7"/>
  <c r="H128" i="7"/>
  <c r="G167" i="7"/>
  <c r="G76" i="7"/>
  <c r="G154" i="7"/>
  <c r="G77" i="7"/>
  <c r="H124" i="7"/>
  <c r="F86" i="7"/>
  <c r="H171" i="7"/>
  <c r="H98" i="7"/>
  <c r="F128" i="7"/>
  <c r="G173" i="7"/>
  <c r="H132" i="7"/>
  <c r="H60" i="7"/>
  <c r="F70" i="7"/>
  <c r="G171" i="7"/>
  <c r="G123" i="7"/>
  <c r="H127" i="7"/>
  <c r="H94" i="7"/>
  <c r="H145" i="7"/>
  <c r="H61" i="7"/>
  <c r="H82" i="7"/>
  <c r="H152" i="7"/>
  <c r="G63" i="7"/>
  <c r="F92" i="7"/>
  <c r="F117" i="7"/>
  <c r="F137" i="7"/>
  <c r="G159" i="7"/>
  <c r="G168" i="7"/>
  <c r="F155" i="7"/>
  <c r="F173" i="7"/>
  <c r="H118" i="7"/>
  <c r="H184" i="7" s="1"/>
  <c r="H154" i="7"/>
  <c r="F105" i="7"/>
  <c r="G170" i="7"/>
  <c r="H141" i="7"/>
  <c r="F94" i="7"/>
  <c r="F84" i="7"/>
  <c r="H111" i="7"/>
  <c r="F107" i="7"/>
  <c r="H170" i="7"/>
  <c r="H103" i="7"/>
  <c r="H77" i="7"/>
  <c r="G66" i="7"/>
  <c r="G97" i="7"/>
  <c r="G144" i="7"/>
  <c r="H121" i="7"/>
  <c r="F174" i="7"/>
  <c r="F88" i="7"/>
  <c r="G69" i="7"/>
  <c r="F91" i="7"/>
  <c r="G80" i="7"/>
  <c r="H110" i="7"/>
  <c r="H86" i="7"/>
  <c r="F166" i="7"/>
  <c r="F185" i="7" s="1"/>
  <c r="H72" i="7"/>
  <c r="F136" i="7"/>
  <c r="F90" i="7"/>
  <c r="G115" i="7"/>
  <c r="G149" i="7"/>
  <c r="H90" i="7"/>
  <c r="F134" i="7"/>
  <c r="G152" i="7"/>
  <c r="G86" i="7"/>
  <c r="F142" i="7"/>
  <c r="F165" i="7"/>
  <c r="F80" i="7"/>
  <c r="G98" i="7"/>
  <c r="G127" i="7"/>
  <c r="F138" i="7"/>
  <c r="G113" i="7"/>
  <c r="F83" i="7"/>
  <c r="F172" i="7"/>
  <c r="G87" i="7"/>
  <c r="F64" i="7"/>
  <c r="H166" i="7"/>
  <c r="H185" i="7" s="1"/>
  <c r="H186" i="7" s="1"/>
  <c r="O12" i="12" s="1"/>
  <c r="F111" i="7"/>
  <c r="H83" i="7"/>
  <c r="G102" i="7"/>
  <c r="H87" i="7"/>
  <c r="F130" i="7"/>
  <c r="G101" i="7"/>
  <c r="H165" i="7"/>
  <c r="G147" i="7"/>
  <c r="F99" i="7"/>
  <c r="G162" i="7"/>
  <c r="G174" i="7"/>
  <c r="H167" i="7"/>
  <c r="G124" i="7"/>
  <c r="H160" i="7"/>
  <c r="F96" i="7"/>
  <c r="H76" i="7"/>
  <c r="H91" i="7"/>
  <c r="G111" i="7"/>
  <c r="G141" i="7"/>
  <c r="H95" i="7"/>
  <c r="H155" i="7"/>
  <c r="F169" i="7"/>
  <c r="F116" i="7"/>
  <c r="G164" i="7"/>
  <c r="F145" i="7"/>
  <c r="F106" i="7"/>
  <c r="G148" i="7"/>
  <c r="F151" i="7"/>
  <c r="F159" i="7"/>
  <c r="F157" i="7"/>
  <c r="F67" i="7"/>
  <c r="H108" i="7"/>
  <c r="H146" i="7"/>
  <c r="F147" i="7"/>
  <c r="H175" i="7"/>
  <c r="G133" i="7"/>
  <c r="H136" i="7"/>
  <c r="F175" i="7"/>
  <c r="G117" i="7"/>
  <c r="H169" i="7"/>
  <c r="G134" i="7"/>
  <c r="H138" i="7"/>
  <c r="G85" i="7"/>
  <c r="H161" i="7"/>
  <c r="F171" i="7"/>
  <c r="G132" i="7"/>
  <c r="F131" i="7"/>
  <c r="G57" i="7"/>
  <c r="F74" i="7"/>
  <c r="H139" i="7"/>
  <c r="G59" i="7"/>
  <c r="H157" i="7"/>
  <c r="F97" i="7"/>
  <c r="G72" i="7"/>
  <c r="G114" i="7"/>
  <c r="F104" i="7"/>
  <c r="G175" i="7"/>
  <c r="H162" i="7"/>
  <c r="F139" i="7"/>
  <c r="F109" i="7"/>
  <c r="F123" i="7"/>
  <c r="G84" i="7"/>
  <c r="G169" i="7"/>
  <c r="F168" i="7"/>
  <c r="I32" i="7"/>
  <c r="T33" i="7"/>
  <c r="F207" i="7"/>
  <c r="R39" i="7"/>
  <c r="T39" i="7"/>
  <c r="G212" i="7"/>
  <c r="S33" i="7"/>
  <c r="H212" i="7"/>
  <c r="Q33" i="7"/>
  <c r="L33" i="7"/>
  <c r="C39" i="7"/>
  <c r="M33" i="7"/>
  <c r="Q39" i="7"/>
  <c r="N32" i="7"/>
  <c r="H39" i="7"/>
  <c r="I39" i="7"/>
  <c r="O38" i="7"/>
  <c r="L38" i="7"/>
  <c r="N33" i="7"/>
  <c r="F38" i="7"/>
  <c r="M38" i="7"/>
  <c r="D32" i="7"/>
  <c r="S39" i="7"/>
  <c r="H207" i="7"/>
  <c r="N39" i="7"/>
  <c r="J33" i="7"/>
  <c r="O39" i="7"/>
  <c r="P39" i="7"/>
  <c r="E39" i="7"/>
  <c r="D33" i="7"/>
  <c r="O32" i="7"/>
  <c r="K33" i="7"/>
  <c r="D38" i="7"/>
  <c r="G39" i="7"/>
  <c r="M39" i="7"/>
  <c r="P32" i="7"/>
  <c r="H33" i="7"/>
  <c r="F32" i="7"/>
  <c r="R32" i="7"/>
  <c r="Q38" i="7"/>
  <c r="E38" i="7"/>
  <c r="P33" i="7"/>
  <c r="E33" i="7"/>
  <c r="J32" i="7"/>
  <c r="F39" i="7"/>
  <c r="H32" i="7"/>
  <c r="F211" i="7"/>
  <c r="R38" i="7"/>
  <c r="H38" i="7"/>
  <c r="H208" i="7"/>
  <c r="C33" i="7"/>
  <c r="T32" i="7"/>
  <c r="J38" i="7"/>
  <c r="K38" i="7"/>
  <c r="N38" i="7"/>
  <c r="I38" i="7"/>
  <c r="S38" i="7"/>
  <c r="C32" i="7"/>
  <c r="K32" i="7"/>
  <c r="G33" i="7"/>
  <c r="M32" i="7"/>
  <c r="R33" i="7"/>
  <c r="S32" i="7"/>
  <c r="P38" i="7"/>
  <c r="G208" i="7"/>
  <c r="L39" i="7"/>
  <c r="G32" i="7"/>
  <c r="E32" i="7"/>
  <c r="J39" i="7"/>
  <c r="T38" i="7"/>
  <c r="Q32" i="7"/>
  <c r="G211" i="7"/>
  <c r="G38" i="7"/>
  <c r="L32" i="7"/>
  <c r="G207" i="7"/>
  <c r="I33" i="7"/>
  <c r="C38" i="7"/>
  <c r="D39" i="7"/>
  <c r="O33" i="7"/>
  <c r="H211" i="7"/>
  <c r="F33" i="7"/>
  <c r="F212" i="7"/>
  <c r="K39" i="7"/>
  <c r="F208" i="7"/>
  <c r="H42" i="7" l="1"/>
  <c r="L42" i="7"/>
  <c r="C42" i="7"/>
  <c r="U38" i="7"/>
  <c r="D42" i="7"/>
  <c r="M42" i="7"/>
  <c r="T42" i="7"/>
  <c r="T43" i="7"/>
  <c r="K43" i="7"/>
  <c r="K42" i="7"/>
  <c r="P43" i="7"/>
  <c r="M43" i="7"/>
  <c r="R42" i="7"/>
  <c r="J43" i="7"/>
  <c r="N43" i="7"/>
  <c r="R43" i="7"/>
  <c r="N42" i="7"/>
  <c r="J42" i="7"/>
  <c r="E42" i="7"/>
  <c r="L43" i="7"/>
  <c r="F42" i="7"/>
  <c r="G43" i="7"/>
  <c r="Q43" i="7"/>
  <c r="S43" i="7"/>
  <c r="F43" i="7"/>
  <c r="Q42" i="7"/>
  <c r="O42" i="7"/>
  <c r="S42" i="7"/>
  <c r="P42" i="7"/>
  <c r="I43" i="7"/>
  <c r="C43" i="7"/>
  <c r="D43" i="7"/>
  <c r="G42" i="7"/>
  <c r="E43" i="7"/>
  <c r="I42" i="7"/>
  <c r="O43" i="7"/>
  <c r="H43" i="7"/>
  <c r="U39" i="7"/>
  <c r="H187" i="7"/>
  <c r="O10" i="12" s="1"/>
  <c r="G186" i="7"/>
  <c r="N12" i="12" s="1"/>
  <c r="G187" i="7"/>
  <c r="N10" i="12" s="1"/>
  <c r="F186" i="7"/>
  <c r="M12" i="12" s="1"/>
  <c r="F187" i="7"/>
  <c r="M10" i="12" s="1"/>
  <c r="G209" i="7"/>
  <c r="G213" i="7"/>
  <c r="H209" i="7"/>
  <c r="F209" i="7"/>
  <c r="F213" i="7"/>
  <c r="H213" i="7"/>
  <c r="G215" i="7" l="1"/>
  <c r="N34" i="12" s="1"/>
  <c r="F215" i="7"/>
  <c r="M34" i="12" s="1"/>
  <c r="H215" i="7"/>
  <c r="O34" i="12" s="1"/>
</calcChain>
</file>

<file path=xl/sharedStrings.xml><?xml version="1.0" encoding="utf-8"?>
<sst xmlns="http://schemas.openxmlformats.org/spreadsheetml/2006/main" count="12900" uniqueCount="216">
  <si>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</si>
  <si>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</si>
  <si>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</si>
  <si>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</si>
  <si>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</si>
  <si>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</si>
  <si>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</si>
  <si>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</si>
  <si>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</si>
  <si>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</si>
  <si>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</si>
  <si>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</si>
  <si>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</si>
  <si>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</si>
  <si>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</si>
  <si>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</si>
  <si>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</si>
  <si>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</si>
  <si>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</si>
  <si>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</si>
  <si>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</si>
  <si>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</si>
  <si>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</si>
  <si>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</si>
  <si>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</si>
  <si>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</si>
  <si>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</si>
  <si>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</si>
  <si>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</si>
  <si>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</si>
  <si>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</si>
  <si>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</si>
  <si>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</si>
  <si>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</si>
  <si>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</si>
  <si>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</si>
  <si>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</si>
  <si>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</si>
  <si>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</si>
  <si>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</si>
  <si>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</si>
  <si>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</si>
  <si>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</si>
  <si>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</si>
  <si>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</si>
  <si>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</si>
  <si>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</si>
  <si>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</si>
  <si>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</si>
  <si>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</si>
  <si>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</si>
  <si>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</si>
  <si>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</si>
  <si>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</si>
  <si>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</si>
  <si>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</si>
  <si>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</si>
  <si>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</si>
  <si>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</si>
  <si>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</si>
  <si>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</si>
  <si>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</si>
  <si>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</si>
  <si>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</si>
  <si>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</si>
  <si>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</si>
  <si>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</si>
  <si>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</si>
  <si>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</si>
  <si>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</si>
  <si>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</si>
  <si>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</si>
  <si>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</si>
  <si>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</si>
  <si>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</si>
  <si>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</si>
  <si>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</si>
  <si>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</si>
  <si>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</si>
  <si>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</si>
  <si>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</si>
  <si>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</si>
  <si>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</si>
  <si>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</si>
  <si>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</si>
  <si>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</si>
  <si>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</si>
  <si>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</si>
  <si>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</si>
  <si>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</si>
  <si>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</si>
  <si>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</si>
  <si>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</si>
  <si>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</si>
  <si>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</si>
  <si>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</si>
  <si>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</si>
  <si>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</si>
  <si>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</si>
  <si>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</si>
  <si>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</si>
  <si>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</si>
  <si>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</si>
  <si>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</si>
  <si>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</si>
  <si>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</si>
  <si>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</si>
  <si>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</si>
  <si>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</si>
  <si>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</si>
  <si>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</si>
  <si>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</si>
  <si>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</si>
  <si>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</si>
  <si>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</si>
  <si>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</si>
  <si>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</si>
  <si>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</si>
  <si>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</si>
  <si>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</si>
  <si>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</si>
  <si>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</si>
  <si>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</si>
  <si>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</si>
  <si>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</si>
  <si>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</si>
  <si>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</si>
  <si>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</si>
  <si>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</si>
  <si>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</si>
  <si>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</si>
  <si>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</si>
  <si>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</si>
  <si>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</si>
  <si>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</si>
  <si>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</si>
  <si>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</si>
  <si>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</si>
  <si>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</si>
  <si>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</si>
  <si>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</si>
  <si>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</si>
  <si>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</si>
  <si>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</si>
  <si>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</si>
  <si>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</si>
  <si>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</si>
  <si>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</si>
  <si>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</si>
  <si>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</si>
  <si>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</si>
  <si>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</si>
  <si>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</si>
  <si>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</si>
  <si>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</si>
  <si>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</si>
  <si>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</si>
  <si>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</si>
  <si>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</si>
  <si>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</si>
  <si>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</si>
  <si>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</si>
  <si>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</si>
  <si>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</si>
  <si>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</si>
  <si>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</si>
  <si>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</si>
  <si>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</si>
  <si>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</si>
  <si>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</si>
  <si>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</si>
  <si>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</si>
  <si>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</si>
  <si>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</si>
  <si>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</si>
  <si>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</si>
  <si>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</si>
  <si>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</si>
  <si>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</si>
  <si>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</si>
  <si>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</si>
  <si>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</si>
  <si>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</si>
  <si>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</si>
  <si>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</si>
  <si>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</si>
  <si>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</si>
  <si>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</si>
  <si>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</si>
  <si>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</si>
  <si>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</si>
  <si>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</si>
  <si>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</si>
  <si>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</si>
  <si>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</si>
  <si>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</si>
  <si>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</si>
  <si>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</si>
  <si>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</si>
  <si>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</si>
  <si>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</si>
  <si>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</si>
  <si>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GRIM2013</t>
  </si>
  <si>
    <t>GRIM_output_2.xls</t>
  </si>
  <si>
    <t>Land transport accidents (ICD-10 V01–V89), 1968–2016</t>
  </si>
  <si>
    <t>Final</t>
  </si>
  <si>
    <t>Final Recast</t>
  </si>
  <si>
    <t>Preliminary Rebased</t>
  </si>
  <si>
    <t>Land transport accidents</t>
  </si>
  <si>
    <t>V01–V89</t>
  </si>
  <si>
    <t>All external causes of morbidity and mortality</t>
  </si>
  <si>
    <t>V01–Y98</t>
  </si>
  <si>
    <t>800–829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</si>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</sst>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Land transport accidents (ICD-10 V01–V89),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2719</c:v>
                </c:pt>
                <c:pt idx="1">
                  <c:v>2781</c:v>
                </c:pt>
                <c:pt idx="2">
                  <c:v>3017</c:v>
                </c:pt>
                <c:pt idx="3">
                  <c:v>2983</c:v>
                </c:pt>
                <c:pt idx="4">
                  <c:v>2717</c:v>
                </c:pt>
                <c:pt idx="5">
                  <c:v>2923</c:v>
                </c:pt>
                <c:pt idx="6">
                  <c:v>2897</c:v>
                </c:pt>
                <c:pt idx="7">
                  <c:v>2921</c:v>
                </c:pt>
                <c:pt idx="8">
                  <c:v>2755</c:v>
                </c:pt>
                <c:pt idx="9">
                  <c:v>2942</c:v>
                </c:pt>
                <c:pt idx="10">
                  <c:v>2856</c:v>
                </c:pt>
                <c:pt idx="11">
                  <c:v>2743</c:v>
                </c:pt>
                <c:pt idx="12">
                  <c:v>2693</c:v>
                </c:pt>
                <c:pt idx="13">
                  <c:v>2585</c:v>
                </c:pt>
                <c:pt idx="14">
                  <c:v>2656</c:v>
                </c:pt>
                <c:pt idx="15">
                  <c:v>2208</c:v>
                </c:pt>
                <c:pt idx="16">
                  <c:v>2079</c:v>
                </c:pt>
                <c:pt idx="17">
                  <c:v>2233</c:v>
                </c:pt>
                <c:pt idx="18">
                  <c:v>2276</c:v>
                </c:pt>
                <c:pt idx="19">
                  <c:v>2144</c:v>
                </c:pt>
                <c:pt idx="20">
                  <c:v>2310</c:v>
                </c:pt>
                <c:pt idx="21">
                  <c:v>2135</c:v>
                </c:pt>
                <c:pt idx="22">
                  <c:v>1896</c:v>
                </c:pt>
                <c:pt idx="23">
                  <c:v>1680</c:v>
                </c:pt>
                <c:pt idx="24">
                  <c:v>1535</c:v>
                </c:pt>
                <c:pt idx="25">
                  <c:v>1499</c:v>
                </c:pt>
                <c:pt idx="26">
                  <c:v>1462</c:v>
                </c:pt>
                <c:pt idx="27">
                  <c:v>1503</c:v>
                </c:pt>
                <c:pt idx="28">
                  <c:v>1497</c:v>
                </c:pt>
                <c:pt idx="29">
                  <c:v>1355</c:v>
                </c:pt>
                <c:pt idx="30">
                  <c:v>1346</c:v>
                </c:pt>
                <c:pt idx="31">
                  <c:v>1352</c:v>
                </c:pt>
                <c:pt idx="32">
                  <c:v>1374</c:v>
                </c:pt>
                <c:pt idx="33">
                  <c:v>1398</c:v>
                </c:pt>
                <c:pt idx="34">
                  <c:v>1334</c:v>
                </c:pt>
                <c:pt idx="35">
                  <c:v>1239</c:v>
                </c:pt>
                <c:pt idx="36">
                  <c:v>1163</c:v>
                </c:pt>
                <c:pt idx="37">
                  <c:v>1167</c:v>
                </c:pt>
                <c:pt idx="38">
                  <c:v>1275</c:v>
                </c:pt>
                <c:pt idx="39">
                  <c:v>1195</c:v>
                </c:pt>
                <c:pt idx="40">
                  <c:v>1135</c:v>
                </c:pt>
                <c:pt idx="41">
                  <c:v>1163</c:v>
                </c:pt>
                <c:pt idx="42">
                  <c:v>1120</c:v>
                </c:pt>
                <c:pt idx="43">
                  <c:v>1039</c:v>
                </c:pt>
                <c:pt idx="44">
                  <c:v>1020</c:v>
                </c:pt>
                <c:pt idx="45">
                  <c:v>981</c:v>
                </c:pt>
                <c:pt idx="46">
                  <c:v>959</c:v>
                </c:pt>
                <c:pt idx="47">
                  <c:v>942</c:v>
                </c:pt>
                <c:pt idx="48">
                  <c:v>1018</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869</c:v>
                </c:pt>
                <c:pt idx="1">
                  <c:v>1022</c:v>
                </c:pt>
                <c:pt idx="2">
                  <c:v>1075</c:v>
                </c:pt>
                <c:pt idx="3">
                  <c:v>978</c:v>
                </c:pt>
                <c:pt idx="4">
                  <c:v>968</c:v>
                </c:pt>
                <c:pt idx="5">
                  <c:v>1023</c:v>
                </c:pt>
                <c:pt idx="6">
                  <c:v>1040</c:v>
                </c:pt>
                <c:pt idx="7">
                  <c:v>970</c:v>
                </c:pt>
                <c:pt idx="8">
                  <c:v>979</c:v>
                </c:pt>
                <c:pt idx="9">
                  <c:v>1068</c:v>
                </c:pt>
                <c:pt idx="10">
                  <c:v>1082</c:v>
                </c:pt>
                <c:pt idx="11">
                  <c:v>1012</c:v>
                </c:pt>
                <c:pt idx="12">
                  <c:v>969</c:v>
                </c:pt>
                <c:pt idx="13">
                  <c:v>895</c:v>
                </c:pt>
                <c:pt idx="14">
                  <c:v>910</c:v>
                </c:pt>
                <c:pt idx="15">
                  <c:v>823</c:v>
                </c:pt>
                <c:pt idx="16">
                  <c:v>817</c:v>
                </c:pt>
                <c:pt idx="17">
                  <c:v>886</c:v>
                </c:pt>
                <c:pt idx="18">
                  <c:v>906</c:v>
                </c:pt>
                <c:pt idx="19">
                  <c:v>822</c:v>
                </c:pt>
                <c:pt idx="20">
                  <c:v>947</c:v>
                </c:pt>
                <c:pt idx="21">
                  <c:v>868</c:v>
                </c:pt>
                <c:pt idx="22">
                  <c:v>781</c:v>
                </c:pt>
                <c:pt idx="23">
                  <c:v>692</c:v>
                </c:pt>
                <c:pt idx="24">
                  <c:v>698</c:v>
                </c:pt>
                <c:pt idx="25">
                  <c:v>602</c:v>
                </c:pt>
                <c:pt idx="26">
                  <c:v>622</c:v>
                </c:pt>
                <c:pt idx="27">
                  <c:v>671</c:v>
                </c:pt>
                <c:pt idx="28">
                  <c:v>569</c:v>
                </c:pt>
                <c:pt idx="29">
                  <c:v>585</c:v>
                </c:pt>
                <c:pt idx="30">
                  <c:v>538</c:v>
                </c:pt>
                <c:pt idx="31">
                  <c:v>552</c:v>
                </c:pt>
                <c:pt idx="32">
                  <c:v>547</c:v>
                </c:pt>
                <c:pt idx="33">
                  <c:v>496</c:v>
                </c:pt>
                <c:pt idx="34">
                  <c:v>492</c:v>
                </c:pt>
                <c:pt idx="35">
                  <c:v>463</c:v>
                </c:pt>
                <c:pt idx="36">
                  <c:v>437</c:v>
                </c:pt>
                <c:pt idx="37">
                  <c:v>409</c:v>
                </c:pt>
                <c:pt idx="38">
                  <c:v>430</c:v>
                </c:pt>
                <c:pt idx="39">
                  <c:v>431</c:v>
                </c:pt>
                <c:pt idx="40">
                  <c:v>403</c:v>
                </c:pt>
                <c:pt idx="41">
                  <c:v>428</c:v>
                </c:pt>
                <c:pt idx="42">
                  <c:v>395</c:v>
                </c:pt>
                <c:pt idx="43">
                  <c:v>384</c:v>
                </c:pt>
                <c:pt idx="44">
                  <c:v>384</c:v>
                </c:pt>
                <c:pt idx="45">
                  <c:v>367</c:v>
                </c:pt>
                <c:pt idx="46">
                  <c:v>374</c:v>
                </c:pt>
                <c:pt idx="47">
                  <c:v>358</c:v>
                </c:pt>
                <c:pt idx="48">
                  <c:v>359</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52005760"/>
        <c:axId val="252020608"/>
      </c:scatterChart>
      <c:valAx>
        <c:axId val="2520057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52020608"/>
        <c:crosses val="autoZero"/>
        <c:crossBetween val="midCat"/>
        <c:minorUnit val="10"/>
      </c:valAx>
      <c:valAx>
        <c:axId val="2520206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520057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Land transport accidents (ICD-10 V01–V89),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48.217785999999997</c:v>
                </c:pt>
                <c:pt idx="1">
                  <c:v>47.887635000000003</c:v>
                </c:pt>
                <c:pt idx="2">
                  <c:v>50.934722000000001</c:v>
                </c:pt>
                <c:pt idx="3">
                  <c:v>47.643278000000002</c:v>
                </c:pt>
                <c:pt idx="4">
                  <c:v>42.371245999999999</c:v>
                </c:pt>
                <c:pt idx="5">
                  <c:v>44.696922999999998</c:v>
                </c:pt>
                <c:pt idx="6">
                  <c:v>43.643642</c:v>
                </c:pt>
                <c:pt idx="7">
                  <c:v>42.842500000000001</c:v>
                </c:pt>
                <c:pt idx="8">
                  <c:v>39.693589000000003</c:v>
                </c:pt>
                <c:pt idx="9">
                  <c:v>41.952544000000003</c:v>
                </c:pt>
                <c:pt idx="10">
                  <c:v>39.291328</c:v>
                </c:pt>
                <c:pt idx="11">
                  <c:v>37.994238000000003</c:v>
                </c:pt>
                <c:pt idx="12">
                  <c:v>36.293619</c:v>
                </c:pt>
                <c:pt idx="13">
                  <c:v>35.017274999999998</c:v>
                </c:pt>
                <c:pt idx="14">
                  <c:v>34.560628000000001</c:v>
                </c:pt>
                <c:pt idx="15">
                  <c:v>28.060593999999998</c:v>
                </c:pt>
                <c:pt idx="16">
                  <c:v>26.861324</c:v>
                </c:pt>
                <c:pt idx="17">
                  <c:v>27.712944</c:v>
                </c:pt>
                <c:pt idx="18">
                  <c:v>28.124628000000001</c:v>
                </c:pt>
                <c:pt idx="19">
                  <c:v>26.100619999999999</c:v>
                </c:pt>
                <c:pt idx="20">
                  <c:v>27.750582000000001</c:v>
                </c:pt>
                <c:pt idx="21">
                  <c:v>25.106033</c:v>
                </c:pt>
                <c:pt idx="22">
                  <c:v>22.290996</c:v>
                </c:pt>
                <c:pt idx="23">
                  <c:v>19.429245999999999</c:v>
                </c:pt>
                <c:pt idx="24">
                  <c:v>17.634886000000002</c:v>
                </c:pt>
                <c:pt idx="25">
                  <c:v>17.027653999999998</c:v>
                </c:pt>
                <c:pt idx="26">
                  <c:v>16.682822000000002</c:v>
                </c:pt>
                <c:pt idx="27">
                  <c:v>16.962956999999999</c:v>
                </c:pt>
                <c:pt idx="28">
                  <c:v>16.729803</c:v>
                </c:pt>
                <c:pt idx="29">
                  <c:v>14.915190000000001</c:v>
                </c:pt>
                <c:pt idx="30">
                  <c:v>14.696704</c:v>
                </c:pt>
                <c:pt idx="31">
                  <c:v>14.714053</c:v>
                </c:pt>
                <c:pt idx="32">
                  <c:v>14.753504</c:v>
                </c:pt>
                <c:pt idx="33">
                  <c:v>14.808392</c:v>
                </c:pt>
                <c:pt idx="34">
                  <c:v>13.909387000000001</c:v>
                </c:pt>
                <c:pt idx="35">
                  <c:v>12.762060999999999</c:v>
                </c:pt>
                <c:pt idx="36">
                  <c:v>11.855111000000001</c:v>
                </c:pt>
                <c:pt idx="37">
                  <c:v>11.717162</c:v>
                </c:pt>
                <c:pt idx="38">
                  <c:v>12.636310999999999</c:v>
                </c:pt>
                <c:pt idx="39">
                  <c:v>11.616669999999999</c:v>
                </c:pt>
                <c:pt idx="40">
                  <c:v>10.701447999999999</c:v>
                </c:pt>
                <c:pt idx="41">
                  <c:v>10.777450999999999</c:v>
                </c:pt>
                <c:pt idx="42">
                  <c:v>10.121748999999999</c:v>
                </c:pt>
                <c:pt idx="43">
                  <c:v>9.2974209999999999</c:v>
                </c:pt>
                <c:pt idx="44">
                  <c:v>8.9581119000000005</c:v>
                </c:pt>
                <c:pt idx="45">
                  <c:v>8.4272761999999997</c:v>
                </c:pt>
                <c:pt idx="46">
                  <c:v>8.0973781999999996</c:v>
                </c:pt>
                <c:pt idx="47">
                  <c:v>7.8782950999999999</c:v>
                </c:pt>
                <c:pt idx="48">
                  <c:v>8.4523817999999995</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15.275501999999999</c:v>
                </c:pt>
                <c:pt idx="1">
                  <c:v>17.242583</c:v>
                </c:pt>
                <c:pt idx="2">
                  <c:v>18.003067000000001</c:v>
                </c:pt>
                <c:pt idx="3">
                  <c:v>15.309025</c:v>
                </c:pt>
                <c:pt idx="4">
                  <c:v>15.035261</c:v>
                </c:pt>
                <c:pt idx="5">
                  <c:v>15.750329000000001</c:v>
                </c:pt>
                <c:pt idx="6">
                  <c:v>15.546306</c:v>
                </c:pt>
                <c:pt idx="7">
                  <c:v>14.313573</c:v>
                </c:pt>
                <c:pt idx="8">
                  <c:v>14.355333</c:v>
                </c:pt>
                <c:pt idx="9">
                  <c:v>15.184976000000001</c:v>
                </c:pt>
                <c:pt idx="10">
                  <c:v>15.190633999999999</c:v>
                </c:pt>
                <c:pt idx="11">
                  <c:v>14.061678000000001</c:v>
                </c:pt>
                <c:pt idx="12">
                  <c:v>13.183914</c:v>
                </c:pt>
                <c:pt idx="13">
                  <c:v>11.935497</c:v>
                </c:pt>
                <c:pt idx="14">
                  <c:v>11.853896000000001</c:v>
                </c:pt>
                <c:pt idx="15">
                  <c:v>10.548616000000001</c:v>
                </c:pt>
                <c:pt idx="16">
                  <c:v>10.466958999999999</c:v>
                </c:pt>
                <c:pt idx="17">
                  <c:v>11.142716999999999</c:v>
                </c:pt>
                <c:pt idx="18">
                  <c:v>11.074128</c:v>
                </c:pt>
                <c:pt idx="19">
                  <c:v>9.8783416000000006</c:v>
                </c:pt>
                <c:pt idx="20">
                  <c:v>11.266171999999999</c:v>
                </c:pt>
                <c:pt idx="21">
                  <c:v>10.115487</c:v>
                </c:pt>
                <c:pt idx="22">
                  <c:v>9.0168073999999994</c:v>
                </c:pt>
                <c:pt idx="23">
                  <c:v>7.8158463999999999</c:v>
                </c:pt>
                <c:pt idx="24">
                  <c:v>7.8565860000000001</c:v>
                </c:pt>
                <c:pt idx="25">
                  <c:v>6.6593682000000003</c:v>
                </c:pt>
                <c:pt idx="26">
                  <c:v>6.9087813000000002</c:v>
                </c:pt>
                <c:pt idx="27">
                  <c:v>7.3530252000000003</c:v>
                </c:pt>
                <c:pt idx="28">
                  <c:v>6.1549256000000003</c:v>
                </c:pt>
                <c:pt idx="29">
                  <c:v>6.2333119000000003</c:v>
                </c:pt>
                <c:pt idx="30">
                  <c:v>5.6905199</c:v>
                </c:pt>
                <c:pt idx="31">
                  <c:v>5.7629614</c:v>
                </c:pt>
                <c:pt idx="32">
                  <c:v>5.6418907000000003</c:v>
                </c:pt>
                <c:pt idx="33">
                  <c:v>5.0090322</c:v>
                </c:pt>
                <c:pt idx="34">
                  <c:v>4.9023079000000003</c:v>
                </c:pt>
                <c:pt idx="35">
                  <c:v>4.5561575000000003</c:v>
                </c:pt>
                <c:pt idx="36">
                  <c:v>4.2485242999999997</c:v>
                </c:pt>
                <c:pt idx="37">
                  <c:v>3.8899360000000001</c:v>
                </c:pt>
                <c:pt idx="38">
                  <c:v>4.0744539</c:v>
                </c:pt>
                <c:pt idx="39">
                  <c:v>4.0141980999999998</c:v>
                </c:pt>
                <c:pt idx="40">
                  <c:v>3.6519857</c:v>
                </c:pt>
                <c:pt idx="41">
                  <c:v>3.8193830000000002</c:v>
                </c:pt>
                <c:pt idx="42">
                  <c:v>3.4514236999999999</c:v>
                </c:pt>
                <c:pt idx="43">
                  <c:v>3.2783633000000001</c:v>
                </c:pt>
                <c:pt idx="44">
                  <c:v>3.2026574000000001</c:v>
                </c:pt>
                <c:pt idx="45">
                  <c:v>2.9706771000000001</c:v>
                </c:pt>
                <c:pt idx="46">
                  <c:v>2.9665623000000001</c:v>
                </c:pt>
                <c:pt idx="47">
                  <c:v>2.8035782</c:v>
                </c:pt>
                <c:pt idx="48">
                  <c:v>2.7628563000000002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49366784"/>
        <c:axId val="249373056"/>
      </c:scatterChart>
      <c:valAx>
        <c:axId val="2493667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49373056"/>
        <c:crosses val="autoZero"/>
        <c:crossBetween val="midCat"/>
        <c:minorUnit val="10"/>
      </c:valAx>
      <c:valAx>
        <c:axId val="2493730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93667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Land transport accidents (ICD-10 V01–V89),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2.1036766</c:v>
                </c:pt>
                <c:pt idx="1">
                  <c:v>0.62176759999999998</c:v>
                </c:pt>
                <c:pt idx="2">
                  <c:v>1.4957845999999999</c:v>
                </c:pt>
                <c:pt idx="3">
                  <c:v>11.244621</c:v>
                </c:pt>
                <c:pt idx="4">
                  <c:v>13.277483</c:v>
                </c:pt>
                <c:pt idx="5">
                  <c:v>11.103097999999999</c:v>
                </c:pt>
                <c:pt idx="6">
                  <c:v>8.3990983000000003</c:v>
                </c:pt>
                <c:pt idx="7">
                  <c:v>9.9738187000000007</c:v>
                </c:pt>
                <c:pt idx="8">
                  <c:v>11.012821000000001</c:v>
                </c:pt>
                <c:pt idx="9">
                  <c:v>10.303521</c:v>
                </c:pt>
                <c:pt idx="10">
                  <c:v>7.5944361999999996</c:v>
                </c:pt>
                <c:pt idx="11">
                  <c:v>8.0065930000000005</c:v>
                </c:pt>
                <c:pt idx="12">
                  <c:v>7.5202695000000004</c:v>
                </c:pt>
                <c:pt idx="13">
                  <c:v>6.9518861999999997</c:v>
                </c:pt>
                <c:pt idx="14">
                  <c:v>7.3234589000000003</c:v>
                </c:pt>
                <c:pt idx="15">
                  <c:v>12.003867</c:v>
                </c:pt>
                <c:pt idx="16">
                  <c:v>17.773565000000001</c:v>
                </c:pt>
                <c:pt idx="17">
                  <c:v>27.337800000000001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0.91384529999999997</c:v>
                </c:pt>
                <c:pt idx="1">
                  <c:v>0.52429590000000004</c:v>
                </c:pt>
                <c:pt idx="2">
                  <c:v>0.57444439999999997</c:v>
                </c:pt>
                <c:pt idx="3">
                  <c:v>3.8884297999999999</c:v>
                </c:pt>
                <c:pt idx="4">
                  <c:v>4.0946194</c:v>
                </c:pt>
                <c:pt idx="5">
                  <c:v>4.2910002</c:v>
                </c:pt>
                <c:pt idx="6">
                  <c:v>2.4356247999999998</c:v>
                </c:pt>
                <c:pt idx="7">
                  <c:v>2.1090816999999999</c:v>
                </c:pt>
                <c:pt idx="8">
                  <c:v>2.0730165</c:v>
                </c:pt>
                <c:pt idx="9">
                  <c:v>3.413789</c:v>
                </c:pt>
                <c:pt idx="10">
                  <c:v>2.0328328</c:v>
                </c:pt>
                <c:pt idx="11">
                  <c:v>2.3899303999999999</c:v>
                </c:pt>
                <c:pt idx="12">
                  <c:v>3.2942811000000001</c:v>
                </c:pt>
                <c:pt idx="13">
                  <c:v>3.3086289</c:v>
                </c:pt>
                <c:pt idx="14">
                  <c:v>3.3092931999999999</c:v>
                </c:pt>
                <c:pt idx="15">
                  <c:v>4.6660833999999998</c:v>
                </c:pt>
                <c:pt idx="16">
                  <c:v>7.5209101</c:v>
                </c:pt>
                <c:pt idx="17">
                  <c:v>10.873433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49399552"/>
        <c:axId val="249401728"/>
      </c:barChart>
      <c:catAx>
        <c:axId val="24939955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9401728"/>
        <c:crosses val="autoZero"/>
        <c:auto val="1"/>
        <c:lblAlgn val="ctr"/>
        <c:lblOffset val="100"/>
        <c:noMultiLvlLbl val="0"/>
      </c:catAx>
      <c:valAx>
        <c:axId val="2494017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4939955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Land transport accidents (ICD-10 V01–V89),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-17</c:v>
                </c:pt>
                <c:pt idx="1">
                  <c:v>-5</c:v>
                </c:pt>
                <c:pt idx="2">
                  <c:v>-11</c:v>
                </c:pt>
                <c:pt idx="3">
                  <c:v>-85</c:v>
                </c:pt>
                <c:pt idx="4">
                  <c:v>-115</c:v>
                </c:pt>
                <c:pt idx="5">
                  <c:v>-101</c:v>
                </c:pt>
                <c:pt idx="6">
                  <c:v>-75</c:v>
                </c:pt>
                <c:pt idx="7">
                  <c:v>-80</c:v>
                </c:pt>
                <c:pt idx="8">
                  <c:v>-89</c:v>
                </c:pt>
                <c:pt idx="9">
                  <c:v>-81</c:v>
                </c:pt>
                <c:pt idx="10">
                  <c:v>-58</c:v>
                </c:pt>
                <c:pt idx="11">
                  <c:v>-58</c:v>
                </c:pt>
                <c:pt idx="12">
                  <c:v>-48</c:v>
                </c:pt>
                <c:pt idx="13">
                  <c:v>-41</c:v>
                </c:pt>
                <c:pt idx="14">
                  <c:v>-32</c:v>
                </c:pt>
                <c:pt idx="15">
                  <c:v>-37</c:v>
                </c:pt>
                <c:pt idx="16">
                  <c:v>-36</c:v>
                </c:pt>
                <c:pt idx="17">
                  <c:v>-49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7</c:v>
                </c:pt>
                <c:pt idx="1">
                  <c:v>4</c:v>
                </c:pt>
                <c:pt idx="2">
                  <c:v>4</c:v>
                </c:pt>
                <c:pt idx="3">
                  <c:v>28</c:v>
                </c:pt>
                <c:pt idx="4">
                  <c:v>34</c:v>
                </c:pt>
                <c:pt idx="5">
                  <c:v>39</c:v>
                </c:pt>
                <c:pt idx="6">
                  <c:v>22</c:v>
                </c:pt>
                <c:pt idx="7">
                  <c:v>17</c:v>
                </c:pt>
                <c:pt idx="8">
                  <c:v>17</c:v>
                </c:pt>
                <c:pt idx="9">
                  <c:v>28</c:v>
                </c:pt>
                <c:pt idx="10">
                  <c:v>16</c:v>
                </c:pt>
                <c:pt idx="11">
                  <c:v>18</c:v>
                </c:pt>
                <c:pt idx="12">
                  <c:v>22</c:v>
                </c:pt>
                <c:pt idx="13">
                  <c:v>20</c:v>
                </c:pt>
                <c:pt idx="14">
                  <c:v>15</c:v>
                </c:pt>
                <c:pt idx="15">
                  <c:v>16</c:v>
                </c:pt>
                <c:pt idx="16">
                  <c:v>19</c:v>
                </c:pt>
                <c:pt idx="17">
                  <c:v>33</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51869440"/>
        <c:axId val="251871616"/>
      </c:barChart>
      <c:catAx>
        <c:axId val="2518694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51871616"/>
        <c:crosses val="autoZero"/>
        <c:auto val="0"/>
        <c:lblAlgn val="ctr"/>
        <c:lblOffset val="100"/>
        <c:tickLblSkip val="1"/>
        <c:noMultiLvlLbl val="0"/>
      </c:catAx>
      <c:valAx>
        <c:axId val="25187161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518694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Land transport accidents (ICD-10 V01–V89),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Land transport accidents (ICD-10 V01–V89),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Land transport accidents.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Land transport accidents (V01–V89) are from the ICD-10 chapter All external causes of morbidity and mortality (V01–Y98).</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800–829</v>
      </c>
    </row>
    <row r="29" spans="1:3" ht="15.75">
      <c r="A29" s="203"/>
      <c r="B29" s="227" t="s">
        <v>110</v>
      </c>
      <c r="C29" s="3" t="str">
        <f>IF(ISBLANK(Admin!$C$19)," ",Admin!$C$19)</f>
        <v>800–829</v>
      </c>
    </row>
    <row r="30" spans="1:3" ht="15.75">
      <c r="A30" s="203"/>
      <c r="B30" s="228" t="s">
        <v>111</v>
      </c>
      <c r="C30" s="3" t="str">
        <f>IF(ISBLANK(Admin!$C$20)," ",Admin!$C$20)</f>
        <v>V01–V89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1.03</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Land transport accidents (ICD-10 V01–V89),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Land transport accidents (ICD-10 V01–V89),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Land transport accidents (ICD-10 V01–V89)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-3.5626547100582329E-2</v>
      </c>
      <c r="N10" s="316">
        <f>Admin!G$187</f>
        <v>-3.499760369899152E-2</v>
      </c>
      <c r="O10" s="316">
        <f>Admin!H$187</f>
        <v>-3.5469683956241838E-2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-0.82470406666950657</v>
      </c>
      <c r="N12" s="316">
        <f>Admin!G$186</f>
        <v>-0.81913155456364062</v>
      </c>
      <c r="O12" s="316">
        <f>Admin!H$186</f>
        <v>-0.82333018353919807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Land transport accidents (ICD-10 V01–V89)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21.471605179639564</v>
      </c>
      <c r="N34" s="309">
        <f ca="1">Admin!G$215</f>
        <v>7.9572153426301746</v>
      </c>
      <c r="O34" s="309">
        <f ca="1">Admin!H$215</f>
        <v>14.692689735435714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2719</v>
      </c>
      <c r="D75" s="100">
        <v>44.992458999999997</v>
      </c>
      <c r="E75" s="100">
        <v>48.217785999999997</v>
      </c>
      <c r="F75" s="100" t="s">
        <v>24</v>
      </c>
      <c r="G75" s="100">
        <v>49.650815999999999</v>
      </c>
      <c r="H75" s="100">
        <v>46.357416000000001</v>
      </c>
      <c r="I75" s="100">
        <v>44.512096</v>
      </c>
      <c r="J75" s="100">
        <v>34.987862999999997</v>
      </c>
      <c r="K75" s="100">
        <v>28</v>
      </c>
      <c r="L75" s="100">
        <v>47.196666999999998</v>
      </c>
      <c r="M75" s="100">
        <v>4.4529240999999997</v>
      </c>
      <c r="N75" s="99">
        <v>109468</v>
      </c>
      <c r="O75" s="99">
        <v>18.540122</v>
      </c>
      <c r="P75" s="99">
        <v>12.394615</v>
      </c>
      <c r="R75" s="121">
        <v>1968</v>
      </c>
      <c r="S75" s="99">
        <v>869</v>
      </c>
      <c r="T75" s="100">
        <v>14.567337999999999</v>
      </c>
      <c r="U75" s="100">
        <v>15.275501999999999</v>
      </c>
      <c r="V75" s="100" t="s">
        <v>24</v>
      </c>
      <c r="W75" s="100">
        <v>15.929402</v>
      </c>
      <c r="X75" s="100">
        <v>14.196154999999999</v>
      </c>
      <c r="Y75" s="100">
        <v>13.812262</v>
      </c>
      <c r="Z75" s="100">
        <v>39.797235000000001</v>
      </c>
      <c r="AA75" s="100">
        <v>38</v>
      </c>
      <c r="AB75" s="100">
        <v>32.534630999999997</v>
      </c>
      <c r="AC75" s="100">
        <v>1.7922699</v>
      </c>
      <c r="AD75" s="99">
        <v>31014</v>
      </c>
      <c r="AE75" s="99">
        <v>5.4082793999999996</v>
      </c>
      <c r="AF75" s="99">
        <v>6.0537329</v>
      </c>
      <c r="AH75" s="121">
        <v>1968</v>
      </c>
      <c r="AI75" s="99">
        <v>3588</v>
      </c>
      <c r="AJ75" s="100">
        <v>29.878499999999999</v>
      </c>
      <c r="AK75" s="100">
        <v>31.467665</v>
      </c>
      <c r="AL75" s="100" t="s">
        <v>24</v>
      </c>
      <c r="AM75" s="100">
        <v>32.371004999999997</v>
      </c>
      <c r="AN75" s="100">
        <v>30.28163</v>
      </c>
      <c r="AO75" s="100">
        <v>29.233775000000001</v>
      </c>
      <c r="AP75" s="100">
        <v>36.151659000000002</v>
      </c>
      <c r="AQ75" s="100">
        <v>29</v>
      </c>
      <c r="AR75" s="100">
        <v>42.552182000000002</v>
      </c>
      <c r="AS75" s="100">
        <v>3.2753065000000001</v>
      </c>
      <c r="AT75" s="99">
        <v>140482</v>
      </c>
      <c r="AU75" s="99">
        <v>12.070015</v>
      </c>
      <c r="AV75" s="99">
        <v>10.066772</v>
      </c>
      <c r="AW75" s="100">
        <v>3.1565435000000002</v>
      </c>
      <c r="AY75" s="121">
        <v>1968</v>
      </c>
    </row>
    <row r="76" spans="2:51">
      <c r="B76" s="121">
        <v>1969</v>
      </c>
      <c r="C76" s="99">
        <v>2781</v>
      </c>
      <c r="D76" s="100">
        <v>45.071537999999997</v>
      </c>
      <c r="E76" s="100">
        <v>47.887635000000003</v>
      </c>
      <c r="F76" s="100" t="s">
        <v>24</v>
      </c>
      <c r="G76" s="100">
        <v>49.220168000000001</v>
      </c>
      <c r="H76" s="100">
        <v>46.160947</v>
      </c>
      <c r="I76" s="100">
        <v>44.349747999999998</v>
      </c>
      <c r="J76" s="100">
        <v>35.631162000000003</v>
      </c>
      <c r="K76" s="100">
        <v>29</v>
      </c>
      <c r="L76" s="100">
        <v>48.815165999999998</v>
      </c>
      <c r="M76" s="100">
        <v>4.6593840999999996</v>
      </c>
      <c r="N76" s="99">
        <v>109895</v>
      </c>
      <c r="O76" s="99">
        <v>18.219984</v>
      </c>
      <c r="P76" s="99">
        <v>12.28017</v>
      </c>
      <c r="R76" s="121">
        <v>1969</v>
      </c>
      <c r="S76" s="99">
        <v>1022</v>
      </c>
      <c r="T76" s="100">
        <v>16.773834000000001</v>
      </c>
      <c r="U76" s="100">
        <v>17.242583</v>
      </c>
      <c r="V76" s="100" t="s">
        <v>24</v>
      </c>
      <c r="W76" s="100">
        <v>17.881862000000002</v>
      </c>
      <c r="X76" s="100">
        <v>16.336088</v>
      </c>
      <c r="Y76" s="100">
        <v>16.076391999999998</v>
      </c>
      <c r="Z76" s="100">
        <v>38.482387000000003</v>
      </c>
      <c r="AA76" s="100">
        <v>36</v>
      </c>
      <c r="AB76" s="100">
        <v>38.66818</v>
      </c>
      <c r="AC76" s="100">
        <v>2.1832942000000002</v>
      </c>
      <c r="AD76" s="99">
        <v>37680</v>
      </c>
      <c r="AE76" s="99">
        <v>6.4332605999999997</v>
      </c>
      <c r="AF76" s="99">
        <v>7.3494418000000001</v>
      </c>
      <c r="AH76" s="121">
        <v>1969</v>
      </c>
      <c r="AI76" s="99">
        <v>3803</v>
      </c>
      <c r="AJ76" s="100">
        <v>31.011952000000001</v>
      </c>
      <c r="AK76" s="100">
        <v>32.364184999999999</v>
      </c>
      <c r="AL76" s="100" t="s">
        <v>24</v>
      </c>
      <c r="AM76" s="100">
        <v>33.250354000000002</v>
      </c>
      <c r="AN76" s="100">
        <v>31.261664</v>
      </c>
      <c r="AO76" s="100">
        <v>30.274398999999999</v>
      </c>
      <c r="AP76" s="100">
        <v>36.397790000000001</v>
      </c>
      <c r="AQ76" s="100">
        <v>31</v>
      </c>
      <c r="AR76" s="100">
        <v>45.599519999999998</v>
      </c>
      <c r="AS76" s="100">
        <v>3.5710261000000001</v>
      </c>
      <c r="AT76" s="99">
        <v>147575</v>
      </c>
      <c r="AU76" s="99">
        <v>12.413126</v>
      </c>
      <c r="AV76" s="99">
        <v>10.484232</v>
      </c>
      <c r="AW76" s="100">
        <v>2.7772890000000001</v>
      </c>
      <c r="AY76" s="121">
        <v>1969</v>
      </c>
    </row>
    <row r="77" spans="2:51">
      <c r="B77" s="121">
        <v>1970</v>
      </c>
      <c r="C77" s="99">
        <v>3017</v>
      </c>
      <c r="D77" s="100">
        <v>47.949953000000001</v>
      </c>
      <c r="E77" s="100">
        <v>50.934722000000001</v>
      </c>
      <c r="F77" s="100" t="s">
        <v>24</v>
      </c>
      <c r="G77" s="100">
        <v>52.500087999999998</v>
      </c>
      <c r="H77" s="100">
        <v>48.929471999999997</v>
      </c>
      <c r="I77" s="100">
        <v>47.006349999999998</v>
      </c>
      <c r="J77" s="100">
        <v>34.786543000000002</v>
      </c>
      <c r="K77" s="100">
        <v>27</v>
      </c>
      <c r="L77" s="100">
        <v>49.654378000000001</v>
      </c>
      <c r="M77" s="100">
        <v>4.8019990999999997</v>
      </c>
      <c r="N77" s="99">
        <v>122087</v>
      </c>
      <c r="O77" s="99">
        <v>19.842604000000001</v>
      </c>
      <c r="P77" s="99">
        <v>13.061149</v>
      </c>
      <c r="R77" s="121">
        <v>1970</v>
      </c>
      <c r="S77" s="99">
        <v>1075</v>
      </c>
      <c r="T77" s="100">
        <v>17.295826999999999</v>
      </c>
      <c r="U77" s="100">
        <v>18.003067000000001</v>
      </c>
      <c r="V77" s="100" t="s">
        <v>24</v>
      </c>
      <c r="W77" s="100">
        <v>18.758994000000001</v>
      </c>
      <c r="X77" s="100">
        <v>16.832554999999999</v>
      </c>
      <c r="Y77" s="100">
        <v>16.428370999999999</v>
      </c>
      <c r="Z77" s="100">
        <v>39.313488</v>
      </c>
      <c r="AA77" s="100">
        <v>37</v>
      </c>
      <c r="AB77" s="100">
        <v>38.392856999999999</v>
      </c>
      <c r="AC77" s="100">
        <v>2.1405813999999999</v>
      </c>
      <c r="AD77" s="99">
        <v>38924</v>
      </c>
      <c r="AE77" s="99">
        <v>6.5151529999999998</v>
      </c>
      <c r="AF77" s="99">
        <v>7.2824834000000003</v>
      </c>
      <c r="AH77" s="121">
        <v>1970</v>
      </c>
      <c r="AI77" s="99">
        <v>4092</v>
      </c>
      <c r="AJ77" s="100">
        <v>32.716765000000002</v>
      </c>
      <c r="AK77" s="100">
        <v>34.146642</v>
      </c>
      <c r="AL77" s="100" t="s">
        <v>24</v>
      </c>
      <c r="AM77" s="100">
        <v>35.170189999999998</v>
      </c>
      <c r="AN77" s="100">
        <v>32.849843</v>
      </c>
      <c r="AO77" s="100">
        <v>31.777353999999999</v>
      </c>
      <c r="AP77" s="100">
        <v>35.975805999999999</v>
      </c>
      <c r="AQ77" s="100">
        <v>29</v>
      </c>
      <c r="AR77" s="100">
        <v>46.101847999999997</v>
      </c>
      <c r="AS77" s="100">
        <v>3.6197013999999998</v>
      </c>
      <c r="AT77" s="99">
        <v>161011</v>
      </c>
      <c r="AU77" s="99">
        <v>13.276902</v>
      </c>
      <c r="AV77" s="99">
        <v>10.958928999999999</v>
      </c>
      <c r="AW77" s="100">
        <v>2.8292248</v>
      </c>
      <c r="AY77" s="121">
        <v>1970</v>
      </c>
    </row>
    <row r="78" spans="2:51">
      <c r="B78" s="121">
        <v>1971</v>
      </c>
      <c r="C78" s="99">
        <v>2983</v>
      </c>
      <c r="D78" s="100">
        <v>45.417617</v>
      </c>
      <c r="E78" s="100">
        <v>47.643278000000002</v>
      </c>
      <c r="F78" s="100" t="s">
        <v>24</v>
      </c>
      <c r="G78" s="100">
        <v>48.830545000000001</v>
      </c>
      <c r="H78" s="100">
        <v>46.276291999999998</v>
      </c>
      <c r="I78" s="100">
        <v>44.412039</v>
      </c>
      <c r="J78" s="100">
        <v>33.731298000000002</v>
      </c>
      <c r="K78" s="100">
        <v>26</v>
      </c>
      <c r="L78" s="100">
        <v>48.409607000000001</v>
      </c>
      <c r="M78" s="100">
        <v>4.8842388000000003</v>
      </c>
      <c r="N78" s="99">
        <v>123723</v>
      </c>
      <c r="O78" s="99">
        <v>19.255794000000002</v>
      </c>
      <c r="P78" s="99">
        <v>13.378584</v>
      </c>
      <c r="R78" s="121">
        <v>1971</v>
      </c>
      <c r="S78" s="99">
        <v>978</v>
      </c>
      <c r="T78" s="100">
        <v>15.047707000000001</v>
      </c>
      <c r="U78" s="100">
        <v>15.309025</v>
      </c>
      <c r="V78" s="100" t="s">
        <v>24</v>
      </c>
      <c r="W78" s="100">
        <v>15.831405</v>
      </c>
      <c r="X78" s="100">
        <v>14.704580999999999</v>
      </c>
      <c r="Y78" s="100">
        <v>14.461833</v>
      </c>
      <c r="Z78" s="100">
        <v>36.864007999999998</v>
      </c>
      <c r="AA78" s="100">
        <v>30</v>
      </c>
      <c r="AB78" s="100">
        <v>35.154564999999998</v>
      </c>
      <c r="AC78" s="100">
        <v>1.9727287</v>
      </c>
      <c r="AD78" s="99">
        <v>37707</v>
      </c>
      <c r="AE78" s="99">
        <v>6.0334346999999999</v>
      </c>
      <c r="AF78" s="99">
        <v>6.9159364999999999</v>
      </c>
      <c r="AH78" s="121">
        <v>1971</v>
      </c>
      <c r="AI78" s="99">
        <v>3961</v>
      </c>
      <c r="AJ78" s="100">
        <v>30.312387000000001</v>
      </c>
      <c r="AK78" s="100">
        <v>31.102637000000001</v>
      </c>
      <c r="AL78" s="100" t="s">
        <v>24</v>
      </c>
      <c r="AM78" s="100">
        <v>31.813462000000001</v>
      </c>
      <c r="AN78" s="100">
        <v>30.420538000000001</v>
      </c>
      <c r="AO78" s="100">
        <v>29.457051</v>
      </c>
      <c r="AP78" s="100">
        <v>34.505178000000001</v>
      </c>
      <c r="AQ78" s="100">
        <v>26</v>
      </c>
      <c r="AR78" s="100">
        <v>44.286673</v>
      </c>
      <c r="AS78" s="100">
        <v>3.5797560000000002</v>
      </c>
      <c r="AT78" s="99">
        <v>161430</v>
      </c>
      <c r="AU78" s="99">
        <v>12.736186</v>
      </c>
      <c r="AV78" s="99">
        <v>10.98161</v>
      </c>
      <c r="AW78" s="100">
        <v>3.112104</v>
      </c>
      <c r="AY78" s="121">
        <v>1971</v>
      </c>
    </row>
    <row r="79" spans="2:51">
      <c r="B79" s="121">
        <v>1972</v>
      </c>
      <c r="C79" s="99">
        <v>2717</v>
      </c>
      <c r="D79" s="100">
        <v>40.642301000000003</v>
      </c>
      <c r="E79" s="100">
        <v>42.371245999999999</v>
      </c>
      <c r="F79" s="100" t="s">
        <v>24</v>
      </c>
      <c r="G79" s="100">
        <v>43.561540999999998</v>
      </c>
      <c r="H79" s="100">
        <v>41.245621</v>
      </c>
      <c r="I79" s="100">
        <v>40.001964999999998</v>
      </c>
      <c r="J79" s="100">
        <v>33.837688999999997</v>
      </c>
      <c r="K79" s="100">
        <v>26</v>
      </c>
      <c r="L79" s="100">
        <v>45.771563</v>
      </c>
      <c r="M79" s="100">
        <v>4.4456442999999997</v>
      </c>
      <c r="N79" s="99">
        <v>112447</v>
      </c>
      <c r="O79" s="99">
        <v>17.189914000000002</v>
      </c>
      <c r="P79" s="99">
        <v>12.418798000000001</v>
      </c>
      <c r="R79" s="121">
        <v>1972</v>
      </c>
      <c r="S79" s="99">
        <v>968</v>
      </c>
      <c r="T79" s="100">
        <v>14.625646</v>
      </c>
      <c r="U79" s="100">
        <v>15.035261</v>
      </c>
      <c r="V79" s="100" t="s">
        <v>24</v>
      </c>
      <c r="W79" s="100">
        <v>15.557739</v>
      </c>
      <c r="X79" s="100">
        <v>14.233359</v>
      </c>
      <c r="Y79" s="100">
        <v>13.928198999999999</v>
      </c>
      <c r="Z79" s="100">
        <v>37.580579</v>
      </c>
      <c r="AA79" s="100">
        <v>31</v>
      </c>
      <c r="AB79" s="100">
        <v>35.418953999999999</v>
      </c>
      <c r="AC79" s="100">
        <v>1.9899678999999999</v>
      </c>
      <c r="AD79" s="99">
        <v>36728</v>
      </c>
      <c r="AE79" s="99">
        <v>5.7726825000000002</v>
      </c>
      <c r="AF79" s="99">
        <v>7.1061785999999998</v>
      </c>
      <c r="AH79" s="121">
        <v>1972</v>
      </c>
      <c r="AI79" s="99">
        <v>3685</v>
      </c>
      <c r="AJ79" s="100">
        <v>27.699135999999999</v>
      </c>
      <c r="AK79" s="100">
        <v>28.455513</v>
      </c>
      <c r="AL79" s="100" t="s">
        <v>24</v>
      </c>
      <c r="AM79" s="100">
        <v>29.200707000000001</v>
      </c>
      <c r="AN79" s="100">
        <v>27.711175999999998</v>
      </c>
      <c r="AO79" s="100">
        <v>26.991139</v>
      </c>
      <c r="AP79" s="100">
        <v>34.820895999999998</v>
      </c>
      <c r="AQ79" s="100">
        <v>27</v>
      </c>
      <c r="AR79" s="100">
        <v>42.507786000000003</v>
      </c>
      <c r="AS79" s="100">
        <v>3.3573251000000002</v>
      </c>
      <c r="AT79" s="99">
        <v>149175</v>
      </c>
      <c r="AU79" s="99">
        <v>11.560518999999999</v>
      </c>
      <c r="AV79" s="99">
        <v>10.488263999999999</v>
      </c>
      <c r="AW79" s="100">
        <v>2.8181251</v>
      </c>
      <c r="AY79" s="121">
        <v>1972</v>
      </c>
    </row>
    <row r="80" spans="2:51">
      <c r="B80" s="121">
        <v>1973</v>
      </c>
      <c r="C80" s="99">
        <v>2923</v>
      </c>
      <c r="D80" s="100">
        <v>43.093992</v>
      </c>
      <c r="E80" s="100">
        <v>44.696922999999998</v>
      </c>
      <c r="F80" s="100" t="s">
        <v>24</v>
      </c>
      <c r="G80" s="100">
        <v>45.900956000000001</v>
      </c>
      <c r="H80" s="100">
        <v>43.678609000000002</v>
      </c>
      <c r="I80" s="100">
        <v>42.236626999999999</v>
      </c>
      <c r="J80" s="100">
        <v>33.563997000000001</v>
      </c>
      <c r="K80" s="100">
        <v>25</v>
      </c>
      <c r="L80" s="100">
        <v>48.994301</v>
      </c>
      <c r="M80" s="100">
        <v>4.7460544000000002</v>
      </c>
      <c r="N80" s="99">
        <v>121733</v>
      </c>
      <c r="O80" s="99">
        <v>18.339041999999999</v>
      </c>
      <c r="P80" s="99">
        <v>13.520946</v>
      </c>
      <c r="R80" s="121">
        <v>1973</v>
      </c>
      <c r="S80" s="99">
        <v>1023</v>
      </c>
      <c r="T80" s="100">
        <v>15.219386999999999</v>
      </c>
      <c r="U80" s="100">
        <v>15.750329000000001</v>
      </c>
      <c r="V80" s="100" t="s">
        <v>24</v>
      </c>
      <c r="W80" s="100">
        <v>16.353351</v>
      </c>
      <c r="X80" s="100">
        <v>14.713835</v>
      </c>
      <c r="Y80" s="100">
        <v>14.357946</v>
      </c>
      <c r="Z80" s="100">
        <v>38.748778000000001</v>
      </c>
      <c r="AA80" s="100">
        <v>34</v>
      </c>
      <c r="AB80" s="100">
        <v>36.405693999999997</v>
      </c>
      <c r="AC80" s="100">
        <v>2.0778324000000001</v>
      </c>
      <c r="AD80" s="99">
        <v>37675</v>
      </c>
      <c r="AE80" s="99">
        <v>5.8323982000000001</v>
      </c>
      <c r="AF80" s="99">
        <v>7.4806159000000001</v>
      </c>
      <c r="AH80" s="121">
        <v>1973</v>
      </c>
      <c r="AI80" s="99">
        <v>3946</v>
      </c>
      <c r="AJ80" s="100">
        <v>29.219806999999999</v>
      </c>
      <c r="AK80" s="100">
        <v>30.003288999999999</v>
      </c>
      <c r="AL80" s="100" t="s">
        <v>24</v>
      </c>
      <c r="AM80" s="100">
        <v>30.784583999999999</v>
      </c>
      <c r="AN80" s="100">
        <v>29.19585</v>
      </c>
      <c r="AO80" s="100">
        <v>28.343688</v>
      </c>
      <c r="AP80" s="100">
        <v>34.908492000000003</v>
      </c>
      <c r="AQ80" s="100">
        <v>26</v>
      </c>
      <c r="AR80" s="100">
        <v>44.963537000000002</v>
      </c>
      <c r="AS80" s="100">
        <v>3.5606648000000001</v>
      </c>
      <c r="AT80" s="99">
        <v>159408</v>
      </c>
      <c r="AU80" s="99">
        <v>12.170852</v>
      </c>
      <c r="AV80" s="99">
        <v>11.354137</v>
      </c>
      <c r="AW80" s="100">
        <v>2.8378405999999998</v>
      </c>
      <c r="AY80" s="121">
        <v>1973</v>
      </c>
    </row>
    <row r="81" spans="2:51">
      <c r="B81" s="121">
        <v>1974</v>
      </c>
      <c r="C81" s="99">
        <v>2897</v>
      </c>
      <c r="D81" s="100">
        <v>42.048470000000002</v>
      </c>
      <c r="E81" s="100">
        <v>43.643642</v>
      </c>
      <c r="F81" s="100" t="s">
        <v>24</v>
      </c>
      <c r="G81" s="100">
        <v>44.873932000000003</v>
      </c>
      <c r="H81" s="100">
        <v>42.495342000000001</v>
      </c>
      <c r="I81" s="100">
        <v>41.031950999999999</v>
      </c>
      <c r="J81" s="100">
        <v>33.481008000000003</v>
      </c>
      <c r="K81" s="100">
        <v>25</v>
      </c>
      <c r="L81" s="100">
        <v>47.359817</v>
      </c>
      <c r="M81" s="100">
        <v>4.5055132999999996</v>
      </c>
      <c r="N81" s="99">
        <v>120936</v>
      </c>
      <c r="O81" s="99">
        <v>17.935573000000002</v>
      </c>
      <c r="P81" s="99">
        <v>13.093966</v>
      </c>
      <c r="R81" s="121">
        <v>1974</v>
      </c>
      <c r="S81" s="99">
        <v>1040</v>
      </c>
      <c r="T81" s="100">
        <v>15.220471</v>
      </c>
      <c r="U81" s="100">
        <v>15.546306</v>
      </c>
      <c r="V81" s="100" t="s">
        <v>24</v>
      </c>
      <c r="W81" s="100">
        <v>16.118112</v>
      </c>
      <c r="X81" s="100">
        <v>14.709644000000001</v>
      </c>
      <c r="Y81" s="100">
        <v>14.439819999999999</v>
      </c>
      <c r="Z81" s="100">
        <v>38.037536000000003</v>
      </c>
      <c r="AA81" s="100">
        <v>31</v>
      </c>
      <c r="AB81" s="100">
        <v>37.531576999999999</v>
      </c>
      <c r="AC81" s="100">
        <v>2.0180851</v>
      </c>
      <c r="AD81" s="99">
        <v>38972</v>
      </c>
      <c r="AE81" s="99">
        <v>5.9364537999999998</v>
      </c>
      <c r="AF81" s="99">
        <v>7.6519813000000001</v>
      </c>
      <c r="AH81" s="121">
        <v>1974</v>
      </c>
      <c r="AI81" s="99">
        <v>3937</v>
      </c>
      <c r="AJ81" s="100">
        <v>28.689959000000002</v>
      </c>
      <c r="AK81" s="100">
        <v>29.251289</v>
      </c>
      <c r="AL81" s="100" t="s">
        <v>24</v>
      </c>
      <c r="AM81" s="100">
        <v>30.012049000000001</v>
      </c>
      <c r="AN81" s="100">
        <v>28.529765000000001</v>
      </c>
      <c r="AO81" s="100">
        <v>27.733703999999999</v>
      </c>
      <c r="AP81" s="100">
        <v>34.684117000000001</v>
      </c>
      <c r="AQ81" s="100">
        <v>26</v>
      </c>
      <c r="AR81" s="100">
        <v>44.295679999999997</v>
      </c>
      <c r="AS81" s="100">
        <v>3.3988586999999999</v>
      </c>
      <c r="AT81" s="99">
        <v>159908</v>
      </c>
      <c r="AU81" s="99">
        <v>12.016235</v>
      </c>
      <c r="AV81" s="99">
        <v>11.159691</v>
      </c>
      <c r="AW81" s="100">
        <v>2.8073320000000002</v>
      </c>
      <c r="AY81" s="121">
        <v>1974</v>
      </c>
    </row>
    <row r="82" spans="2:51">
      <c r="B82" s="121">
        <v>1975</v>
      </c>
      <c r="C82" s="99">
        <v>2921</v>
      </c>
      <c r="D82" s="100">
        <v>41.913103</v>
      </c>
      <c r="E82" s="100">
        <v>42.842500000000001</v>
      </c>
      <c r="F82" s="100" t="s">
        <v>24</v>
      </c>
      <c r="G82" s="100">
        <v>43.780292000000003</v>
      </c>
      <c r="H82" s="100">
        <v>42.199893000000003</v>
      </c>
      <c r="I82" s="100">
        <v>40.936549999999997</v>
      </c>
      <c r="J82" s="100">
        <v>32.853717000000003</v>
      </c>
      <c r="K82" s="100">
        <v>25</v>
      </c>
      <c r="L82" s="100">
        <v>48.249091999999997</v>
      </c>
      <c r="M82" s="100">
        <v>4.8091803999999998</v>
      </c>
      <c r="N82" s="99">
        <v>123639</v>
      </c>
      <c r="O82" s="99">
        <v>18.135687999999998</v>
      </c>
      <c r="P82" s="99">
        <v>14.206365999999999</v>
      </c>
      <c r="R82" s="121">
        <v>1975</v>
      </c>
      <c r="S82" s="99">
        <v>970</v>
      </c>
      <c r="T82" s="100">
        <v>14.00962</v>
      </c>
      <c r="U82" s="100">
        <v>14.313573</v>
      </c>
      <c r="V82" s="100" t="s">
        <v>24</v>
      </c>
      <c r="W82" s="100">
        <v>14.877374</v>
      </c>
      <c r="X82" s="100">
        <v>13.533227</v>
      </c>
      <c r="Y82" s="100">
        <v>13.245289</v>
      </c>
      <c r="Z82" s="100">
        <v>38.553607999999997</v>
      </c>
      <c r="AA82" s="100">
        <v>33.5</v>
      </c>
      <c r="AB82" s="100">
        <v>36.479880000000001</v>
      </c>
      <c r="AC82" s="100">
        <v>2.0089887000000002</v>
      </c>
      <c r="AD82" s="99">
        <v>35835</v>
      </c>
      <c r="AE82" s="99">
        <v>5.3924121999999999</v>
      </c>
      <c r="AF82" s="99">
        <v>7.6227327000000002</v>
      </c>
      <c r="AH82" s="121">
        <v>1975</v>
      </c>
      <c r="AI82" s="99">
        <v>3891</v>
      </c>
      <c r="AJ82" s="100">
        <v>28.006920000000001</v>
      </c>
      <c r="AK82" s="100">
        <v>28.355498000000001</v>
      </c>
      <c r="AL82" s="100" t="s">
        <v>24</v>
      </c>
      <c r="AM82" s="100">
        <v>28.982451000000001</v>
      </c>
      <c r="AN82" s="100">
        <v>27.86347</v>
      </c>
      <c r="AO82" s="100">
        <v>27.138611000000001</v>
      </c>
      <c r="AP82" s="100">
        <v>34.275391999999997</v>
      </c>
      <c r="AQ82" s="100">
        <v>26</v>
      </c>
      <c r="AR82" s="100">
        <v>44.657407999999997</v>
      </c>
      <c r="AS82" s="100">
        <v>3.5690371999999999</v>
      </c>
      <c r="AT82" s="99">
        <v>159474</v>
      </c>
      <c r="AU82" s="99">
        <v>11.84545</v>
      </c>
      <c r="AV82" s="99">
        <v>11.897368999999999</v>
      </c>
      <c r="AW82" s="100">
        <v>2.9931380999999999</v>
      </c>
      <c r="AY82" s="121">
        <v>1975</v>
      </c>
    </row>
    <row r="83" spans="2:51">
      <c r="B83" s="121">
        <v>1976</v>
      </c>
      <c r="C83" s="99">
        <v>2755</v>
      </c>
      <c r="D83" s="100">
        <v>39.177854000000004</v>
      </c>
      <c r="E83" s="100">
        <v>39.693589000000003</v>
      </c>
      <c r="F83" s="100" t="s">
        <v>24</v>
      </c>
      <c r="G83" s="100">
        <v>40.609859999999998</v>
      </c>
      <c r="H83" s="100">
        <v>39.180903999999998</v>
      </c>
      <c r="I83" s="100">
        <v>38.012372999999997</v>
      </c>
      <c r="J83" s="100">
        <v>32.944465000000001</v>
      </c>
      <c r="K83" s="100">
        <v>24</v>
      </c>
      <c r="L83" s="100">
        <v>47.029702999999998</v>
      </c>
      <c r="M83" s="100">
        <v>4.4060965999999997</v>
      </c>
      <c r="N83" s="99">
        <v>116412</v>
      </c>
      <c r="O83" s="99">
        <v>16.934221000000001</v>
      </c>
      <c r="P83" s="99">
        <v>13.720064000000001</v>
      </c>
      <c r="R83" s="121">
        <v>1976</v>
      </c>
      <c r="S83" s="99">
        <v>979</v>
      </c>
      <c r="T83" s="100">
        <v>13.983618999999999</v>
      </c>
      <c r="U83" s="100">
        <v>14.355333</v>
      </c>
      <c r="V83" s="100" t="s">
        <v>24</v>
      </c>
      <c r="W83" s="100">
        <v>14.829876000000001</v>
      </c>
      <c r="X83" s="100">
        <v>13.503121</v>
      </c>
      <c r="Y83" s="100">
        <v>13.087676999999999</v>
      </c>
      <c r="Z83" s="100">
        <v>38.984678000000002</v>
      </c>
      <c r="AA83" s="100">
        <v>33</v>
      </c>
      <c r="AB83" s="100">
        <v>37.281036</v>
      </c>
      <c r="AC83" s="100">
        <v>1.9527276</v>
      </c>
      <c r="AD83" s="99">
        <v>35778</v>
      </c>
      <c r="AE83" s="99">
        <v>5.3316642999999999</v>
      </c>
      <c r="AF83" s="99">
        <v>7.7305187000000002</v>
      </c>
      <c r="AH83" s="121">
        <v>1976</v>
      </c>
      <c r="AI83" s="99">
        <v>3734</v>
      </c>
      <c r="AJ83" s="100">
        <v>26.608550999999999</v>
      </c>
      <c r="AK83" s="100">
        <v>26.788599000000001</v>
      </c>
      <c r="AL83" s="100" t="s">
        <v>24</v>
      </c>
      <c r="AM83" s="100">
        <v>27.382733000000002</v>
      </c>
      <c r="AN83" s="100">
        <v>26.303083999999998</v>
      </c>
      <c r="AO83" s="100">
        <v>25.566172999999999</v>
      </c>
      <c r="AP83" s="100">
        <v>34.528120000000001</v>
      </c>
      <c r="AQ83" s="100">
        <v>26</v>
      </c>
      <c r="AR83" s="100">
        <v>44.012258000000003</v>
      </c>
      <c r="AS83" s="100">
        <v>3.3143384999999999</v>
      </c>
      <c r="AT83" s="99">
        <v>152190</v>
      </c>
      <c r="AU83" s="99">
        <v>11.20293</v>
      </c>
      <c r="AV83" s="99">
        <v>11.606083999999999</v>
      </c>
      <c r="AW83" s="100">
        <v>2.7650760999999999</v>
      </c>
      <c r="AY83" s="121">
        <v>1976</v>
      </c>
    </row>
    <row r="84" spans="2:51">
      <c r="B84" s="121">
        <v>1977</v>
      </c>
      <c r="C84" s="99">
        <v>2942</v>
      </c>
      <c r="D84" s="100">
        <v>41.409196000000001</v>
      </c>
      <c r="E84" s="100">
        <v>41.952544000000003</v>
      </c>
      <c r="F84" s="100" t="s">
        <v>24</v>
      </c>
      <c r="G84" s="100">
        <v>43.027135000000001</v>
      </c>
      <c r="H84" s="100">
        <v>41.180554000000001</v>
      </c>
      <c r="I84" s="100">
        <v>39.862383999999999</v>
      </c>
      <c r="J84" s="100">
        <v>33.144897999999998</v>
      </c>
      <c r="K84" s="100">
        <v>25</v>
      </c>
      <c r="L84" s="100">
        <v>48.976194</v>
      </c>
      <c r="M84" s="100">
        <v>4.8773210000000002</v>
      </c>
      <c r="N84" s="99">
        <v>123774</v>
      </c>
      <c r="O84" s="99">
        <v>17.826055</v>
      </c>
      <c r="P84" s="99">
        <v>14.843143</v>
      </c>
      <c r="R84" s="121">
        <v>1977</v>
      </c>
      <c r="S84" s="99">
        <v>1068</v>
      </c>
      <c r="T84" s="100">
        <v>15.068714999999999</v>
      </c>
      <c r="U84" s="100">
        <v>15.184976000000001</v>
      </c>
      <c r="V84" s="100" t="s">
        <v>24</v>
      </c>
      <c r="W84" s="100">
        <v>15.733351000000001</v>
      </c>
      <c r="X84" s="100">
        <v>14.524744</v>
      </c>
      <c r="Y84" s="100">
        <v>14.133551000000001</v>
      </c>
      <c r="Z84" s="100">
        <v>38.019663000000001</v>
      </c>
      <c r="AA84" s="100">
        <v>31</v>
      </c>
      <c r="AB84" s="100">
        <v>39.467849000000001</v>
      </c>
      <c r="AC84" s="100">
        <v>2.2034248000000001</v>
      </c>
      <c r="AD84" s="99">
        <v>40105</v>
      </c>
      <c r="AE84" s="99">
        <v>5.9052981999999998</v>
      </c>
      <c r="AF84" s="99">
        <v>8.9422682000000009</v>
      </c>
      <c r="AH84" s="121">
        <v>1977</v>
      </c>
      <c r="AI84" s="99">
        <v>4010</v>
      </c>
      <c r="AJ84" s="100">
        <v>28.254888999999999</v>
      </c>
      <c r="AK84" s="100">
        <v>28.209526</v>
      </c>
      <c r="AL84" s="100" t="s">
        <v>24</v>
      </c>
      <c r="AM84" s="100">
        <v>28.887445</v>
      </c>
      <c r="AN84" s="100">
        <v>27.752678</v>
      </c>
      <c r="AO84" s="100">
        <v>26.965143999999999</v>
      </c>
      <c r="AP84" s="100">
        <v>34.443862000000003</v>
      </c>
      <c r="AQ84" s="100">
        <v>26</v>
      </c>
      <c r="AR84" s="100">
        <v>46.023184000000001</v>
      </c>
      <c r="AS84" s="100">
        <v>3.6860005999999998</v>
      </c>
      <c r="AT84" s="99">
        <v>163879</v>
      </c>
      <c r="AU84" s="99">
        <v>11.93167</v>
      </c>
      <c r="AV84" s="99">
        <v>12.779405000000001</v>
      </c>
      <c r="AW84" s="100">
        <v>2.7627666</v>
      </c>
      <c r="AY84" s="121">
        <v>1977</v>
      </c>
    </row>
    <row r="85" spans="2:51">
      <c r="B85" s="121">
        <v>1978</v>
      </c>
      <c r="C85" s="99">
        <v>2856</v>
      </c>
      <c r="D85" s="100">
        <v>39.769996999999996</v>
      </c>
      <c r="E85" s="100">
        <v>39.291328</v>
      </c>
      <c r="F85" s="100" t="s">
        <v>24</v>
      </c>
      <c r="G85" s="100">
        <v>40.038015999999999</v>
      </c>
      <c r="H85" s="100">
        <v>39.225068999999998</v>
      </c>
      <c r="I85" s="100">
        <v>38.108739</v>
      </c>
      <c r="J85" s="100">
        <v>32.483362999999997</v>
      </c>
      <c r="K85" s="100">
        <v>25</v>
      </c>
      <c r="L85" s="100">
        <v>48.439619999999998</v>
      </c>
      <c r="M85" s="100">
        <v>4.7378112999999997</v>
      </c>
      <c r="N85" s="99">
        <v>121939</v>
      </c>
      <c r="O85" s="99">
        <v>17.382998000000001</v>
      </c>
      <c r="P85" s="99">
        <v>14.986535999999999</v>
      </c>
      <c r="R85" s="121">
        <v>1978</v>
      </c>
      <c r="S85" s="99">
        <v>1082</v>
      </c>
      <c r="T85" s="100">
        <v>15.073917</v>
      </c>
      <c r="U85" s="100">
        <v>15.190633999999999</v>
      </c>
      <c r="V85" s="100" t="s">
        <v>24</v>
      </c>
      <c r="W85" s="100">
        <v>15.723439000000001</v>
      </c>
      <c r="X85" s="100">
        <v>14.496098999999999</v>
      </c>
      <c r="Y85" s="100">
        <v>14.200072</v>
      </c>
      <c r="Z85" s="100">
        <v>38.214418000000002</v>
      </c>
      <c r="AA85" s="100">
        <v>32</v>
      </c>
      <c r="AB85" s="100">
        <v>40.088921999999997</v>
      </c>
      <c r="AC85" s="100">
        <v>2.2474243999999999</v>
      </c>
      <c r="AD85" s="99">
        <v>40411</v>
      </c>
      <c r="AE85" s="99">
        <v>5.8780755999999998</v>
      </c>
      <c r="AF85" s="99">
        <v>9.2899277999999992</v>
      </c>
      <c r="AH85" s="121">
        <v>1978</v>
      </c>
      <c r="AI85" s="99">
        <v>3938</v>
      </c>
      <c r="AJ85" s="100">
        <v>27.424821000000001</v>
      </c>
      <c r="AK85" s="100">
        <v>27.099851000000001</v>
      </c>
      <c r="AL85" s="100" t="s">
        <v>24</v>
      </c>
      <c r="AM85" s="100">
        <v>27.661643999999999</v>
      </c>
      <c r="AN85" s="100">
        <v>26.869706000000001</v>
      </c>
      <c r="AO85" s="100">
        <v>26.197666999999999</v>
      </c>
      <c r="AP85" s="100">
        <v>34.058419999999998</v>
      </c>
      <c r="AQ85" s="100">
        <v>26</v>
      </c>
      <c r="AR85" s="100">
        <v>45.817335999999997</v>
      </c>
      <c r="AS85" s="100">
        <v>3.6320036999999998</v>
      </c>
      <c r="AT85" s="99">
        <v>162350</v>
      </c>
      <c r="AU85" s="99">
        <v>11.688507</v>
      </c>
      <c r="AV85" s="99">
        <v>13.001989999999999</v>
      </c>
      <c r="AW85" s="100">
        <v>2.5865496000000001</v>
      </c>
      <c r="AY85" s="121">
        <v>1978</v>
      </c>
    </row>
    <row r="86" spans="2:51">
      <c r="B86" s="122">
        <v>1979</v>
      </c>
      <c r="C86" s="99">
        <v>2743</v>
      </c>
      <c r="D86" s="100">
        <v>37.814861000000001</v>
      </c>
      <c r="E86" s="100">
        <v>37.994238000000003</v>
      </c>
      <c r="F86" s="100">
        <v>39.134065</v>
      </c>
      <c r="G86" s="100">
        <v>38.919044</v>
      </c>
      <c r="H86" s="100">
        <v>37.285685000000001</v>
      </c>
      <c r="I86" s="100">
        <v>36.035302999999999</v>
      </c>
      <c r="J86" s="100">
        <v>33.287956000000001</v>
      </c>
      <c r="K86" s="100">
        <v>25</v>
      </c>
      <c r="L86" s="100">
        <v>46.665531999999999</v>
      </c>
      <c r="M86" s="100">
        <v>4.6289889999999998</v>
      </c>
      <c r="N86" s="99">
        <v>115007</v>
      </c>
      <c r="O86" s="99">
        <v>16.239996999999999</v>
      </c>
      <c r="P86" s="99">
        <v>14.65638</v>
      </c>
      <c r="R86" s="122">
        <v>1979</v>
      </c>
      <c r="S86" s="99">
        <v>1012</v>
      </c>
      <c r="T86" s="100">
        <v>13.935618</v>
      </c>
      <c r="U86" s="100">
        <v>14.061678000000001</v>
      </c>
      <c r="V86" s="100">
        <v>14.483529000000001</v>
      </c>
      <c r="W86" s="100">
        <v>14.470278</v>
      </c>
      <c r="X86" s="100">
        <v>13.496524000000001</v>
      </c>
      <c r="Y86" s="100">
        <v>13.238011</v>
      </c>
      <c r="Z86" s="100">
        <v>37.649208999999999</v>
      </c>
      <c r="AA86" s="100">
        <v>31.5</v>
      </c>
      <c r="AB86" s="100">
        <v>39.013106999999998</v>
      </c>
      <c r="AC86" s="100">
        <v>2.1390373999999999</v>
      </c>
      <c r="AD86" s="99">
        <v>38326</v>
      </c>
      <c r="AE86" s="99">
        <v>5.5137540999999999</v>
      </c>
      <c r="AF86" s="99">
        <v>9.2064964000000007</v>
      </c>
      <c r="AH86" s="122">
        <v>1979</v>
      </c>
      <c r="AI86" s="99">
        <v>3755</v>
      </c>
      <c r="AJ86" s="100">
        <v>25.868490999999999</v>
      </c>
      <c r="AK86" s="100">
        <v>25.661626999999999</v>
      </c>
      <c r="AL86" s="100">
        <v>26.431476</v>
      </c>
      <c r="AM86" s="100">
        <v>26.204854000000001</v>
      </c>
      <c r="AN86" s="100">
        <v>25.272582</v>
      </c>
      <c r="AO86" s="100">
        <v>24.590211</v>
      </c>
      <c r="AP86" s="100">
        <v>34.464286000000001</v>
      </c>
      <c r="AQ86" s="100">
        <v>26</v>
      </c>
      <c r="AR86" s="100">
        <v>44.322474</v>
      </c>
      <c r="AS86" s="100">
        <v>3.5235718</v>
      </c>
      <c r="AT86" s="99">
        <v>153333</v>
      </c>
      <c r="AU86" s="99">
        <v>10.92684</v>
      </c>
      <c r="AV86" s="99">
        <v>12.767302000000001</v>
      </c>
      <c r="AW86" s="100">
        <v>2.7019704</v>
      </c>
      <c r="AY86" s="122">
        <v>1979</v>
      </c>
    </row>
    <row r="87" spans="2:51">
      <c r="B87" s="122">
        <v>1980</v>
      </c>
      <c r="C87" s="99">
        <v>2693</v>
      </c>
      <c r="D87" s="100">
        <v>36.699072999999999</v>
      </c>
      <c r="E87" s="100">
        <v>36.293619</v>
      </c>
      <c r="F87" s="100">
        <v>37.382427999999997</v>
      </c>
      <c r="G87" s="100">
        <v>36.970250999999998</v>
      </c>
      <c r="H87" s="100">
        <v>36.066858000000003</v>
      </c>
      <c r="I87" s="100">
        <v>35.004406000000003</v>
      </c>
      <c r="J87" s="100">
        <v>32.705903999999997</v>
      </c>
      <c r="K87" s="100">
        <v>25</v>
      </c>
      <c r="L87" s="100">
        <v>46.615890999999998</v>
      </c>
      <c r="M87" s="100">
        <v>4.4499157</v>
      </c>
      <c r="N87" s="99">
        <v>114462</v>
      </c>
      <c r="O87" s="99">
        <v>15.988104</v>
      </c>
      <c r="P87" s="99">
        <v>14.699907</v>
      </c>
      <c r="R87" s="122">
        <v>1980</v>
      </c>
      <c r="S87" s="99">
        <v>969</v>
      </c>
      <c r="T87" s="100">
        <v>13.1706</v>
      </c>
      <c r="U87" s="100">
        <v>13.183914</v>
      </c>
      <c r="V87" s="100">
        <v>13.579432000000001</v>
      </c>
      <c r="W87" s="100">
        <v>13.608632</v>
      </c>
      <c r="X87" s="100">
        <v>12.596804000000001</v>
      </c>
      <c r="Y87" s="100">
        <v>12.309169000000001</v>
      </c>
      <c r="Z87" s="100">
        <v>38.334710999999999</v>
      </c>
      <c r="AA87" s="100">
        <v>32</v>
      </c>
      <c r="AB87" s="100">
        <v>39.151515000000003</v>
      </c>
      <c r="AC87" s="100">
        <v>2.0113332000000002</v>
      </c>
      <c r="AD87" s="99">
        <v>36086</v>
      </c>
      <c r="AE87" s="99">
        <v>5.1283516000000002</v>
      </c>
      <c r="AF87" s="99">
        <v>8.9097495000000002</v>
      </c>
      <c r="AH87" s="122">
        <v>1980</v>
      </c>
      <c r="AI87" s="99">
        <v>3662</v>
      </c>
      <c r="AJ87" s="100">
        <v>24.919436999999999</v>
      </c>
      <c r="AK87" s="100">
        <v>24.538377000000001</v>
      </c>
      <c r="AL87" s="100">
        <v>25.274529000000001</v>
      </c>
      <c r="AM87" s="100">
        <v>25.000232</v>
      </c>
      <c r="AN87" s="100">
        <v>24.300495000000002</v>
      </c>
      <c r="AO87" s="100">
        <v>23.666819</v>
      </c>
      <c r="AP87" s="100">
        <v>34.194209000000001</v>
      </c>
      <c r="AQ87" s="100">
        <v>26</v>
      </c>
      <c r="AR87" s="100">
        <v>44.377121000000002</v>
      </c>
      <c r="AS87" s="100">
        <v>3.3690601999999998</v>
      </c>
      <c r="AT87" s="99">
        <v>150548</v>
      </c>
      <c r="AU87" s="99">
        <v>10.605133</v>
      </c>
      <c r="AV87" s="99">
        <v>12.718693999999999</v>
      </c>
      <c r="AW87" s="100">
        <v>2.7528712999999998</v>
      </c>
      <c r="AY87" s="122">
        <v>1980</v>
      </c>
    </row>
    <row r="88" spans="2:51">
      <c r="B88" s="122">
        <v>1981</v>
      </c>
      <c r="C88" s="99">
        <v>2585</v>
      </c>
      <c r="D88" s="100">
        <v>34.706060000000001</v>
      </c>
      <c r="E88" s="100">
        <v>35.017274999999998</v>
      </c>
      <c r="F88" s="100">
        <v>36.067793000000002</v>
      </c>
      <c r="G88" s="100">
        <v>35.692008999999999</v>
      </c>
      <c r="H88" s="100">
        <v>34.281288000000004</v>
      </c>
      <c r="I88" s="100">
        <v>33.023434999999999</v>
      </c>
      <c r="J88" s="100">
        <v>33.182662999999998</v>
      </c>
      <c r="K88" s="100">
        <v>25</v>
      </c>
      <c r="L88" s="100">
        <v>46.127766000000001</v>
      </c>
      <c r="M88" s="100">
        <v>4.2589297000000004</v>
      </c>
      <c r="N88" s="99">
        <v>108741</v>
      </c>
      <c r="O88" s="99">
        <v>14.973488</v>
      </c>
      <c r="P88" s="99">
        <v>14.276693</v>
      </c>
      <c r="R88" s="122">
        <v>1981</v>
      </c>
      <c r="S88" s="99">
        <v>895</v>
      </c>
      <c r="T88" s="100">
        <v>11.973255</v>
      </c>
      <c r="U88" s="100">
        <v>11.935497</v>
      </c>
      <c r="V88" s="100">
        <v>12.293562</v>
      </c>
      <c r="W88" s="100">
        <v>12.305664999999999</v>
      </c>
      <c r="X88" s="100">
        <v>11.481987999999999</v>
      </c>
      <c r="Y88" s="100">
        <v>11.271203</v>
      </c>
      <c r="Z88" s="100">
        <v>37.924022000000001</v>
      </c>
      <c r="AA88" s="100">
        <v>29</v>
      </c>
      <c r="AB88" s="100">
        <v>39.202803000000003</v>
      </c>
      <c r="AC88" s="100">
        <v>1.8527336000000001</v>
      </c>
      <c r="AD88" s="99">
        <v>33731</v>
      </c>
      <c r="AE88" s="99">
        <v>4.7217821999999998</v>
      </c>
      <c r="AF88" s="99">
        <v>8.5484966</v>
      </c>
      <c r="AH88" s="122">
        <v>1981</v>
      </c>
      <c r="AI88" s="99">
        <v>3480</v>
      </c>
      <c r="AJ88" s="100">
        <v>23.319302</v>
      </c>
      <c r="AK88" s="100">
        <v>23.143276</v>
      </c>
      <c r="AL88" s="100">
        <v>23.837575000000001</v>
      </c>
      <c r="AM88" s="100">
        <v>23.540568</v>
      </c>
      <c r="AN88" s="100">
        <v>22.785157000000002</v>
      </c>
      <c r="AO88" s="100">
        <v>22.119864</v>
      </c>
      <c r="AP88" s="100">
        <v>34.402414</v>
      </c>
      <c r="AQ88" s="100">
        <v>26</v>
      </c>
      <c r="AR88" s="100">
        <v>44.123241</v>
      </c>
      <c r="AS88" s="100">
        <v>3.1925726999999999</v>
      </c>
      <c r="AT88" s="99">
        <v>142472</v>
      </c>
      <c r="AU88" s="99">
        <v>9.8898113999999993</v>
      </c>
      <c r="AV88" s="99">
        <v>12.321880999999999</v>
      </c>
      <c r="AW88" s="100">
        <v>2.9338765000000002</v>
      </c>
      <c r="AY88" s="122">
        <v>1981</v>
      </c>
    </row>
    <row r="89" spans="2:51">
      <c r="B89" s="122">
        <v>1982</v>
      </c>
      <c r="C89" s="99">
        <v>2656</v>
      </c>
      <c r="D89" s="100">
        <v>35.035353000000001</v>
      </c>
      <c r="E89" s="100">
        <v>34.560628000000001</v>
      </c>
      <c r="F89" s="100">
        <v>35.597447000000003</v>
      </c>
      <c r="G89" s="100">
        <v>35.173881999999999</v>
      </c>
      <c r="H89" s="100">
        <v>34.476914000000001</v>
      </c>
      <c r="I89" s="100">
        <v>33.541781999999998</v>
      </c>
      <c r="J89" s="100">
        <v>32.215361000000001</v>
      </c>
      <c r="K89" s="100">
        <v>25</v>
      </c>
      <c r="L89" s="100">
        <v>44.925575000000002</v>
      </c>
      <c r="M89" s="100">
        <v>4.196224</v>
      </c>
      <c r="N89" s="99">
        <v>114306</v>
      </c>
      <c r="O89" s="99">
        <v>15.474416</v>
      </c>
      <c r="P89" s="99">
        <v>14.570220000000001</v>
      </c>
      <c r="R89" s="122">
        <v>1982</v>
      </c>
      <c r="S89" s="99">
        <v>910</v>
      </c>
      <c r="T89" s="100">
        <v>11.968434999999999</v>
      </c>
      <c r="U89" s="100">
        <v>11.853896000000001</v>
      </c>
      <c r="V89" s="100">
        <v>12.209512999999999</v>
      </c>
      <c r="W89" s="100">
        <v>12.249096</v>
      </c>
      <c r="X89" s="100">
        <v>11.450657</v>
      </c>
      <c r="Y89" s="100">
        <v>11.299573000000001</v>
      </c>
      <c r="Z89" s="100">
        <v>38.016483999999998</v>
      </c>
      <c r="AA89" s="100">
        <v>31</v>
      </c>
      <c r="AB89" s="100">
        <v>38.203190999999997</v>
      </c>
      <c r="AC89" s="100">
        <v>1.7678141000000001</v>
      </c>
      <c r="AD89" s="99">
        <v>34120</v>
      </c>
      <c r="AE89" s="99">
        <v>4.6999893000000004</v>
      </c>
      <c r="AF89" s="99">
        <v>8.3343510999999992</v>
      </c>
      <c r="AH89" s="122">
        <v>1982</v>
      </c>
      <c r="AI89" s="99">
        <v>3566</v>
      </c>
      <c r="AJ89" s="100">
        <v>23.484866</v>
      </c>
      <c r="AK89" s="100">
        <v>22.949166999999999</v>
      </c>
      <c r="AL89" s="100">
        <v>23.637642</v>
      </c>
      <c r="AM89" s="100">
        <v>23.339535000000001</v>
      </c>
      <c r="AN89" s="100">
        <v>22.914674999999999</v>
      </c>
      <c r="AO89" s="100">
        <v>22.425906000000001</v>
      </c>
      <c r="AP89" s="100">
        <v>33.695737999999999</v>
      </c>
      <c r="AQ89" s="100">
        <v>26</v>
      </c>
      <c r="AR89" s="100">
        <v>42.994936000000003</v>
      </c>
      <c r="AS89" s="100">
        <v>3.1070566999999998</v>
      </c>
      <c r="AT89" s="99">
        <v>148426</v>
      </c>
      <c r="AU89" s="99">
        <v>10.133983000000001</v>
      </c>
      <c r="AV89" s="99">
        <v>12.431946</v>
      </c>
      <c r="AW89" s="100">
        <v>2.9155502000000002</v>
      </c>
      <c r="AY89" s="122">
        <v>1982</v>
      </c>
    </row>
    <row r="90" spans="2:51">
      <c r="B90" s="122">
        <v>1983</v>
      </c>
      <c r="C90" s="99">
        <v>2208</v>
      </c>
      <c r="D90" s="100">
        <v>28.726262999999999</v>
      </c>
      <c r="E90" s="100">
        <v>28.060593999999998</v>
      </c>
      <c r="F90" s="100">
        <v>28.902412000000002</v>
      </c>
      <c r="G90" s="100">
        <v>28.443866</v>
      </c>
      <c r="H90" s="100">
        <v>28.21208</v>
      </c>
      <c r="I90" s="100">
        <v>27.461531000000001</v>
      </c>
      <c r="J90" s="100">
        <v>32.109600999999998</v>
      </c>
      <c r="K90" s="100">
        <v>25</v>
      </c>
      <c r="L90" s="100">
        <v>41.086714000000001</v>
      </c>
      <c r="M90" s="100">
        <v>3.6526054999999999</v>
      </c>
      <c r="N90" s="99">
        <v>95156</v>
      </c>
      <c r="O90" s="99">
        <v>12.714416</v>
      </c>
      <c r="P90" s="99">
        <v>12.944563</v>
      </c>
      <c r="R90" s="122">
        <v>1983</v>
      </c>
      <c r="S90" s="99">
        <v>823</v>
      </c>
      <c r="T90" s="100">
        <v>10.678429</v>
      </c>
      <c r="U90" s="100">
        <v>10.548616000000001</v>
      </c>
      <c r="V90" s="100">
        <v>10.865074</v>
      </c>
      <c r="W90" s="100">
        <v>10.882320999999999</v>
      </c>
      <c r="X90" s="100">
        <v>10.152785</v>
      </c>
      <c r="Y90" s="100">
        <v>9.9716474000000002</v>
      </c>
      <c r="Z90" s="100">
        <v>38.520681000000003</v>
      </c>
      <c r="AA90" s="100">
        <v>31</v>
      </c>
      <c r="AB90" s="100">
        <v>37.138989000000002</v>
      </c>
      <c r="AC90" s="100">
        <v>1.6581376000000001</v>
      </c>
      <c r="AD90" s="99">
        <v>30412</v>
      </c>
      <c r="AE90" s="99">
        <v>4.1379044</v>
      </c>
      <c r="AF90" s="99">
        <v>7.6458550000000001</v>
      </c>
      <c r="AH90" s="122">
        <v>1983</v>
      </c>
      <c r="AI90" s="99">
        <v>3031</v>
      </c>
      <c r="AJ90" s="100">
        <v>19.690165</v>
      </c>
      <c r="AK90" s="100">
        <v>19.201494</v>
      </c>
      <c r="AL90" s="100">
        <v>19.777539000000001</v>
      </c>
      <c r="AM90" s="100">
        <v>19.495249000000001</v>
      </c>
      <c r="AN90" s="100">
        <v>19.199106</v>
      </c>
      <c r="AO90" s="100">
        <v>18.763007000000002</v>
      </c>
      <c r="AP90" s="100">
        <v>33.848844999999997</v>
      </c>
      <c r="AQ90" s="100">
        <v>26</v>
      </c>
      <c r="AR90" s="100">
        <v>39.934123999999997</v>
      </c>
      <c r="AS90" s="100">
        <v>2.753352</v>
      </c>
      <c r="AT90" s="99">
        <v>125568</v>
      </c>
      <c r="AU90" s="99">
        <v>8.4650394999999996</v>
      </c>
      <c r="AV90" s="99">
        <v>11.084139</v>
      </c>
      <c r="AW90" s="100">
        <v>2.6601210000000002</v>
      </c>
      <c r="AY90" s="122">
        <v>1983</v>
      </c>
    </row>
    <row r="91" spans="2:51">
      <c r="B91" s="122">
        <v>1984</v>
      </c>
      <c r="C91" s="99">
        <v>2079</v>
      </c>
      <c r="D91" s="100">
        <v>26.728508000000001</v>
      </c>
      <c r="E91" s="100">
        <v>26.861324</v>
      </c>
      <c r="F91" s="100">
        <v>27.667164</v>
      </c>
      <c r="G91" s="100">
        <v>27.442539</v>
      </c>
      <c r="H91" s="100">
        <v>26.296681</v>
      </c>
      <c r="I91" s="100">
        <v>25.267154000000001</v>
      </c>
      <c r="J91" s="100">
        <v>33.669072</v>
      </c>
      <c r="K91" s="100">
        <v>26</v>
      </c>
      <c r="L91" s="100">
        <v>41.119461999999999</v>
      </c>
      <c r="M91" s="100">
        <v>3.4657509000000002</v>
      </c>
      <c r="N91" s="99">
        <v>86613</v>
      </c>
      <c r="O91" s="99">
        <v>11.447115999999999</v>
      </c>
      <c r="P91" s="99">
        <v>12.26674</v>
      </c>
      <c r="R91" s="122">
        <v>1984</v>
      </c>
      <c r="S91" s="99">
        <v>817</v>
      </c>
      <c r="T91" s="100">
        <v>10.472776</v>
      </c>
      <c r="U91" s="100">
        <v>10.466958999999999</v>
      </c>
      <c r="V91" s="100">
        <v>10.780968</v>
      </c>
      <c r="W91" s="100">
        <v>10.812480000000001</v>
      </c>
      <c r="X91" s="100">
        <v>10.013036</v>
      </c>
      <c r="Y91" s="100">
        <v>9.8167190000000009</v>
      </c>
      <c r="Z91" s="100">
        <v>38.924112999999998</v>
      </c>
      <c r="AA91" s="100">
        <v>32</v>
      </c>
      <c r="AB91" s="100">
        <v>37.220956999999999</v>
      </c>
      <c r="AC91" s="100">
        <v>1.6363890999999999</v>
      </c>
      <c r="AD91" s="99">
        <v>30088</v>
      </c>
      <c r="AE91" s="99">
        <v>4.0501775999999996</v>
      </c>
      <c r="AF91" s="99">
        <v>7.8892442999999997</v>
      </c>
      <c r="AH91" s="122">
        <v>1984</v>
      </c>
      <c r="AI91" s="99">
        <v>2896</v>
      </c>
      <c r="AJ91" s="100">
        <v>18.588660000000001</v>
      </c>
      <c r="AK91" s="100">
        <v>18.403808999999999</v>
      </c>
      <c r="AL91" s="100">
        <v>18.955922999999999</v>
      </c>
      <c r="AM91" s="100">
        <v>18.781600000000001</v>
      </c>
      <c r="AN91" s="100">
        <v>18.072203999999999</v>
      </c>
      <c r="AO91" s="100">
        <v>17.515453000000001</v>
      </c>
      <c r="AP91" s="100">
        <v>35.151587999999997</v>
      </c>
      <c r="AQ91" s="100">
        <v>27</v>
      </c>
      <c r="AR91" s="100">
        <v>39.939318999999998</v>
      </c>
      <c r="AS91" s="100">
        <v>2.6347871999999999</v>
      </c>
      <c r="AT91" s="99">
        <v>116701</v>
      </c>
      <c r="AU91" s="99">
        <v>7.7825727000000002</v>
      </c>
      <c r="AV91" s="99">
        <v>10.731521000000001</v>
      </c>
      <c r="AW91" s="100">
        <v>2.5662967999999999</v>
      </c>
      <c r="AY91" s="122">
        <v>1984</v>
      </c>
    </row>
    <row r="92" spans="2:51">
      <c r="B92" s="122">
        <v>1985</v>
      </c>
      <c r="C92" s="99">
        <v>2233</v>
      </c>
      <c r="D92" s="100">
        <v>28.327756999999998</v>
      </c>
      <c r="E92" s="100">
        <v>27.712944</v>
      </c>
      <c r="F92" s="100">
        <v>28.544333000000002</v>
      </c>
      <c r="G92" s="100">
        <v>28.172346000000001</v>
      </c>
      <c r="H92" s="100">
        <v>27.728092</v>
      </c>
      <c r="I92" s="100">
        <v>26.870806999999999</v>
      </c>
      <c r="J92" s="100">
        <v>33.126288000000002</v>
      </c>
      <c r="K92" s="100">
        <v>26</v>
      </c>
      <c r="L92" s="100">
        <v>40.673952999999997</v>
      </c>
      <c r="M92" s="100">
        <v>3.4805785999999999</v>
      </c>
      <c r="N92" s="99">
        <v>94005</v>
      </c>
      <c r="O92" s="99">
        <v>12.271269999999999</v>
      </c>
      <c r="P92" s="99">
        <v>12.514078</v>
      </c>
      <c r="R92" s="122">
        <v>1985</v>
      </c>
      <c r="S92" s="99">
        <v>886</v>
      </c>
      <c r="T92" s="100">
        <v>11.207267999999999</v>
      </c>
      <c r="U92" s="100">
        <v>11.142716999999999</v>
      </c>
      <c r="V92" s="100">
        <v>11.476998</v>
      </c>
      <c r="W92" s="100">
        <v>11.501968</v>
      </c>
      <c r="X92" s="100">
        <v>10.693910000000001</v>
      </c>
      <c r="Y92" s="100">
        <v>10.469647</v>
      </c>
      <c r="Z92" s="100">
        <v>39.406320999999998</v>
      </c>
      <c r="AA92" s="100">
        <v>33</v>
      </c>
      <c r="AB92" s="100">
        <v>38.042077999999997</v>
      </c>
      <c r="AC92" s="100">
        <v>1.6211667000000001</v>
      </c>
      <c r="AD92" s="99">
        <v>32027</v>
      </c>
      <c r="AE92" s="99">
        <v>4.2603910999999997</v>
      </c>
      <c r="AF92" s="99">
        <v>7.8635546999999999</v>
      </c>
      <c r="AH92" s="122">
        <v>1985</v>
      </c>
      <c r="AI92" s="99">
        <v>3119</v>
      </c>
      <c r="AJ92" s="100">
        <v>19.755120000000002</v>
      </c>
      <c r="AK92" s="100">
        <v>19.3156</v>
      </c>
      <c r="AL92" s="100">
        <v>19.895067999999998</v>
      </c>
      <c r="AM92" s="100">
        <v>19.665517000000001</v>
      </c>
      <c r="AN92" s="100">
        <v>19.212433999999998</v>
      </c>
      <c r="AO92" s="100">
        <v>18.703194</v>
      </c>
      <c r="AP92" s="100">
        <v>34.910227999999996</v>
      </c>
      <c r="AQ92" s="100">
        <v>27</v>
      </c>
      <c r="AR92" s="100">
        <v>39.890011999999999</v>
      </c>
      <c r="AS92" s="100">
        <v>2.6252441000000002</v>
      </c>
      <c r="AT92" s="99">
        <v>126032</v>
      </c>
      <c r="AU92" s="99">
        <v>8.3036186000000001</v>
      </c>
      <c r="AV92" s="99">
        <v>10.879102</v>
      </c>
      <c r="AW92" s="100">
        <v>2.4870904999999999</v>
      </c>
      <c r="AY92" s="122">
        <v>1985</v>
      </c>
    </row>
    <row r="93" spans="2:51">
      <c r="B93" s="122">
        <v>1986</v>
      </c>
      <c r="C93" s="99">
        <v>2276</v>
      </c>
      <c r="D93" s="100">
        <v>28.449335000000001</v>
      </c>
      <c r="E93" s="100">
        <v>28.124628000000001</v>
      </c>
      <c r="F93" s="100">
        <v>28.968367000000001</v>
      </c>
      <c r="G93" s="100">
        <v>28.590951</v>
      </c>
      <c r="H93" s="100">
        <v>27.868987000000001</v>
      </c>
      <c r="I93" s="100">
        <v>26.955625999999999</v>
      </c>
      <c r="J93" s="100">
        <v>33.486379999999997</v>
      </c>
      <c r="K93" s="100">
        <v>26.5</v>
      </c>
      <c r="L93" s="100">
        <v>41.601170000000003</v>
      </c>
      <c r="M93" s="100">
        <v>3.6585757999999999</v>
      </c>
      <c r="N93" s="99">
        <v>95109</v>
      </c>
      <c r="O93" s="99">
        <v>12.246219</v>
      </c>
      <c r="P93" s="99">
        <v>13.142901</v>
      </c>
      <c r="R93" s="122">
        <v>1986</v>
      </c>
      <c r="S93" s="99">
        <v>906</v>
      </c>
      <c r="T93" s="100">
        <v>11.299346</v>
      </c>
      <c r="U93" s="100">
        <v>11.074128</v>
      </c>
      <c r="V93" s="100">
        <v>11.406352</v>
      </c>
      <c r="W93" s="100">
        <v>11.374006</v>
      </c>
      <c r="X93" s="100">
        <v>10.822699</v>
      </c>
      <c r="Y93" s="100">
        <v>10.666843</v>
      </c>
      <c r="Z93" s="100">
        <v>37.629139000000002</v>
      </c>
      <c r="AA93" s="100">
        <v>29</v>
      </c>
      <c r="AB93" s="100">
        <v>38.438693000000001</v>
      </c>
      <c r="AC93" s="100">
        <v>1.7168521000000001</v>
      </c>
      <c r="AD93" s="99">
        <v>34420</v>
      </c>
      <c r="AE93" s="99">
        <v>4.5211009000000004</v>
      </c>
      <c r="AF93" s="99">
        <v>8.8230845999999996</v>
      </c>
      <c r="AH93" s="122">
        <v>1986</v>
      </c>
      <c r="AI93" s="99">
        <v>3182</v>
      </c>
      <c r="AJ93" s="100">
        <v>19.864718</v>
      </c>
      <c r="AK93" s="100">
        <v>19.421949999999999</v>
      </c>
      <c r="AL93" s="100">
        <v>20.004608999999999</v>
      </c>
      <c r="AM93" s="100">
        <v>19.734601000000001</v>
      </c>
      <c r="AN93" s="100">
        <v>19.312794</v>
      </c>
      <c r="AO93" s="100">
        <v>18.819631999999999</v>
      </c>
      <c r="AP93" s="100">
        <v>34.665933000000003</v>
      </c>
      <c r="AQ93" s="100">
        <v>27</v>
      </c>
      <c r="AR93" s="100">
        <v>40.648952000000001</v>
      </c>
      <c r="AS93" s="100">
        <v>2.7674137000000001</v>
      </c>
      <c r="AT93" s="99">
        <v>129529</v>
      </c>
      <c r="AU93" s="99">
        <v>8.4221377000000004</v>
      </c>
      <c r="AV93" s="99">
        <v>11.629822000000001</v>
      </c>
      <c r="AW93" s="100">
        <v>2.5396698</v>
      </c>
      <c r="AY93" s="122">
        <v>1986</v>
      </c>
    </row>
    <row r="94" spans="2:51">
      <c r="B94" s="122">
        <v>1987</v>
      </c>
      <c r="C94" s="99">
        <v>2144</v>
      </c>
      <c r="D94" s="100">
        <v>26.409616</v>
      </c>
      <c r="E94" s="100">
        <v>26.100619999999999</v>
      </c>
      <c r="F94" s="100">
        <v>26.883638999999999</v>
      </c>
      <c r="G94" s="100">
        <v>26.546130000000002</v>
      </c>
      <c r="H94" s="100">
        <v>25.830207999999999</v>
      </c>
      <c r="I94" s="100">
        <v>24.945927000000001</v>
      </c>
      <c r="J94" s="100">
        <v>33.419038999999998</v>
      </c>
      <c r="K94" s="100">
        <v>26</v>
      </c>
      <c r="L94" s="100">
        <v>37.430168000000002</v>
      </c>
      <c r="M94" s="100">
        <v>3.3705921999999999</v>
      </c>
      <c r="N94" s="99">
        <v>89786</v>
      </c>
      <c r="O94" s="99">
        <v>11.402896999999999</v>
      </c>
      <c r="P94" s="99">
        <v>12.464046</v>
      </c>
      <c r="R94" s="122">
        <v>1987</v>
      </c>
      <c r="S94" s="99">
        <v>822</v>
      </c>
      <c r="T94" s="100">
        <v>10.091314000000001</v>
      </c>
      <c r="U94" s="100">
        <v>9.8783416000000006</v>
      </c>
      <c r="V94" s="100">
        <v>10.174692</v>
      </c>
      <c r="W94" s="100">
        <v>10.194591000000001</v>
      </c>
      <c r="X94" s="100">
        <v>9.5945590000000003</v>
      </c>
      <c r="Y94" s="100">
        <v>9.4008462000000002</v>
      </c>
      <c r="Z94" s="100">
        <v>38.543796</v>
      </c>
      <c r="AA94" s="100">
        <v>31</v>
      </c>
      <c r="AB94" s="100">
        <v>35.128205000000001</v>
      </c>
      <c r="AC94" s="100">
        <v>1.5304412999999999</v>
      </c>
      <c r="AD94" s="99">
        <v>30493</v>
      </c>
      <c r="AE94" s="99">
        <v>3.9469194999999999</v>
      </c>
      <c r="AF94" s="99">
        <v>8.0420604000000004</v>
      </c>
      <c r="AH94" s="122">
        <v>1987</v>
      </c>
      <c r="AI94" s="99">
        <v>2966</v>
      </c>
      <c r="AJ94" s="100">
        <v>18.236737000000002</v>
      </c>
      <c r="AK94" s="100">
        <v>17.783974000000001</v>
      </c>
      <c r="AL94" s="100">
        <v>18.317492999999999</v>
      </c>
      <c r="AM94" s="100">
        <v>18.085560999999998</v>
      </c>
      <c r="AN94" s="100">
        <v>17.663411</v>
      </c>
      <c r="AO94" s="100">
        <v>17.166578999999999</v>
      </c>
      <c r="AP94" s="100">
        <v>34.839798000000002</v>
      </c>
      <c r="AQ94" s="100">
        <v>27</v>
      </c>
      <c r="AR94" s="100">
        <v>36.762518999999998</v>
      </c>
      <c r="AS94" s="100">
        <v>2.5281497000000002</v>
      </c>
      <c r="AT94" s="99">
        <v>120279</v>
      </c>
      <c r="AU94" s="99">
        <v>7.7103228000000001</v>
      </c>
      <c r="AV94" s="99">
        <v>10.939138</v>
      </c>
      <c r="AW94" s="100">
        <v>2.6422067</v>
      </c>
      <c r="AY94" s="122">
        <v>1987</v>
      </c>
    </row>
    <row r="95" spans="2:51">
      <c r="B95" s="122">
        <v>1988</v>
      </c>
      <c r="C95" s="99">
        <v>2310</v>
      </c>
      <c r="D95" s="100">
        <v>28.003581000000001</v>
      </c>
      <c r="E95" s="100">
        <v>27.750582000000001</v>
      </c>
      <c r="F95" s="100">
        <v>28.583099000000001</v>
      </c>
      <c r="G95" s="100">
        <v>28.266138000000002</v>
      </c>
      <c r="H95" s="100">
        <v>27.301200999999999</v>
      </c>
      <c r="I95" s="100">
        <v>26.266119</v>
      </c>
      <c r="J95" s="100">
        <v>34.220345999999999</v>
      </c>
      <c r="K95" s="100">
        <v>27</v>
      </c>
      <c r="L95" s="100">
        <v>38.628762999999999</v>
      </c>
      <c r="M95" s="100">
        <v>3.5494775999999999</v>
      </c>
      <c r="N95" s="99">
        <v>94918</v>
      </c>
      <c r="O95" s="99">
        <v>11.873514</v>
      </c>
      <c r="P95" s="99">
        <v>12.827797</v>
      </c>
      <c r="R95" s="122">
        <v>1988</v>
      </c>
      <c r="S95" s="99">
        <v>947</v>
      </c>
      <c r="T95" s="100">
        <v>11.432753</v>
      </c>
      <c r="U95" s="100">
        <v>11.266171999999999</v>
      </c>
      <c r="V95" s="100">
        <v>11.604157000000001</v>
      </c>
      <c r="W95" s="100">
        <v>11.607536</v>
      </c>
      <c r="X95" s="100">
        <v>10.783067000000001</v>
      </c>
      <c r="Y95" s="100">
        <v>10.427151</v>
      </c>
      <c r="Z95" s="100">
        <v>39.942977999999997</v>
      </c>
      <c r="AA95" s="100">
        <v>33</v>
      </c>
      <c r="AB95" s="100">
        <v>37.940705000000001</v>
      </c>
      <c r="AC95" s="100">
        <v>1.7286068999999999</v>
      </c>
      <c r="AD95" s="99">
        <v>33840</v>
      </c>
      <c r="AE95" s="99">
        <v>4.3116595999999996</v>
      </c>
      <c r="AF95" s="99">
        <v>8.6411840000000009</v>
      </c>
      <c r="AH95" s="122">
        <v>1988</v>
      </c>
      <c r="AI95" s="99">
        <v>3257</v>
      </c>
      <c r="AJ95" s="100">
        <v>19.700990000000001</v>
      </c>
      <c r="AK95" s="100">
        <v>19.310497999999999</v>
      </c>
      <c r="AL95" s="100">
        <v>19.889813</v>
      </c>
      <c r="AM95" s="100">
        <v>19.660615</v>
      </c>
      <c r="AN95" s="100">
        <v>18.996209</v>
      </c>
      <c r="AO95" s="100">
        <v>18.337084999999998</v>
      </c>
      <c r="AP95" s="100">
        <v>35.884248999999997</v>
      </c>
      <c r="AQ95" s="100">
        <v>28</v>
      </c>
      <c r="AR95" s="100">
        <v>38.426144000000001</v>
      </c>
      <c r="AS95" s="100">
        <v>2.7172461999999999</v>
      </c>
      <c r="AT95" s="99">
        <v>128758</v>
      </c>
      <c r="AU95" s="99">
        <v>8.1273373000000007</v>
      </c>
      <c r="AV95" s="99">
        <v>11.378875000000001</v>
      </c>
      <c r="AW95" s="100">
        <v>2.4631775999999999</v>
      </c>
      <c r="AY95" s="122">
        <v>1988</v>
      </c>
    </row>
    <row r="96" spans="2:51">
      <c r="B96" s="122">
        <v>1989</v>
      </c>
      <c r="C96" s="99">
        <v>2135</v>
      </c>
      <c r="D96" s="100">
        <v>25.454274999999999</v>
      </c>
      <c r="E96" s="100">
        <v>25.106033</v>
      </c>
      <c r="F96" s="100">
        <v>25.859214000000001</v>
      </c>
      <c r="G96" s="100">
        <v>25.480412999999999</v>
      </c>
      <c r="H96" s="100">
        <v>24.775206000000001</v>
      </c>
      <c r="I96" s="100">
        <v>23.680759999999999</v>
      </c>
      <c r="J96" s="100">
        <v>34.425961000000001</v>
      </c>
      <c r="K96" s="100">
        <v>28</v>
      </c>
      <c r="L96" s="100">
        <v>37.436436999999998</v>
      </c>
      <c r="M96" s="100">
        <v>3.1900905000000002</v>
      </c>
      <c r="N96" s="99">
        <v>87231</v>
      </c>
      <c r="O96" s="99">
        <v>10.741747</v>
      </c>
      <c r="P96" s="99">
        <v>12.100778</v>
      </c>
      <c r="R96" s="122">
        <v>1989</v>
      </c>
      <c r="S96" s="99">
        <v>868</v>
      </c>
      <c r="T96" s="100">
        <v>10.300437000000001</v>
      </c>
      <c r="U96" s="100">
        <v>10.115487</v>
      </c>
      <c r="V96" s="100">
        <v>10.418952000000001</v>
      </c>
      <c r="W96" s="100">
        <v>10.372329000000001</v>
      </c>
      <c r="X96" s="100">
        <v>9.8210016000000007</v>
      </c>
      <c r="Y96" s="100">
        <v>9.5926381999999997</v>
      </c>
      <c r="Z96" s="100">
        <v>38.456220999999999</v>
      </c>
      <c r="AA96" s="100">
        <v>32</v>
      </c>
      <c r="AB96" s="100">
        <v>35.170178</v>
      </c>
      <c r="AC96" s="100">
        <v>1.5146755999999999</v>
      </c>
      <c r="AD96" s="99">
        <v>32194</v>
      </c>
      <c r="AE96" s="99">
        <v>4.0368504999999999</v>
      </c>
      <c r="AF96" s="99">
        <v>8.3659458000000004</v>
      </c>
      <c r="AH96" s="122">
        <v>1989</v>
      </c>
      <c r="AI96" s="99">
        <v>3003</v>
      </c>
      <c r="AJ96" s="100">
        <v>17.859674999999999</v>
      </c>
      <c r="AK96" s="100">
        <v>17.449424</v>
      </c>
      <c r="AL96" s="100">
        <v>17.972905999999998</v>
      </c>
      <c r="AM96" s="100">
        <v>17.706747</v>
      </c>
      <c r="AN96" s="100">
        <v>17.255077</v>
      </c>
      <c r="AO96" s="100">
        <v>16.632114000000001</v>
      </c>
      <c r="AP96" s="100">
        <v>35.591271999999996</v>
      </c>
      <c r="AQ96" s="100">
        <v>29</v>
      </c>
      <c r="AR96" s="100">
        <v>36.751927999999999</v>
      </c>
      <c r="AS96" s="100">
        <v>2.4172516000000002</v>
      </c>
      <c r="AT96" s="99">
        <v>119425</v>
      </c>
      <c r="AU96" s="99">
        <v>7.4196489000000003</v>
      </c>
      <c r="AV96" s="99">
        <v>10.800919</v>
      </c>
      <c r="AW96" s="100">
        <v>2.4819401000000001</v>
      </c>
      <c r="AY96" s="122">
        <v>1989</v>
      </c>
    </row>
    <row r="97" spans="2:51">
      <c r="B97" s="122">
        <v>1990</v>
      </c>
      <c r="C97" s="99">
        <v>1896</v>
      </c>
      <c r="D97" s="100">
        <v>22.276349</v>
      </c>
      <c r="E97" s="100">
        <v>22.290996</v>
      </c>
      <c r="F97" s="100">
        <v>22.959726</v>
      </c>
      <c r="G97" s="100">
        <v>22.747726</v>
      </c>
      <c r="H97" s="100">
        <v>21.771115000000002</v>
      </c>
      <c r="I97" s="100">
        <v>20.907571999999998</v>
      </c>
      <c r="J97" s="100">
        <v>35.165612000000003</v>
      </c>
      <c r="K97" s="100">
        <v>28</v>
      </c>
      <c r="L97" s="100">
        <v>33.929850000000002</v>
      </c>
      <c r="M97" s="100">
        <v>2.9323518000000002</v>
      </c>
      <c r="N97" s="99">
        <v>76244</v>
      </c>
      <c r="O97" s="99">
        <v>9.2592165000000008</v>
      </c>
      <c r="P97" s="99">
        <v>10.684118</v>
      </c>
      <c r="R97" s="122">
        <v>1990</v>
      </c>
      <c r="S97" s="99">
        <v>781</v>
      </c>
      <c r="T97" s="100">
        <v>9.1303820000000009</v>
      </c>
      <c r="U97" s="100">
        <v>9.0168073999999994</v>
      </c>
      <c r="V97" s="100">
        <v>9.2873116000000007</v>
      </c>
      <c r="W97" s="100">
        <v>9.3241803000000001</v>
      </c>
      <c r="X97" s="100">
        <v>8.6192393999999997</v>
      </c>
      <c r="Y97" s="100">
        <v>8.4187127999999998</v>
      </c>
      <c r="Z97" s="100">
        <v>40.700384</v>
      </c>
      <c r="AA97" s="100">
        <v>36</v>
      </c>
      <c r="AB97" s="100">
        <v>33.276522999999997</v>
      </c>
      <c r="AC97" s="100">
        <v>1.4096964000000001</v>
      </c>
      <c r="AD97" s="99">
        <v>27279</v>
      </c>
      <c r="AE97" s="99">
        <v>3.3726769000000001</v>
      </c>
      <c r="AF97" s="99">
        <v>7.2251151</v>
      </c>
      <c r="AH97" s="122">
        <v>1990</v>
      </c>
      <c r="AI97" s="99">
        <v>2677</v>
      </c>
      <c r="AJ97" s="100">
        <v>15.686961</v>
      </c>
      <c r="AK97" s="100">
        <v>15.466275</v>
      </c>
      <c r="AL97" s="100">
        <v>15.930263</v>
      </c>
      <c r="AM97" s="100">
        <v>15.783414</v>
      </c>
      <c r="AN97" s="100">
        <v>15.138859</v>
      </c>
      <c r="AO97" s="100">
        <v>14.645875999999999</v>
      </c>
      <c r="AP97" s="100">
        <v>36.780351000000003</v>
      </c>
      <c r="AQ97" s="100">
        <v>29</v>
      </c>
      <c r="AR97" s="100">
        <v>33.736609999999999</v>
      </c>
      <c r="AS97" s="100">
        <v>2.2297185000000002</v>
      </c>
      <c r="AT97" s="99">
        <v>103523</v>
      </c>
      <c r="AU97" s="99">
        <v>6.3423012999999999</v>
      </c>
      <c r="AV97" s="99">
        <v>9.4872697000000006</v>
      </c>
      <c r="AW97" s="100">
        <v>2.4721606</v>
      </c>
      <c r="AY97" s="122">
        <v>1990</v>
      </c>
    </row>
    <row r="98" spans="2:51">
      <c r="B98" s="122">
        <v>1991</v>
      </c>
      <c r="C98" s="99">
        <v>1680</v>
      </c>
      <c r="D98" s="100">
        <v>19.499945</v>
      </c>
      <c r="E98" s="100">
        <v>19.429245999999999</v>
      </c>
      <c r="F98" s="100">
        <v>20.012124</v>
      </c>
      <c r="G98" s="100">
        <v>19.831299000000001</v>
      </c>
      <c r="H98" s="100">
        <v>19.115272999999998</v>
      </c>
      <c r="I98" s="100">
        <v>18.405474999999999</v>
      </c>
      <c r="J98" s="100">
        <v>35.135714</v>
      </c>
      <c r="K98" s="100">
        <v>28</v>
      </c>
      <c r="L98" s="100">
        <v>31.111111000000001</v>
      </c>
      <c r="M98" s="100">
        <v>2.6222547999999999</v>
      </c>
      <c r="N98" s="99">
        <v>67530</v>
      </c>
      <c r="O98" s="99">
        <v>8.1090008999999998</v>
      </c>
      <c r="P98" s="99">
        <v>9.9621458999999994</v>
      </c>
      <c r="R98" s="122">
        <v>1991</v>
      </c>
      <c r="S98" s="99">
        <v>692</v>
      </c>
      <c r="T98" s="100">
        <v>7.9828096999999998</v>
      </c>
      <c r="U98" s="100">
        <v>7.8158463999999999</v>
      </c>
      <c r="V98" s="100">
        <v>8.0503218000000007</v>
      </c>
      <c r="W98" s="100">
        <v>8.0512148999999997</v>
      </c>
      <c r="X98" s="100">
        <v>7.4199884999999997</v>
      </c>
      <c r="Y98" s="100">
        <v>7.1152911000000003</v>
      </c>
      <c r="Z98" s="100">
        <v>41.393631999999997</v>
      </c>
      <c r="AA98" s="100">
        <v>34</v>
      </c>
      <c r="AB98" s="100">
        <v>30.047764000000001</v>
      </c>
      <c r="AC98" s="100">
        <v>1.2563772</v>
      </c>
      <c r="AD98" s="99">
        <v>23675</v>
      </c>
      <c r="AE98" s="99">
        <v>2.8915384</v>
      </c>
      <c r="AF98" s="99">
        <v>6.4488450999999998</v>
      </c>
      <c r="AH98" s="122">
        <v>1991</v>
      </c>
      <c r="AI98" s="99">
        <v>2372</v>
      </c>
      <c r="AJ98" s="100">
        <v>13.723646</v>
      </c>
      <c r="AK98" s="100">
        <v>13.500969</v>
      </c>
      <c r="AL98" s="100">
        <v>13.905998</v>
      </c>
      <c r="AM98" s="100">
        <v>13.769824</v>
      </c>
      <c r="AN98" s="100">
        <v>13.241469</v>
      </c>
      <c r="AO98" s="100">
        <v>12.764488999999999</v>
      </c>
      <c r="AP98" s="100">
        <v>36.959510999999999</v>
      </c>
      <c r="AQ98" s="100">
        <v>29</v>
      </c>
      <c r="AR98" s="100">
        <v>30.793196999999999</v>
      </c>
      <c r="AS98" s="100">
        <v>1.9908348</v>
      </c>
      <c r="AT98" s="99">
        <v>91205</v>
      </c>
      <c r="AU98" s="99">
        <v>5.5223994000000003</v>
      </c>
      <c r="AV98" s="99">
        <v>8.7278681000000002</v>
      </c>
      <c r="AW98" s="100">
        <v>2.4858788000000001</v>
      </c>
      <c r="AY98" s="122">
        <v>1991</v>
      </c>
    </row>
    <row r="99" spans="2:51">
      <c r="B99" s="122">
        <v>1992</v>
      </c>
      <c r="C99" s="99">
        <v>1535</v>
      </c>
      <c r="D99" s="100">
        <v>17.626950999999998</v>
      </c>
      <c r="E99" s="100">
        <v>17.634886000000002</v>
      </c>
      <c r="F99" s="100">
        <v>18.163931999999999</v>
      </c>
      <c r="G99" s="100">
        <v>17.924306000000001</v>
      </c>
      <c r="H99" s="100">
        <v>17.317938999999999</v>
      </c>
      <c r="I99" s="100">
        <v>16.614773</v>
      </c>
      <c r="J99" s="100">
        <v>35.209121000000003</v>
      </c>
      <c r="K99" s="100">
        <v>29</v>
      </c>
      <c r="L99" s="100">
        <v>29.349903999999999</v>
      </c>
      <c r="M99" s="100">
        <v>2.3217121999999999</v>
      </c>
      <c r="N99" s="99">
        <v>61694</v>
      </c>
      <c r="O99" s="99">
        <v>7.3351793000000001</v>
      </c>
      <c r="P99" s="99">
        <v>9.1297618000000007</v>
      </c>
      <c r="R99" s="122">
        <v>1992</v>
      </c>
      <c r="S99" s="99">
        <v>698</v>
      </c>
      <c r="T99" s="100">
        <v>7.9586069999999998</v>
      </c>
      <c r="U99" s="100">
        <v>7.8565860000000001</v>
      </c>
      <c r="V99" s="100">
        <v>8.0922836</v>
      </c>
      <c r="W99" s="100">
        <v>8.0955666999999991</v>
      </c>
      <c r="X99" s="100">
        <v>7.5124456999999998</v>
      </c>
      <c r="Y99" s="100">
        <v>7.2933963000000004</v>
      </c>
      <c r="Z99" s="100">
        <v>41.223495999999997</v>
      </c>
      <c r="AA99" s="100">
        <v>36</v>
      </c>
      <c r="AB99" s="100">
        <v>30.898627999999999</v>
      </c>
      <c r="AC99" s="100">
        <v>1.2129638</v>
      </c>
      <c r="AD99" s="99">
        <v>23969</v>
      </c>
      <c r="AE99" s="99">
        <v>2.8966528999999999</v>
      </c>
      <c r="AF99" s="99">
        <v>6.5706657000000002</v>
      </c>
      <c r="AH99" s="122">
        <v>1992</v>
      </c>
      <c r="AI99" s="99">
        <v>2233</v>
      </c>
      <c r="AJ99" s="100">
        <v>12.775596999999999</v>
      </c>
      <c r="AK99" s="100">
        <v>12.629930999999999</v>
      </c>
      <c r="AL99" s="100">
        <v>13.008829</v>
      </c>
      <c r="AM99" s="100">
        <v>12.845705000000001</v>
      </c>
      <c r="AN99" s="100">
        <v>12.387152</v>
      </c>
      <c r="AO99" s="100">
        <v>11.952006000000001</v>
      </c>
      <c r="AP99" s="100">
        <v>37.089117999999999</v>
      </c>
      <c r="AQ99" s="100">
        <v>31</v>
      </c>
      <c r="AR99" s="100">
        <v>29.817064999999999</v>
      </c>
      <c r="AS99" s="100">
        <v>1.8057577</v>
      </c>
      <c r="AT99" s="99">
        <v>85663</v>
      </c>
      <c r="AU99" s="99">
        <v>5.1340019999999997</v>
      </c>
      <c r="AV99" s="99">
        <v>8.2325997999999991</v>
      </c>
      <c r="AW99" s="100">
        <v>2.2445990999999998</v>
      </c>
      <c r="AY99" s="122">
        <v>1992</v>
      </c>
    </row>
    <row r="100" spans="2:51">
      <c r="B100" s="122">
        <v>1993</v>
      </c>
      <c r="C100" s="99">
        <v>1499</v>
      </c>
      <c r="D100" s="100">
        <v>17.069044000000002</v>
      </c>
      <c r="E100" s="100">
        <v>17.027653999999998</v>
      </c>
      <c r="F100" s="100">
        <v>17.538482999999999</v>
      </c>
      <c r="G100" s="100">
        <v>17.245844000000002</v>
      </c>
      <c r="H100" s="100">
        <v>16.804324000000001</v>
      </c>
      <c r="I100" s="100">
        <v>16.153904000000001</v>
      </c>
      <c r="J100" s="100">
        <v>34.919947000000001</v>
      </c>
      <c r="K100" s="100">
        <v>29</v>
      </c>
      <c r="L100" s="100">
        <v>29.683167999999998</v>
      </c>
      <c r="M100" s="100">
        <v>2.3030005</v>
      </c>
      <c r="N100" s="99">
        <v>60662</v>
      </c>
      <c r="O100" s="99">
        <v>7.1572506000000002</v>
      </c>
      <c r="P100" s="99">
        <v>9.2908068000000004</v>
      </c>
      <c r="R100" s="122">
        <v>1993</v>
      </c>
      <c r="S100" s="99">
        <v>602</v>
      </c>
      <c r="T100" s="100">
        <v>6.8000869000000002</v>
      </c>
      <c r="U100" s="100">
        <v>6.6593682000000003</v>
      </c>
      <c r="V100" s="100">
        <v>6.8591492000000001</v>
      </c>
      <c r="W100" s="100">
        <v>6.7938235000000002</v>
      </c>
      <c r="X100" s="100">
        <v>6.4020501999999997</v>
      </c>
      <c r="Y100" s="100">
        <v>6.1660354999999996</v>
      </c>
      <c r="Z100" s="100">
        <v>40.529899999999998</v>
      </c>
      <c r="AA100" s="100">
        <v>35</v>
      </c>
      <c r="AB100" s="100">
        <v>30.542871999999999</v>
      </c>
      <c r="AC100" s="100">
        <v>1.0652982</v>
      </c>
      <c r="AD100" s="99">
        <v>21093</v>
      </c>
      <c r="AE100" s="99">
        <v>2.5280385000000001</v>
      </c>
      <c r="AF100" s="99">
        <v>6.0463863</v>
      </c>
      <c r="AH100" s="122">
        <v>1993</v>
      </c>
      <c r="AI100" s="99">
        <v>2101</v>
      </c>
      <c r="AJ100" s="100">
        <v>11.913937000000001</v>
      </c>
      <c r="AK100" s="100">
        <v>11.734838999999999</v>
      </c>
      <c r="AL100" s="100">
        <v>12.086884</v>
      </c>
      <c r="AM100" s="100">
        <v>11.868315000000001</v>
      </c>
      <c r="AN100" s="100">
        <v>11.580237</v>
      </c>
      <c r="AO100" s="100">
        <v>11.165341</v>
      </c>
      <c r="AP100" s="100">
        <v>36.527368000000003</v>
      </c>
      <c r="AQ100" s="100">
        <v>30</v>
      </c>
      <c r="AR100" s="100">
        <v>29.924512</v>
      </c>
      <c r="AS100" s="100">
        <v>1.7278103</v>
      </c>
      <c r="AT100" s="99">
        <v>81755</v>
      </c>
      <c r="AU100" s="99">
        <v>4.8608069</v>
      </c>
      <c r="AV100" s="99">
        <v>8.1609897999999994</v>
      </c>
      <c r="AW100" s="100">
        <v>2.5569473</v>
      </c>
      <c r="AY100" s="122">
        <v>1993</v>
      </c>
    </row>
    <row r="101" spans="2:51">
      <c r="B101" s="122">
        <v>1994</v>
      </c>
      <c r="C101" s="99">
        <v>1462</v>
      </c>
      <c r="D101" s="100">
        <v>16.494282999999999</v>
      </c>
      <c r="E101" s="100">
        <v>16.682822000000002</v>
      </c>
      <c r="F101" s="100">
        <v>17.183306999999999</v>
      </c>
      <c r="G101" s="100">
        <v>17.065322999999999</v>
      </c>
      <c r="H101" s="100">
        <v>16.155321000000001</v>
      </c>
      <c r="I101" s="100">
        <v>15.441231999999999</v>
      </c>
      <c r="J101" s="100">
        <v>37.112859</v>
      </c>
      <c r="K101" s="100">
        <v>30.5</v>
      </c>
      <c r="L101" s="100">
        <v>28.728629999999999</v>
      </c>
      <c r="M101" s="100">
        <v>2.1670817000000002</v>
      </c>
      <c r="N101" s="99">
        <v>56056</v>
      </c>
      <c r="O101" s="99">
        <v>6.5567679999999999</v>
      </c>
      <c r="P101" s="99">
        <v>8.6608953999999994</v>
      </c>
      <c r="R101" s="122">
        <v>1994</v>
      </c>
      <c r="S101" s="99">
        <v>622</v>
      </c>
      <c r="T101" s="100">
        <v>6.9561009</v>
      </c>
      <c r="U101" s="100">
        <v>6.9087813000000002</v>
      </c>
      <c r="V101" s="100">
        <v>7.1160446999999998</v>
      </c>
      <c r="W101" s="100">
        <v>7.1267117000000004</v>
      </c>
      <c r="X101" s="100">
        <v>6.5867721000000001</v>
      </c>
      <c r="Y101" s="100">
        <v>6.4162767000000001</v>
      </c>
      <c r="Z101" s="100">
        <v>41.826366999999998</v>
      </c>
      <c r="AA101" s="100">
        <v>37</v>
      </c>
      <c r="AB101" s="100">
        <v>29.619047999999999</v>
      </c>
      <c r="AC101" s="100">
        <v>1.050179</v>
      </c>
      <c r="AD101" s="99">
        <v>21116</v>
      </c>
      <c r="AE101" s="99">
        <v>2.5076082999999998</v>
      </c>
      <c r="AF101" s="99">
        <v>6.1065788000000003</v>
      </c>
      <c r="AH101" s="122">
        <v>1994</v>
      </c>
      <c r="AI101" s="99">
        <v>2084</v>
      </c>
      <c r="AJ101" s="100">
        <v>11.704269999999999</v>
      </c>
      <c r="AK101" s="100">
        <v>11.656414</v>
      </c>
      <c r="AL101" s="100">
        <v>12.006107</v>
      </c>
      <c r="AM101" s="100">
        <v>11.910446</v>
      </c>
      <c r="AN101" s="100">
        <v>11.323632</v>
      </c>
      <c r="AO101" s="100">
        <v>10.909682999999999</v>
      </c>
      <c r="AP101" s="100">
        <v>38.519674000000002</v>
      </c>
      <c r="AQ101" s="100">
        <v>33</v>
      </c>
      <c r="AR101" s="100">
        <v>28.988733</v>
      </c>
      <c r="AS101" s="100">
        <v>1.6449342</v>
      </c>
      <c r="AT101" s="99">
        <v>77172</v>
      </c>
      <c r="AU101" s="99">
        <v>4.5475257999999998</v>
      </c>
      <c r="AV101" s="99">
        <v>7.7714290000000004</v>
      </c>
      <c r="AW101" s="100">
        <v>2.4147273</v>
      </c>
      <c r="AY101" s="122">
        <v>1994</v>
      </c>
    </row>
    <row r="102" spans="2:51">
      <c r="B102" s="122">
        <v>1995</v>
      </c>
      <c r="C102" s="99">
        <v>1503</v>
      </c>
      <c r="D102" s="100">
        <v>16.773748999999999</v>
      </c>
      <c r="E102" s="100">
        <v>16.962956999999999</v>
      </c>
      <c r="F102" s="100">
        <v>17.471845999999999</v>
      </c>
      <c r="G102" s="100">
        <v>17.380991000000002</v>
      </c>
      <c r="H102" s="100">
        <v>16.5199</v>
      </c>
      <c r="I102" s="100">
        <v>15.797269</v>
      </c>
      <c r="J102" s="100">
        <v>36.723886</v>
      </c>
      <c r="K102" s="100">
        <v>30</v>
      </c>
      <c r="L102" s="100">
        <v>29.161816000000002</v>
      </c>
      <c r="M102" s="100">
        <v>2.2686449999999998</v>
      </c>
      <c r="N102" s="99">
        <v>58288</v>
      </c>
      <c r="O102" s="99">
        <v>6.7519916999999996</v>
      </c>
      <c r="P102" s="99">
        <v>9.0769927999999993</v>
      </c>
      <c r="R102" s="122">
        <v>1995</v>
      </c>
      <c r="S102" s="99">
        <v>671</v>
      </c>
      <c r="T102" s="100">
        <v>7.4189126999999999</v>
      </c>
      <c r="U102" s="100">
        <v>7.3530252000000003</v>
      </c>
      <c r="V102" s="100">
        <v>7.5736159000000001</v>
      </c>
      <c r="W102" s="100">
        <v>7.5427675000000001</v>
      </c>
      <c r="X102" s="100">
        <v>7.0366692000000004</v>
      </c>
      <c r="Y102" s="100">
        <v>6.8291161999999996</v>
      </c>
      <c r="Z102" s="100">
        <v>41.280178999999997</v>
      </c>
      <c r="AA102" s="100">
        <v>37</v>
      </c>
      <c r="AB102" s="100">
        <v>29.690265</v>
      </c>
      <c r="AC102" s="100">
        <v>1.1395672999999999</v>
      </c>
      <c r="AD102" s="99">
        <v>23131</v>
      </c>
      <c r="AE102" s="99">
        <v>2.7192664999999998</v>
      </c>
      <c r="AF102" s="99">
        <v>6.6370170999999996</v>
      </c>
      <c r="AH102" s="122">
        <v>1995</v>
      </c>
      <c r="AI102" s="99">
        <v>2174</v>
      </c>
      <c r="AJ102" s="100">
        <v>12.074503</v>
      </c>
      <c r="AK102" s="100">
        <v>12.006812999999999</v>
      </c>
      <c r="AL102" s="100">
        <v>12.367018</v>
      </c>
      <c r="AM102" s="100">
        <v>12.25872</v>
      </c>
      <c r="AN102" s="100">
        <v>11.727555000000001</v>
      </c>
      <c r="AO102" s="100">
        <v>11.288885000000001</v>
      </c>
      <c r="AP102" s="100">
        <v>38.130175000000001</v>
      </c>
      <c r="AQ102" s="100">
        <v>32</v>
      </c>
      <c r="AR102" s="100">
        <v>29.322903</v>
      </c>
      <c r="AS102" s="100">
        <v>1.7373514999999999</v>
      </c>
      <c r="AT102" s="99">
        <v>81419</v>
      </c>
      <c r="AU102" s="99">
        <v>4.7504967000000002</v>
      </c>
      <c r="AV102" s="99">
        <v>8.2186125000000008</v>
      </c>
      <c r="AW102" s="100">
        <v>2.3069359</v>
      </c>
      <c r="AY102" s="122">
        <v>1995</v>
      </c>
    </row>
    <row r="103" spans="2:51">
      <c r="B103" s="122">
        <v>1996</v>
      </c>
      <c r="C103" s="99">
        <v>1497</v>
      </c>
      <c r="D103" s="100">
        <v>16.513475</v>
      </c>
      <c r="E103" s="100">
        <v>16.729803</v>
      </c>
      <c r="F103" s="100">
        <v>17.231697</v>
      </c>
      <c r="G103" s="100">
        <v>17.030472</v>
      </c>
      <c r="H103" s="100">
        <v>16.360168999999999</v>
      </c>
      <c r="I103" s="100">
        <v>15.698092000000001</v>
      </c>
      <c r="J103" s="100">
        <v>36.255845000000001</v>
      </c>
      <c r="K103" s="100">
        <v>30</v>
      </c>
      <c r="L103" s="100">
        <v>27.548767000000002</v>
      </c>
      <c r="M103" s="100">
        <v>2.1948216</v>
      </c>
      <c r="N103" s="99">
        <v>58741</v>
      </c>
      <c r="O103" s="99">
        <v>6.7353692000000001</v>
      </c>
      <c r="P103" s="99">
        <v>9.0929496000000007</v>
      </c>
      <c r="R103" s="122">
        <v>1996</v>
      </c>
      <c r="S103" s="99">
        <v>569</v>
      </c>
      <c r="T103" s="100">
        <v>6.2121681000000004</v>
      </c>
      <c r="U103" s="100">
        <v>6.1549256000000003</v>
      </c>
      <c r="V103" s="100">
        <v>6.3395732999999996</v>
      </c>
      <c r="W103" s="100">
        <v>6.3568948000000001</v>
      </c>
      <c r="X103" s="100">
        <v>5.8223190000000002</v>
      </c>
      <c r="Y103" s="100">
        <v>5.6039336000000004</v>
      </c>
      <c r="Z103" s="100">
        <v>42.713532999999998</v>
      </c>
      <c r="AA103" s="100">
        <v>38</v>
      </c>
      <c r="AB103" s="100">
        <v>26.801696</v>
      </c>
      <c r="AC103" s="100">
        <v>0.94029379999999996</v>
      </c>
      <c r="AD103" s="99">
        <v>18929</v>
      </c>
      <c r="AE103" s="99">
        <v>2.2009948000000001</v>
      </c>
      <c r="AF103" s="99">
        <v>5.548114</v>
      </c>
      <c r="AH103" s="122">
        <v>1996</v>
      </c>
      <c r="AI103" s="99">
        <v>2066</v>
      </c>
      <c r="AJ103" s="100">
        <v>11.336221999999999</v>
      </c>
      <c r="AK103" s="100">
        <v>11.309866</v>
      </c>
      <c r="AL103" s="100">
        <v>11.649162</v>
      </c>
      <c r="AM103" s="100">
        <v>11.514466000000001</v>
      </c>
      <c r="AN103" s="100">
        <v>11.053516999999999</v>
      </c>
      <c r="AO103" s="100">
        <v>10.639448</v>
      </c>
      <c r="AP103" s="100">
        <v>38.034365999999999</v>
      </c>
      <c r="AQ103" s="100">
        <v>32</v>
      </c>
      <c r="AR103" s="100">
        <v>27.338891</v>
      </c>
      <c r="AS103" s="100">
        <v>1.6050466999999999</v>
      </c>
      <c r="AT103" s="99">
        <v>77670</v>
      </c>
      <c r="AU103" s="99">
        <v>4.4840289999999996</v>
      </c>
      <c r="AV103" s="99">
        <v>7.8678261999999997</v>
      </c>
      <c r="AW103" s="100">
        <v>2.7181161999999999</v>
      </c>
      <c r="AY103" s="122">
        <v>1996</v>
      </c>
    </row>
    <row r="104" spans="2:51">
      <c r="B104" s="123">
        <v>1997</v>
      </c>
      <c r="C104" s="99">
        <v>1355</v>
      </c>
      <c r="D104" s="100">
        <v>14.798753</v>
      </c>
      <c r="E104" s="100">
        <v>14.915190000000001</v>
      </c>
      <c r="F104" s="100">
        <v>14.915190000000001</v>
      </c>
      <c r="G104" s="100">
        <v>15.15146</v>
      </c>
      <c r="H104" s="100">
        <v>14.746103</v>
      </c>
      <c r="I104" s="100">
        <v>14.187701000000001</v>
      </c>
      <c r="J104" s="100">
        <v>36.240589999999997</v>
      </c>
      <c r="K104" s="100">
        <v>31</v>
      </c>
      <c r="L104" s="100">
        <v>24.972355</v>
      </c>
      <c r="M104" s="100">
        <v>1.999941</v>
      </c>
      <c r="N104" s="99">
        <v>53083</v>
      </c>
      <c r="O104" s="99">
        <v>6.0353241999999998</v>
      </c>
      <c r="P104" s="99">
        <v>8.3583824</v>
      </c>
      <c r="R104" s="123">
        <v>1997</v>
      </c>
      <c r="S104" s="99">
        <v>585</v>
      </c>
      <c r="T104" s="100">
        <v>6.3128178999999998</v>
      </c>
      <c r="U104" s="100">
        <v>6.2333119000000003</v>
      </c>
      <c r="V104" s="100">
        <v>6.2333119000000003</v>
      </c>
      <c r="W104" s="100">
        <v>6.4240434999999998</v>
      </c>
      <c r="X104" s="100">
        <v>5.9895984999999996</v>
      </c>
      <c r="Y104" s="100">
        <v>5.8124684999999996</v>
      </c>
      <c r="Z104" s="100">
        <v>41.789743999999999</v>
      </c>
      <c r="AA104" s="100">
        <v>38</v>
      </c>
      <c r="AB104" s="100">
        <v>23.995077999999999</v>
      </c>
      <c r="AC104" s="100">
        <v>0.94970619999999994</v>
      </c>
      <c r="AD104" s="99">
        <v>19875</v>
      </c>
      <c r="AE104" s="99">
        <v>2.2886465</v>
      </c>
      <c r="AF104" s="99">
        <v>5.7024401999999998</v>
      </c>
      <c r="AH104" s="123">
        <v>1997</v>
      </c>
      <c r="AI104" s="99">
        <v>1940</v>
      </c>
      <c r="AJ104" s="100">
        <v>10.530294</v>
      </c>
      <c r="AK104" s="100">
        <v>10.494767</v>
      </c>
      <c r="AL104" s="100">
        <v>10.494767</v>
      </c>
      <c r="AM104" s="100">
        <v>10.679173</v>
      </c>
      <c r="AN104" s="100">
        <v>10.349342</v>
      </c>
      <c r="AO104" s="100">
        <v>10.003417000000001</v>
      </c>
      <c r="AP104" s="100">
        <v>37.913918000000002</v>
      </c>
      <c r="AQ104" s="100">
        <v>32</v>
      </c>
      <c r="AR104" s="100">
        <v>24.669378999999999</v>
      </c>
      <c r="AS104" s="100">
        <v>1.4998066999999999</v>
      </c>
      <c r="AT104" s="99">
        <v>72958</v>
      </c>
      <c r="AU104" s="99">
        <v>4.1739043999999996</v>
      </c>
      <c r="AV104" s="99">
        <v>7.4172802000000004</v>
      </c>
      <c r="AW104" s="100">
        <v>2.3928194999999999</v>
      </c>
      <c r="AY104" s="123">
        <v>1997</v>
      </c>
    </row>
    <row r="105" spans="2:51">
      <c r="B105" s="123">
        <v>1998</v>
      </c>
      <c r="C105" s="99">
        <v>1346</v>
      </c>
      <c r="D105" s="100">
        <v>14.562146</v>
      </c>
      <c r="E105" s="100">
        <v>14.696704</v>
      </c>
      <c r="F105" s="100">
        <v>14.696704</v>
      </c>
      <c r="G105" s="100">
        <v>14.901688999999999</v>
      </c>
      <c r="H105" s="100">
        <v>14.504628</v>
      </c>
      <c r="I105" s="100">
        <v>13.947017000000001</v>
      </c>
      <c r="J105" s="100">
        <v>36.701337000000002</v>
      </c>
      <c r="K105" s="100">
        <v>31</v>
      </c>
      <c r="L105" s="100">
        <v>23.420915000000001</v>
      </c>
      <c r="M105" s="100">
        <v>2.0067686999999998</v>
      </c>
      <c r="N105" s="99">
        <v>52096</v>
      </c>
      <c r="O105" s="99">
        <v>5.8762460000000001</v>
      </c>
      <c r="P105" s="99">
        <v>8.3095008000000004</v>
      </c>
      <c r="R105" s="123">
        <v>1998</v>
      </c>
      <c r="S105" s="99">
        <v>538</v>
      </c>
      <c r="T105" s="100">
        <v>5.7451373999999999</v>
      </c>
      <c r="U105" s="100">
        <v>5.6905199</v>
      </c>
      <c r="V105" s="100">
        <v>5.6905199</v>
      </c>
      <c r="W105" s="100">
        <v>5.8825035000000003</v>
      </c>
      <c r="X105" s="100">
        <v>5.4207577000000002</v>
      </c>
      <c r="Y105" s="100">
        <v>5.2394534999999998</v>
      </c>
      <c r="Z105" s="100">
        <v>42.951673</v>
      </c>
      <c r="AA105" s="100">
        <v>39</v>
      </c>
      <c r="AB105" s="100">
        <v>21.799028</v>
      </c>
      <c r="AC105" s="100">
        <v>0.89474299999999996</v>
      </c>
      <c r="AD105" s="99">
        <v>17707</v>
      </c>
      <c r="AE105" s="99">
        <v>2.0213114999999999</v>
      </c>
      <c r="AF105" s="99">
        <v>5.2458346000000002</v>
      </c>
      <c r="AH105" s="123">
        <v>1998</v>
      </c>
      <c r="AI105" s="99">
        <v>1884</v>
      </c>
      <c r="AJ105" s="100">
        <v>10.124904000000001</v>
      </c>
      <c r="AK105" s="100">
        <v>10.129904</v>
      </c>
      <c r="AL105" s="100">
        <v>10.129904</v>
      </c>
      <c r="AM105" s="100">
        <v>10.303616</v>
      </c>
      <c r="AN105" s="100">
        <v>9.9508346999999997</v>
      </c>
      <c r="AO105" s="100">
        <v>9.5947337000000008</v>
      </c>
      <c r="AP105" s="100">
        <v>38.486199999999997</v>
      </c>
      <c r="AQ105" s="100">
        <v>32</v>
      </c>
      <c r="AR105" s="100">
        <v>22.933658000000001</v>
      </c>
      <c r="AS105" s="100">
        <v>1.4811087999999999</v>
      </c>
      <c r="AT105" s="99">
        <v>69803</v>
      </c>
      <c r="AU105" s="99">
        <v>3.9603016000000002</v>
      </c>
      <c r="AV105" s="99">
        <v>7.2373038999999997</v>
      </c>
      <c r="AW105" s="100">
        <v>2.5826644999999999</v>
      </c>
      <c r="AY105" s="123">
        <v>1998</v>
      </c>
    </row>
    <row r="106" spans="2:51">
      <c r="B106" s="123">
        <v>1999</v>
      </c>
      <c r="C106" s="99">
        <v>1352</v>
      </c>
      <c r="D106" s="100">
        <v>14.475206</v>
      </c>
      <c r="E106" s="100">
        <v>14.714053</v>
      </c>
      <c r="F106" s="100">
        <v>14.714053</v>
      </c>
      <c r="G106" s="100">
        <v>15.026163</v>
      </c>
      <c r="H106" s="100">
        <v>14.409786</v>
      </c>
      <c r="I106" s="100">
        <v>13.800955999999999</v>
      </c>
      <c r="J106" s="100">
        <v>37.642487000000003</v>
      </c>
      <c r="K106" s="100">
        <v>31</v>
      </c>
      <c r="L106" s="100">
        <v>23.040217999999999</v>
      </c>
      <c r="M106" s="100">
        <v>2.0110967</v>
      </c>
      <c r="N106" s="99">
        <v>51166</v>
      </c>
      <c r="O106" s="99">
        <v>5.7201566000000001</v>
      </c>
      <c r="P106" s="99">
        <v>8.2011383000000002</v>
      </c>
      <c r="R106" s="123">
        <v>1999</v>
      </c>
      <c r="S106" s="99">
        <v>552</v>
      </c>
      <c r="T106" s="100">
        <v>5.8276073000000004</v>
      </c>
      <c r="U106" s="100">
        <v>5.7629614</v>
      </c>
      <c r="V106" s="100">
        <v>5.7629614</v>
      </c>
      <c r="W106" s="100">
        <v>5.9270589999999999</v>
      </c>
      <c r="X106" s="100">
        <v>5.5699586999999999</v>
      </c>
      <c r="Y106" s="100">
        <v>5.4518193000000004</v>
      </c>
      <c r="Z106" s="100">
        <v>41.822463999999997</v>
      </c>
      <c r="AA106" s="100">
        <v>37</v>
      </c>
      <c r="AB106" s="100">
        <v>22.141998000000001</v>
      </c>
      <c r="AC106" s="100">
        <v>0.90677620000000003</v>
      </c>
      <c r="AD106" s="99">
        <v>18769</v>
      </c>
      <c r="AE106" s="99">
        <v>2.1217996000000001</v>
      </c>
      <c r="AF106" s="99">
        <v>5.5789385999999999</v>
      </c>
      <c r="AH106" s="123">
        <v>1999</v>
      </c>
      <c r="AI106" s="99">
        <v>1904</v>
      </c>
      <c r="AJ106" s="100">
        <v>10.121057</v>
      </c>
      <c r="AK106" s="100">
        <v>10.121667</v>
      </c>
      <c r="AL106" s="100">
        <v>10.121667</v>
      </c>
      <c r="AM106" s="100">
        <v>10.323706</v>
      </c>
      <c r="AN106" s="100">
        <v>9.9462782000000001</v>
      </c>
      <c r="AO106" s="100">
        <v>9.6045353000000002</v>
      </c>
      <c r="AP106" s="100">
        <v>38.854965999999997</v>
      </c>
      <c r="AQ106" s="100">
        <v>33</v>
      </c>
      <c r="AR106" s="100">
        <v>22.772396000000001</v>
      </c>
      <c r="AS106" s="100">
        <v>1.4863156</v>
      </c>
      <c r="AT106" s="99">
        <v>69935</v>
      </c>
      <c r="AU106" s="99">
        <v>3.9309968</v>
      </c>
      <c r="AV106" s="99">
        <v>7.2825062999999997</v>
      </c>
      <c r="AW106" s="100">
        <v>2.5532105</v>
      </c>
      <c r="AY106" s="123">
        <v>1999</v>
      </c>
    </row>
    <row r="107" spans="2:51" s="91" customFormat="1">
      <c r="B107" s="124">
        <v>2000</v>
      </c>
      <c r="C107" s="99">
        <v>1374</v>
      </c>
      <c r="D107" s="100">
        <v>14.549744</v>
      </c>
      <c r="E107" s="100">
        <v>14.753504</v>
      </c>
      <c r="F107" s="100">
        <v>14.753504</v>
      </c>
      <c r="G107" s="100">
        <v>14.928800000000001</v>
      </c>
      <c r="H107" s="100">
        <v>14.508376</v>
      </c>
      <c r="I107" s="100">
        <v>13.890140000000001</v>
      </c>
      <c r="J107" s="100">
        <v>37.106986999999997</v>
      </c>
      <c r="K107" s="100">
        <v>32</v>
      </c>
      <c r="L107" s="100">
        <v>24.90484</v>
      </c>
      <c r="M107" s="100">
        <v>2.0563628999999999</v>
      </c>
      <c r="N107" s="99">
        <v>52734</v>
      </c>
      <c r="O107" s="99">
        <v>5.8398509000000001</v>
      </c>
      <c r="P107" s="99">
        <v>8.8326183999999994</v>
      </c>
      <c r="R107" s="124">
        <v>2000</v>
      </c>
      <c r="S107" s="99">
        <v>547</v>
      </c>
      <c r="T107" s="100">
        <v>5.7066330000000001</v>
      </c>
      <c r="U107" s="100">
        <v>5.6418907000000003</v>
      </c>
      <c r="V107" s="100">
        <v>5.6418907000000003</v>
      </c>
      <c r="W107" s="100">
        <v>5.7634879000000003</v>
      </c>
      <c r="X107" s="100">
        <v>5.4829205999999999</v>
      </c>
      <c r="Y107" s="100">
        <v>5.3593019999999996</v>
      </c>
      <c r="Z107" s="100">
        <v>41.299816999999997</v>
      </c>
      <c r="AA107" s="100">
        <v>37</v>
      </c>
      <c r="AB107" s="100">
        <v>21.193335999999999</v>
      </c>
      <c r="AC107" s="100">
        <v>0.88980709999999996</v>
      </c>
      <c r="AD107" s="99">
        <v>18860</v>
      </c>
      <c r="AE107" s="99">
        <v>2.1104405000000002</v>
      </c>
      <c r="AF107" s="99">
        <v>5.6671695</v>
      </c>
      <c r="AH107" s="124">
        <v>2000</v>
      </c>
      <c r="AI107" s="99">
        <v>1921</v>
      </c>
      <c r="AJ107" s="100">
        <v>10.095223000000001</v>
      </c>
      <c r="AK107" s="100">
        <v>10.096461</v>
      </c>
      <c r="AL107" s="100">
        <v>10.096461</v>
      </c>
      <c r="AM107" s="100">
        <v>10.211912</v>
      </c>
      <c r="AN107" s="100">
        <v>9.9597271999999997</v>
      </c>
      <c r="AO107" s="100">
        <v>9.6083935</v>
      </c>
      <c r="AP107" s="100">
        <v>38.300885000000001</v>
      </c>
      <c r="AQ107" s="100">
        <v>33</v>
      </c>
      <c r="AR107" s="100">
        <v>23.721907000000002</v>
      </c>
      <c r="AS107" s="100">
        <v>1.4973771</v>
      </c>
      <c r="AT107" s="99">
        <v>71594</v>
      </c>
      <c r="AU107" s="99">
        <v>3.9848501000000001</v>
      </c>
      <c r="AV107" s="99">
        <v>7.6996788</v>
      </c>
      <c r="AW107" s="100">
        <v>2.6149928999999998</v>
      </c>
      <c r="AY107" s="124">
        <v>2000</v>
      </c>
    </row>
    <row r="108" spans="2:51">
      <c r="B108" s="123">
        <v>2001</v>
      </c>
      <c r="C108" s="99">
        <v>1398</v>
      </c>
      <c r="D108" s="100">
        <v>14.620638</v>
      </c>
      <c r="E108" s="100">
        <v>14.808392</v>
      </c>
      <c r="F108" s="100">
        <v>14.808392</v>
      </c>
      <c r="G108" s="100">
        <v>15.057814</v>
      </c>
      <c r="H108" s="100">
        <v>14.520636</v>
      </c>
      <c r="I108" s="100">
        <v>13.923971</v>
      </c>
      <c r="J108" s="100">
        <v>38.09299</v>
      </c>
      <c r="K108" s="100">
        <v>32</v>
      </c>
      <c r="L108" s="100">
        <v>25.670217000000001</v>
      </c>
      <c r="M108" s="100">
        <v>2.0917184</v>
      </c>
      <c r="N108" s="99">
        <v>52206</v>
      </c>
      <c r="O108" s="99">
        <v>5.719792</v>
      </c>
      <c r="P108" s="99">
        <v>8.9834548000000005</v>
      </c>
      <c r="R108" s="123">
        <v>2001</v>
      </c>
      <c r="S108" s="99">
        <v>496</v>
      </c>
      <c r="T108" s="100">
        <v>5.1066238999999998</v>
      </c>
      <c r="U108" s="100">
        <v>5.0090322</v>
      </c>
      <c r="V108" s="100">
        <v>5.0090322</v>
      </c>
      <c r="W108" s="100">
        <v>5.1956498</v>
      </c>
      <c r="X108" s="100">
        <v>4.7087273999999999</v>
      </c>
      <c r="Y108" s="100">
        <v>4.5335000000000001</v>
      </c>
      <c r="Z108" s="100">
        <v>44.705644999999997</v>
      </c>
      <c r="AA108" s="100">
        <v>43</v>
      </c>
      <c r="AB108" s="100">
        <v>20.411522999999999</v>
      </c>
      <c r="AC108" s="100">
        <v>0.8037725</v>
      </c>
      <c r="AD108" s="99">
        <v>15566</v>
      </c>
      <c r="AE108" s="99">
        <v>1.7218385</v>
      </c>
      <c r="AF108" s="99">
        <v>4.8360088000000001</v>
      </c>
      <c r="AH108" s="123">
        <v>2001</v>
      </c>
      <c r="AI108" s="99">
        <v>1894</v>
      </c>
      <c r="AJ108" s="100">
        <v>9.8263522000000005</v>
      </c>
      <c r="AK108" s="100">
        <v>9.8306284999999995</v>
      </c>
      <c r="AL108" s="100">
        <v>9.8306284999999995</v>
      </c>
      <c r="AM108" s="100">
        <v>10.025847000000001</v>
      </c>
      <c r="AN108" s="100">
        <v>9.5901457000000008</v>
      </c>
      <c r="AO108" s="100">
        <v>9.2210660999999998</v>
      </c>
      <c r="AP108" s="100">
        <v>39.824710000000003</v>
      </c>
      <c r="AQ108" s="100">
        <v>35</v>
      </c>
      <c r="AR108" s="100">
        <v>24.047740000000001</v>
      </c>
      <c r="AS108" s="100">
        <v>1.4734254</v>
      </c>
      <c r="AT108" s="99">
        <v>67772</v>
      </c>
      <c r="AU108" s="99">
        <v>3.7303788</v>
      </c>
      <c r="AV108" s="99">
        <v>7.5051050999999998</v>
      </c>
      <c r="AW108" s="100">
        <v>2.9563380000000001</v>
      </c>
      <c r="AY108" s="123">
        <v>2001</v>
      </c>
    </row>
    <row r="109" spans="2:51">
      <c r="B109" s="124">
        <v>2002</v>
      </c>
      <c r="C109" s="99">
        <v>1334</v>
      </c>
      <c r="D109" s="100">
        <v>13.787425000000001</v>
      </c>
      <c r="E109" s="100">
        <v>13.909387000000001</v>
      </c>
      <c r="F109" s="100">
        <v>13.909387000000001</v>
      </c>
      <c r="G109" s="100">
        <v>13.999231</v>
      </c>
      <c r="H109" s="100">
        <v>13.763918</v>
      </c>
      <c r="I109" s="100">
        <v>13.139761</v>
      </c>
      <c r="J109" s="100">
        <v>37.034483000000002</v>
      </c>
      <c r="K109" s="100">
        <v>32</v>
      </c>
      <c r="L109" s="100">
        <v>25.308291000000001</v>
      </c>
      <c r="M109" s="100">
        <v>1.9365608999999999</v>
      </c>
      <c r="N109" s="99">
        <v>51156</v>
      </c>
      <c r="O109" s="99">
        <v>5.5460735000000003</v>
      </c>
      <c r="P109" s="99">
        <v>8.9743431999999999</v>
      </c>
      <c r="R109" s="124">
        <v>2002</v>
      </c>
      <c r="S109" s="99">
        <v>492</v>
      </c>
      <c r="T109" s="100">
        <v>5.0103226000000003</v>
      </c>
      <c r="U109" s="100">
        <v>4.9023079000000003</v>
      </c>
      <c r="V109" s="100">
        <v>4.9023079000000003</v>
      </c>
      <c r="W109" s="100">
        <v>5.0279787999999996</v>
      </c>
      <c r="X109" s="100">
        <v>4.6871811000000001</v>
      </c>
      <c r="Y109" s="100">
        <v>4.5277789000000004</v>
      </c>
      <c r="Z109" s="100">
        <v>43.018329999999999</v>
      </c>
      <c r="AA109" s="100">
        <v>40</v>
      </c>
      <c r="AB109" s="100">
        <v>19.301687000000001</v>
      </c>
      <c r="AC109" s="100">
        <v>0.75900160000000005</v>
      </c>
      <c r="AD109" s="99">
        <v>16210</v>
      </c>
      <c r="AE109" s="99">
        <v>1.7754026999999999</v>
      </c>
      <c r="AF109" s="99">
        <v>4.9393776000000003</v>
      </c>
      <c r="AH109" s="124">
        <v>2002</v>
      </c>
      <c r="AI109" s="99">
        <v>1826</v>
      </c>
      <c r="AJ109" s="100">
        <v>9.3664033</v>
      </c>
      <c r="AK109" s="100">
        <v>9.3618723999999993</v>
      </c>
      <c r="AL109" s="100">
        <v>9.3618723999999993</v>
      </c>
      <c r="AM109" s="100">
        <v>9.4550570999999994</v>
      </c>
      <c r="AN109" s="100">
        <v>9.2166121000000008</v>
      </c>
      <c r="AO109" s="100">
        <v>8.8370396000000007</v>
      </c>
      <c r="AP109" s="100">
        <v>38.644384000000002</v>
      </c>
      <c r="AQ109" s="100">
        <v>34</v>
      </c>
      <c r="AR109" s="100">
        <v>23.350383999999998</v>
      </c>
      <c r="AS109" s="100">
        <v>1.3656727</v>
      </c>
      <c r="AT109" s="99">
        <v>67366</v>
      </c>
      <c r="AU109" s="99">
        <v>3.6703424</v>
      </c>
      <c r="AV109" s="99">
        <v>7.5000779</v>
      </c>
      <c r="AW109" s="100">
        <v>2.8373141</v>
      </c>
      <c r="AY109" s="124">
        <v>2002</v>
      </c>
    </row>
    <row r="110" spans="2:51">
      <c r="B110" s="123">
        <v>2003</v>
      </c>
      <c r="C110" s="99">
        <v>1239</v>
      </c>
      <c r="D110" s="100">
        <v>12.658878</v>
      </c>
      <c r="E110" s="100">
        <v>12.762060999999999</v>
      </c>
      <c r="F110" s="100">
        <v>12.762060999999999</v>
      </c>
      <c r="G110" s="100">
        <v>12.878920000000001</v>
      </c>
      <c r="H110" s="100">
        <v>12.57269</v>
      </c>
      <c r="I110" s="100">
        <v>12.056701</v>
      </c>
      <c r="J110" s="100">
        <v>37.579500000000003</v>
      </c>
      <c r="K110" s="100">
        <v>33</v>
      </c>
      <c r="L110" s="100">
        <v>23.497060000000001</v>
      </c>
      <c r="M110" s="100">
        <v>1.8132592000000001</v>
      </c>
      <c r="N110" s="99">
        <v>46913</v>
      </c>
      <c r="O110" s="99">
        <v>5.0341800000000001</v>
      </c>
      <c r="P110" s="99">
        <v>8.2953749999999999</v>
      </c>
      <c r="R110" s="123">
        <v>2003</v>
      </c>
      <c r="S110" s="99">
        <v>463</v>
      </c>
      <c r="T110" s="100">
        <v>4.6611644999999999</v>
      </c>
      <c r="U110" s="100">
        <v>4.5561575000000003</v>
      </c>
      <c r="V110" s="100">
        <v>4.5561575000000003</v>
      </c>
      <c r="W110" s="100">
        <v>4.6811629000000003</v>
      </c>
      <c r="X110" s="100">
        <v>4.3661868000000004</v>
      </c>
      <c r="Y110" s="100">
        <v>4.2545798000000001</v>
      </c>
      <c r="Z110" s="100">
        <v>43.285097</v>
      </c>
      <c r="AA110" s="100">
        <v>40</v>
      </c>
      <c r="AB110" s="100">
        <v>18.699515000000002</v>
      </c>
      <c r="AC110" s="100">
        <v>0.72386729999999999</v>
      </c>
      <c r="AD110" s="99">
        <v>15200</v>
      </c>
      <c r="AE110" s="99">
        <v>1.6472788</v>
      </c>
      <c r="AF110" s="99">
        <v>4.7296183000000003</v>
      </c>
      <c r="AH110" s="123">
        <v>2003</v>
      </c>
      <c r="AI110" s="99">
        <v>1702</v>
      </c>
      <c r="AJ110" s="100">
        <v>8.6305090999999994</v>
      </c>
      <c r="AK110" s="100">
        <v>8.6151500999999993</v>
      </c>
      <c r="AL110" s="100">
        <v>8.6151500999999993</v>
      </c>
      <c r="AM110" s="100">
        <v>8.7215094000000004</v>
      </c>
      <c r="AN110" s="100">
        <v>8.4606478000000003</v>
      </c>
      <c r="AO110" s="100">
        <v>8.1578879000000004</v>
      </c>
      <c r="AP110" s="100">
        <v>39.131610000000002</v>
      </c>
      <c r="AQ110" s="100">
        <v>35</v>
      </c>
      <c r="AR110" s="100">
        <v>21.964124000000002</v>
      </c>
      <c r="AS110" s="100">
        <v>1.2865479</v>
      </c>
      <c r="AT110" s="99">
        <v>62113</v>
      </c>
      <c r="AU110" s="99">
        <v>3.3490894999999998</v>
      </c>
      <c r="AV110" s="99">
        <v>7.0032956999999998</v>
      </c>
      <c r="AW110" s="100">
        <v>2.8010578000000002</v>
      </c>
      <c r="AY110" s="123">
        <v>2003</v>
      </c>
    </row>
    <row r="111" spans="2:51">
      <c r="B111" s="124">
        <v>2004</v>
      </c>
      <c r="C111" s="99">
        <v>1163</v>
      </c>
      <c r="D111" s="100">
        <v>11.752281</v>
      </c>
      <c r="E111" s="100">
        <v>11.855111000000001</v>
      </c>
      <c r="F111" s="100">
        <v>11.855111000000001</v>
      </c>
      <c r="G111" s="100">
        <v>12.052187</v>
      </c>
      <c r="H111" s="100">
        <v>11.539647</v>
      </c>
      <c r="I111" s="100">
        <v>10.991754</v>
      </c>
      <c r="J111" s="100">
        <v>39.085124999999998</v>
      </c>
      <c r="K111" s="100">
        <v>33</v>
      </c>
      <c r="L111" s="100">
        <v>22.005676000000001</v>
      </c>
      <c r="M111" s="100">
        <v>1.7004166999999999</v>
      </c>
      <c r="N111" s="99">
        <v>42415</v>
      </c>
      <c r="O111" s="99">
        <v>4.5069718999999999</v>
      </c>
      <c r="P111" s="99">
        <v>7.7051777000000001</v>
      </c>
      <c r="R111" s="124">
        <v>2004</v>
      </c>
      <c r="S111" s="99">
        <v>437</v>
      </c>
      <c r="T111" s="100">
        <v>4.3539899000000002</v>
      </c>
      <c r="U111" s="100">
        <v>4.2485242999999997</v>
      </c>
      <c r="V111" s="100">
        <v>4.2485242999999997</v>
      </c>
      <c r="W111" s="100">
        <v>4.3887245000000004</v>
      </c>
      <c r="X111" s="100">
        <v>4.1017355999999996</v>
      </c>
      <c r="Y111" s="100">
        <v>3.9968721999999999</v>
      </c>
      <c r="Z111" s="100">
        <v>43.180777999999997</v>
      </c>
      <c r="AA111" s="100">
        <v>42</v>
      </c>
      <c r="AB111" s="100">
        <v>16.299887999999999</v>
      </c>
      <c r="AC111" s="100">
        <v>0.68160900000000002</v>
      </c>
      <c r="AD111" s="99">
        <v>14313</v>
      </c>
      <c r="AE111" s="99">
        <v>1.5363405000000001</v>
      </c>
      <c r="AF111" s="99">
        <v>4.5567710000000003</v>
      </c>
      <c r="AH111" s="124">
        <v>2004</v>
      </c>
      <c r="AI111" s="99">
        <v>1600</v>
      </c>
      <c r="AJ111" s="100">
        <v>8.0270019999999995</v>
      </c>
      <c r="AK111" s="100">
        <v>7.9822951</v>
      </c>
      <c r="AL111" s="100">
        <v>7.9822951</v>
      </c>
      <c r="AM111" s="100">
        <v>8.1301360999999996</v>
      </c>
      <c r="AN111" s="100">
        <v>7.7981359000000001</v>
      </c>
      <c r="AO111" s="100">
        <v>7.4865057999999998</v>
      </c>
      <c r="AP111" s="100">
        <v>40.203749999999999</v>
      </c>
      <c r="AQ111" s="100">
        <v>36</v>
      </c>
      <c r="AR111" s="100">
        <v>20.085363000000001</v>
      </c>
      <c r="AS111" s="100">
        <v>1.2074742999999999</v>
      </c>
      <c r="AT111" s="99">
        <v>56728</v>
      </c>
      <c r="AU111" s="99">
        <v>3.0291657000000001</v>
      </c>
      <c r="AV111" s="99">
        <v>6.5613513000000001</v>
      </c>
      <c r="AW111" s="100">
        <v>2.7904067000000001</v>
      </c>
      <c r="AY111" s="124">
        <v>2004</v>
      </c>
    </row>
    <row r="112" spans="2:51">
      <c r="B112" s="123">
        <v>2005</v>
      </c>
      <c r="C112" s="99">
        <v>1167</v>
      </c>
      <c r="D112" s="100">
        <v>11.647133</v>
      </c>
      <c r="E112" s="100">
        <v>11.717162</v>
      </c>
      <c r="F112" s="100">
        <v>11.717162</v>
      </c>
      <c r="G112" s="100">
        <v>11.911917000000001</v>
      </c>
      <c r="H112" s="100">
        <v>11.486088000000001</v>
      </c>
      <c r="I112" s="100">
        <v>10.932826</v>
      </c>
      <c r="J112" s="100">
        <v>38.655526999999999</v>
      </c>
      <c r="K112" s="100">
        <v>33</v>
      </c>
      <c r="L112" s="100">
        <v>21.756152</v>
      </c>
      <c r="M112" s="100">
        <v>1.7355483</v>
      </c>
      <c r="N112" s="99">
        <v>43039</v>
      </c>
      <c r="O112" s="99">
        <v>4.5220396000000003</v>
      </c>
      <c r="P112" s="99">
        <v>7.801952</v>
      </c>
      <c r="R112" s="123">
        <v>2005</v>
      </c>
      <c r="S112" s="99">
        <v>409</v>
      </c>
      <c r="T112" s="100">
        <v>4.0266959</v>
      </c>
      <c r="U112" s="100">
        <v>3.8899360000000001</v>
      </c>
      <c r="V112" s="100">
        <v>3.8899360000000001</v>
      </c>
      <c r="W112" s="100">
        <v>4.0342076000000002</v>
      </c>
      <c r="X112" s="100">
        <v>3.6951535999999998</v>
      </c>
      <c r="Y112" s="100">
        <v>3.5602676999999998</v>
      </c>
      <c r="Z112" s="100">
        <v>45.073349999999998</v>
      </c>
      <c r="AA112" s="100">
        <v>41</v>
      </c>
      <c r="AB112" s="100">
        <v>15.428140000000001</v>
      </c>
      <c r="AC112" s="100">
        <v>0.64436850000000001</v>
      </c>
      <c r="AD112" s="99">
        <v>12834</v>
      </c>
      <c r="AE112" s="99">
        <v>1.3622282999999999</v>
      </c>
      <c r="AF112" s="99">
        <v>4.0858688000000001</v>
      </c>
      <c r="AH112" s="123">
        <v>2005</v>
      </c>
      <c r="AI112" s="99">
        <v>1576</v>
      </c>
      <c r="AJ112" s="100">
        <v>7.8109342000000002</v>
      </c>
      <c r="AK112" s="100">
        <v>7.7595065999999999</v>
      </c>
      <c r="AL112" s="100">
        <v>7.7595065999999999</v>
      </c>
      <c r="AM112" s="100">
        <v>7.9136116000000003</v>
      </c>
      <c r="AN112" s="100">
        <v>7.5820846</v>
      </c>
      <c r="AO112" s="100">
        <v>7.2488472000000002</v>
      </c>
      <c r="AP112" s="100">
        <v>40.321066000000002</v>
      </c>
      <c r="AQ112" s="100">
        <v>34</v>
      </c>
      <c r="AR112" s="100">
        <v>19.663132000000001</v>
      </c>
      <c r="AS112" s="100">
        <v>1.2056857000000001</v>
      </c>
      <c r="AT112" s="99">
        <v>55873</v>
      </c>
      <c r="AU112" s="99">
        <v>2.9501656999999999</v>
      </c>
      <c r="AV112" s="99">
        <v>6.4537031999999996</v>
      </c>
      <c r="AW112" s="100">
        <v>3.0121734</v>
      </c>
      <c r="AY112" s="123">
        <v>2005</v>
      </c>
    </row>
    <row r="113" spans="2:51">
      <c r="B113" s="123">
        <v>2006</v>
      </c>
      <c r="C113" s="99">
        <v>1275</v>
      </c>
      <c r="D113" s="100">
        <v>12.549924000000001</v>
      </c>
      <c r="E113" s="100">
        <v>12.636310999999999</v>
      </c>
      <c r="F113" s="100">
        <v>12.636310999999999</v>
      </c>
      <c r="G113" s="100">
        <v>12.782819</v>
      </c>
      <c r="H113" s="100">
        <v>12.360956</v>
      </c>
      <c r="I113" s="100">
        <v>11.749155999999999</v>
      </c>
      <c r="J113" s="100">
        <v>38.394509999999997</v>
      </c>
      <c r="K113" s="100">
        <v>33</v>
      </c>
      <c r="L113" s="100">
        <v>23.576183</v>
      </c>
      <c r="M113" s="100">
        <v>1.8597935000000001</v>
      </c>
      <c r="N113" s="99">
        <v>47428</v>
      </c>
      <c r="O113" s="99">
        <v>4.9190215000000004</v>
      </c>
      <c r="P113" s="99">
        <v>8.7508117999999993</v>
      </c>
      <c r="R113" s="123">
        <v>2006</v>
      </c>
      <c r="S113" s="99">
        <v>430</v>
      </c>
      <c r="T113" s="100">
        <v>4.1781883000000004</v>
      </c>
      <c r="U113" s="100">
        <v>4.0744539</v>
      </c>
      <c r="V113" s="100">
        <v>4.0744539</v>
      </c>
      <c r="W113" s="100">
        <v>4.1729434999999997</v>
      </c>
      <c r="X113" s="100">
        <v>3.9364333999999999</v>
      </c>
      <c r="Y113" s="100">
        <v>3.8078281</v>
      </c>
      <c r="Z113" s="100">
        <v>42.690697999999998</v>
      </c>
      <c r="AA113" s="100">
        <v>40</v>
      </c>
      <c r="AB113" s="100">
        <v>15.991075</v>
      </c>
      <c r="AC113" s="100">
        <v>0.65968119999999997</v>
      </c>
      <c r="AD113" s="99">
        <v>14338</v>
      </c>
      <c r="AE113" s="99">
        <v>1.5025569999999999</v>
      </c>
      <c r="AF113" s="99">
        <v>4.5867803</v>
      </c>
      <c r="AH113" s="123">
        <v>2006</v>
      </c>
      <c r="AI113" s="99">
        <v>1705</v>
      </c>
      <c r="AJ113" s="100">
        <v>8.3370145000000004</v>
      </c>
      <c r="AK113" s="100">
        <v>8.2808966999999996</v>
      </c>
      <c r="AL113" s="100">
        <v>8.2808966999999996</v>
      </c>
      <c r="AM113" s="100">
        <v>8.3761057000000001</v>
      </c>
      <c r="AN113" s="100">
        <v>8.1292743999999999</v>
      </c>
      <c r="AO113" s="100">
        <v>7.7736542999999996</v>
      </c>
      <c r="AP113" s="100">
        <v>39.478006000000001</v>
      </c>
      <c r="AQ113" s="100">
        <v>35</v>
      </c>
      <c r="AR113" s="100">
        <v>21.057182000000001</v>
      </c>
      <c r="AS113" s="100">
        <v>1.2748712</v>
      </c>
      <c r="AT113" s="99">
        <v>61766</v>
      </c>
      <c r="AU113" s="99">
        <v>3.2196362000000001</v>
      </c>
      <c r="AV113" s="99">
        <v>7.2276609000000001</v>
      </c>
      <c r="AW113" s="100">
        <v>3.1013508999999999</v>
      </c>
      <c r="AY113" s="123">
        <v>2006</v>
      </c>
    </row>
    <row r="114" spans="2:51">
      <c r="B114" s="123">
        <v>2007</v>
      </c>
      <c r="C114" s="99">
        <v>1195</v>
      </c>
      <c r="D114" s="100">
        <v>11.541839</v>
      </c>
      <c r="E114" s="100">
        <v>11.616669999999999</v>
      </c>
      <c r="F114" s="100">
        <v>11.616669999999999</v>
      </c>
      <c r="G114" s="100">
        <v>11.710483999999999</v>
      </c>
      <c r="H114" s="100">
        <v>11.235357</v>
      </c>
      <c r="I114" s="100">
        <v>10.613936000000001</v>
      </c>
      <c r="J114" s="100">
        <v>39.369038000000003</v>
      </c>
      <c r="K114" s="100">
        <v>35</v>
      </c>
      <c r="L114" s="100">
        <v>22.125532</v>
      </c>
      <c r="M114" s="100">
        <v>1.6933781000000001</v>
      </c>
      <c r="N114" s="99">
        <v>43193</v>
      </c>
      <c r="O114" s="99">
        <v>4.3979524999999997</v>
      </c>
      <c r="P114" s="99">
        <v>7.8869427999999999</v>
      </c>
      <c r="R114" s="123">
        <v>2007</v>
      </c>
      <c r="S114" s="99">
        <v>431</v>
      </c>
      <c r="T114" s="100">
        <v>4.1149567999999999</v>
      </c>
      <c r="U114" s="100">
        <v>4.0141980999999998</v>
      </c>
      <c r="V114" s="100">
        <v>4.0141980999999998</v>
      </c>
      <c r="W114" s="100">
        <v>4.1277111</v>
      </c>
      <c r="X114" s="100">
        <v>3.8832548</v>
      </c>
      <c r="Y114" s="100">
        <v>3.8012895000000002</v>
      </c>
      <c r="Z114" s="100">
        <v>43.095128000000003</v>
      </c>
      <c r="AA114" s="100">
        <v>42</v>
      </c>
      <c r="AB114" s="100">
        <v>15.235065000000001</v>
      </c>
      <c r="AC114" s="100">
        <v>0.64055879999999998</v>
      </c>
      <c r="AD114" s="99">
        <v>14143</v>
      </c>
      <c r="AE114" s="99">
        <v>1.4564292999999999</v>
      </c>
      <c r="AF114" s="99">
        <v>4.3848009000000001</v>
      </c>
      <c r="AH114" s="123">
        <v>2007</v>
      </c>
      <c r="AI114" s="99">
        <v>1626</v>
      </c>
      <c r="AJ114" s="100">
        <v>7.8069401999999997</v>
      </c>
      <c r="AK114" s="100">
        <v>7.7640539000000004</v>
      </c>
      <c r="AL114" s="100">
        <v>7.7640539000000004</v>
      </c>
      <c r="AM114" s="100">
        <v>7.8504592999999998</v>
      </c>
      <c r="AN114" s="100">
        <v>7.5464938000000004</v>
      </c>
      <c r="AO114" s="100">
        <v>7.2051483000000003</v>
      </c>
      <c r="AP114" s="100">
        <v>40.356704000000001</v>
      </c>
      <c r="AQ114" s="100">
        <v>36</v>
      </c>
      <c r="AR114" s="100">
        <v>19.756986999999999</v>
      </c>
      <c r="AS114" s="100">
        <v>1.1795088</v>
      </c>
      <c r="AT114" s="99">
        <v>57336</v>
      </c>
      <c r="AU114" s="99">
        <v>2.9355060000000002</v>
      </c>
      <c r="AV114" s="99">
        <v>6.5888453</v>
      </c>
      <c r="AW114" s="100">
        <v>2.8938956</v>
      </c>
      <c r="AY114" s="123">
        <v>2007</v>
      </c>
    </row>
    <row r="115" spans="2:51">
      <c r="B115" s="123">
        <v>2008</v>
      </c>
      <c r="C115" s="99">
        <v>1135</v>
      </c>
      <c r="D115" s="100">
        <v>10.735860000000001</v>
      </c>
      <c r="E115" s="100">
        <v>10.701447999999999</v>
      </c>
      <c r="F115" s="100">
        <v>10.701447999999999</v>
      </c>
      <c r="G115" s="100">
        <v>10.813933</v>
      </c>
      <c r="H115" s="100">
        <v>10.440553</v>
      </c>
      <c r="I115" s="100">
        <v>9.9438353999999993</v>
      </c>
      <c r="J115" s="100">
        <v>38.698146999999999</v>
      </c>
      <c r="K115" s="100">
        <v>35</v>
      </c>
      <c r="L115" s="100">
        <v>19.263407999999998</v>
      </c>
      <c r="M115" s="100">
        <v>1.5432098999999999</v>
      </c>
      <c r="N115" s="99">
        <v>41790</v>
      </c>
      <c r="O115" s="99">
        <v>4.1677017999999997</v>
      </c>
      <c r="P115" s="99">
        <v>7.4771472000000001</v>
      </c>
      <c r="R115" s="123">
        <v>2008</v>
      </c>
      <c r="S115" s="99">
        <v>403</v>
      </c>
      <c r="T115" s="100">
        <v>3.7744140000000002</v>
      </c>
      <c r="U115" s="100">
        <v>3.6519857</v>
      </c>
      <c r="V115" s="100">
        <v>3.6519857</v>
      </c>
      <c r="W115" s="100">
        <v>3.7501503</v>
      </c>
      <c r="X115" s="100">
        <v>3.4391864999999999</v>
      </c>
      <c r="Y115" s="100">
        <v>3.3055596</v>
      </c>
      <c r="Z115" s="100">
        <v>45.059553000000001</v>
      </c>
      <c r="AA115" s="100">
        <v>44</v>
      </c>
      <c r="AB115" s="100">
        <v>13.397606</v>
      </c>
      <c r="AC115" s="100">
        <v>0.57245939999999995</v>
      </c>
      <c r="AD115" s="99">
        <v>12606</v>
      </c>
      <c r="AE115" s="99">
        <v>1.2730813000000001</v>
      </c>
      <c r="AF115" s="99">
        <v>3.9369390000000002</v>
      </c>
      <c r="AH115" s="123">
        <v>2008</v>
      </c>
      <c r="AI115" s="99">
        <v>1538</v>
      </c>
      <c r="AJ115" s="100">
        <v>7.2379198999999996</v>
      </c>
      <c r="AK115" s="100">
        <v>7.1498134999999996</v>
      </c>
      <c r="AL115" s="100">
        <v>7.1498134999999996</v>
      </c>
      <c r="AM115" s="100">
        <v>7.2411240000000001</v>
      </c>
      <c r="AN115" s="100">
        <v>6.9457409999999999</v>
      </c>
      <c r="AO115" s="100">
        <v>6.6402659999999996</v>
      </c>
      <c r="AP115" s="100">
        <v>40.367187999999999</v>
      </c>
      <c r="AQ115" s="100">
        <v>36</v>
      </c>
      <c r="AR115" s="100">
        <v>17.280899000000002</v>
      </c>
      <c r="AS115" s="100">
        <v>1.0684562</v>
      </c>
      <c r="AT115" s="99">
        <v>54396</v>
      </c>
      <c r="AU115" s="99">
        <v>2.7294801999999998</v>
      </c>
      <c r="AV115" s="99">
        <v>6.1876848999999998</v>
      </c>
      <c r="AW115" s="100">
        <v>2.9303092999999998</v>
      </c>
      <c r="AY115" s="123">
        <v>2008</v>
      </c>
    </row>
    <row r="116" spans="2:51">
      <c r="B116" s="123">
        <v>2009</v>
      </c>
      <c r="C116" s="99">
        <v>1163</v>
      </c>
      <c r="D116" s="100">
        <v>10.767723999999999</v>
      </c>
      <c r="E116" s="100">
        <v>10.777450999999999</v>
      </c>
      <c r="F116" s="100">
        <v>10.777450999999999</v>
      </c>
      <c r="G116" s="100">
        <v>10.962216</v>
      </c>
      <c r="H116" s="100">
        <v>10.277977</v>
      </c>
      <c r="I116" s="100">
        <v>9.7062512000000005</v>
      </c>
      <c r="J116" s="100">
        <v>40.737746999999999</v>
      </c>
      <c r="K116" s="100">
        <v>37</v>
      </c>
      <c r="L116" s="100">
        <v>19.367194000000001</v>
      </c>
      <c r="M116" s="100">
        <v>1.6081304999999999</v>
      </c>
      <c r="N116" s="99">
        <v>40709</v>
      </c>
      <c r="O116" s="99">
        <v>3.9742134</v>
      </c>
      <c r="P116" s="99">
        <v>7.2395366000000001</v>
      </c>
      <c r="R116" s="123">
        <v>2009</v>
      </c>
      <c r="S116" s="99">
        <v>428</v>
      </c>
      <c r="T116" s="100">
        <v>3.9299023000000002</v>
      </c>
      <c r="U116" s="100">
        <v>3.8193830000000002</v>
      </c>
      <c r="V116" s="100">
        <v>3.8193830000000002</v>
      </c>
      <c r="W116" s="100">
        <v>3.9081739</v>
      </c>
      <c r="X116" s="100">
        <v>3.6683100999999998</v>
      </c>
      <c r="Y116" s="100">
        <v>3.5445698999999999</v>
      </c>
      <c r="Z116" s="100">
        <v>43.203271000000001</v>
      </c>
      <c r="AA116" s="100">
        <v>41</v>
      </c>
      <c r="AB116" s="100">
        <v>13.959555999999999</v>
      </c>
      <c r="AC116" s="100">
        <v>0.62536530000000001</v>
      </c>
      <c r="AD116" s="99">
        <v>14041</v>
      </c>
      <c r="AE116" s="99">
        <v>1.3896527999999999</v>
      </c>
      <c r="AF116" s="99">
        <v>4.2863465999999999</v>
      </c>
      <c r="AH116" s="123">
        <v>2009</v>
      </c>
      <c r="AI116" s="99">
        <v>1591</v>
      </c>
      <c r="AJ116" s="100">
        <v>7.3346185000000004</v>
      </c>
      <c r="AK116" s="100">
        <v>7.2354193999999996</v>
      </c>
      <c r="AL116" s="100">
        <v>7.2354193999999996</v>
      </c>
      <c r="AM116" s="100">
        <v>7.3481832999999996</v>
      </c>
      <c r="AN116" s="100">
        <v>6.9589721000000004</v>
      </c>
      <c r="AO116" s="100">
        <v>6.6236762000000002</v>
      </c>
      <c r="AP116" s="100">
        <v>41.401006000000002</v>
      </c>
      <c r="AQ116" s="100">
        <v>38</v>
      </c>
      <c r="AR116" s="100">
        <v>17.539411000000001</v>
      </c>
      <c r="AS116" s="100">
        <v>1.1302927</v>
      </c>
      <c r="AT116" s="99">
        <v>54750</v>
      </c>
      <c r="AU116" s="99">
        <v>2.6907816000000002</v>
      </c>
      <c r="AV116" s="99">
        <v>6.1524457999999997</v>
      </c>
      <c r="AW116" s="100">
        <v>2.8217780000000001</v>
      </c>
      <c r="AY116" s="123">
        <v>2009</v>
      </c>
    </row>
    <row r="117" spans="2:51">
      <c r="B117" s="123">
        <v>2010</v>
      </c>
      <c r="C117" s="99">
        <v>1120</v>
      </c>
      <c r="D117" s="100">
        <v>10.211682</v>
      </c>
      <c r="E117" s="100">
        <v>10.121748999999999</v>
      </c>
      <c r="F117" s="100">
        <v>10.121748999999999</v>
      </c>
      <c r="G117" s="100">
        <v>10.264735</v>
      </c>
      <c r="H117" s="100">
        <v>9.8319773000000001</v>
      </c>
      <c r="I117" s="100">
        <v>9.3930358999999992</v>
      </c>
      <c r="J117" s="100">
        <v>39.871428999999999</v>
      </c>
      <c r="K117" s="100">
        <v>36</v>
      </c>
      <c r="L117" s="100">
        <v>18.807725000000001</v>
      </c>
      <c r="M117" s="100">
        <v>1.5241412999999999</v>
      </c>
      <c r="N117" s="99">
        <v>39921</v>
      </c>
      <c r="O117" s="99">
        <v>3.8399781000000002</v>
      </c>
      <c r="P117" s="99">
        <v>7.1301250999999999</v>
      </c>
      <c r="R117" s="123">
        <v>2010</v>
      </c>
      <c r="S117" s="99">
        <v>395</v>
      </c>
      <c r="T117" s="100">
        <v>3.5701635</v>
      </c>
      <c r="U117" s="100">
        <v>3.4514236999999999</v>
      </c>
      <c r="V117" s="100">
        <v>3.4514236999999999</v>
      </c>
      <c r="W117" s="100">
        <v>3.5419559999999999</v>
      </c>
      <c r="X117" s="100">
        <v>3.2423655999999998</v>
      </c>
      <c r="Y117" s="100">
        <v>3.0885199000000001</v>
      </c>
      <c r="Z117" s="100">
        <v>45.412658</v>
      </c>
      <c r="AA117" s="100">
        <v>42</v>
      </c>
      <c r="AB117" s="100">
        <v>12.870642</v>
      </c>
      <c r="AC117" s="100">
        <v>0.56437440000000005</v>
      </c>
      <c r="AD117" s="99">
        <v>12217</v>
      </c>
      <c r="AE117" s="99">
        <v>1.1904842</v>
      </c>
      <c r="AF117" s="99">
        <v>3.8132128000000001</v>
      </c>
      <c r="AH117" s="123">
        <v>2010</v>
      </c>
      <c r="AI117" s="99">
        <v>1515</v>
      </c>
      <c r="AJ117" s="100">
        <v>6.8764396999999997</v>
      </c>
      <c r="AK117" s="100">
        <v>6.7734956999999998</v>
      </c>
      <c r="AL117" s="100">
        <v>6.7734956999999998</v>
      </c>
      <c r="AM117" s="100">
        <v>6.8804789</v>
      </c>
      <c r="AN117" s="100">
        <v>6.5491375999999999</v>
      </c>
      <c r="AO117" s="100">
        <v>6.2590820999999996</v>
      </c>
      <c r="AP117" s="100">
        <v>41.316172000000002</v>
      </c>
      <c r="AQ117" s="100">
        <v>38</v>
      </c>
      <c r="AR117" s="100">
        <v>16.788564000000001</v>
      </c>
      <c r="AS117" s="100">
        <v>1.0559478</v>
      </c>
      <c r="AT117" s="99">
        <v>52138</v>
      </c>
      <c r="AU117" s="99">
        <v>2.5238204</v>
      </c>
      <c r="AV117" s="99">
        <v>5.9229016000000003</v>
      </c>
      <c r="AW117" s="100">
        <v>2.9326300000000001</v>
      </c>
      <c r="AY117" s="123">
        <v>2010</v>
      </c>
    </row>
    <row r="118" spans="2:51">
      <c r="B118" s="123">
        <v>2011</v>
      </c>
      <c r="C118" s="99">
        <v>1039</v>
      </c>
      <c r="D118" s="100">
        <v>9.3450092999999992</v>
      </c>
      <c r="E118" s="100">
        <v>9.2974209999999999</v>
      </c>
      <c r="F118" s="100">
        <v>9.2974209999999999</v>
      </c>
      <c r="G118" s="100">
        <v>9.5503630000000008</v>
      </c>
      <c r="H118" s="100">
        <v>8.7608539000000007</v>
      </c>
      <c r="I118" s="100">
        <v>8.3140444000000002</v>
      </c>
      <c r="J118" s="100">
        <v>42.696823999999999</v>
      </c>
      <c r="K118" s="100">
        <v>40</v>
      </c>
      <c r="L118" s="100">
        <v>17.616140999999999</v>
      </c>
      <c r="M118" s="100">
        <v>1.3792646</v>
      </c>
      <c r="N118" s="99">
        <v>34553</v>
      </c>
      <c r="O118" s="99">
        <v>3.2813300999999999</v>
      </c>
      <c r="P118" s="99">
        <v>6.3551824999999997</v>
      </c>
      <c r="R118" s="123">
        <v>2011</v>
      </c>
      <c r="S118" s="99">
        <v>384</v>
      </c>
      <c r="T118" s="100">
        <v>3.4219140000000001</v>
      </c>
      <c r="U118" s="100">
        <v>3.2783633000000001</v>
      </c>
      <c r="V118" s="100">
        <v>3.2783633000000001</v>
      </c>
      <c r="W118" s="100">
        <v>3.3847592999999998</v>
      </c>
      <c r="X118" s="100">
        <v>3.0866349</v>
      </c>
      <c r="Y118" s="100">
        <v>2.9706874000000001</v>
      </c>
      <c r="Z118" s="100">
        <v>46.039062999999999</v>
      </c>
      <c r="AA118" s="100">
        <v>44</v>
      </c>
      <c r="AB118" s="100">
        <v>11.597704999999999</v>
      </c>
      <c r="AC118" s="100">
        <v>0.53629789999999999</v>
      </c>
      <c r="AD118" s="99">
        <v>11717</v>
      </c>
      <c r="AE118" s="99">
        <v>1.1262163000000001</v>
      </c>
      <c r="AF118" s="99">
        <v>3.5834654000000001</v>
      </c>
      <c r="AH118" s="123">
        <v>2011</v>
      </c>
      <c r="AI118" s="99">
        <v>1423</v>
      </c>
      <c r="AJ118" s="100">
        <v>6.3697334999999997</v>
      </c>
      <c r="AK118" s="100">
        <v>6.2327355999999998</v>
      </c>
      <c r="AL118" s="100">
        <v>6.2327355999999998</v>
      </c>
      <c r="AM118" s="100">
        <v>6.3927788999999997</v>
      </c>
      <c r="AN118" s="100">
        <v>5.9079664000000003</v>
      </c>
      <c r="AO118" s="100">
        <v>5.6369641000000001</v>
      </c>
      <c r="AP118" s="100">
        <v>43.598734999999998</v>
      </c>
      <c r="AQ118" s="100">
        <v>41</v>
      </c>
      <c r="AR118" s="100">
        <v>15.452275</v>
      </c>
      <c r="AS118" s="100">
        <v>0.96847519999999998</v>
      </c>
      <c r="AT118" s="99">
        <v>46270</v>
      </c>
      <c r="AU118" s="99">
        <v>2.2102753000000002</v>
      </c>
      <c r="AV118" s="99">
        <v>5.3142860000000001</v>
      </c>
      <c r="AW118" s="100">
        <v>2.8359947000000001</v>
      </c>
      <c r="AY118" s="123">
        <v>2011</v>
      </c>
    </row>
    <row r="119" spans="2:51">
      <c r="B119" s="123">
        <v>2012</v>
      </c>
      <c r="C119" s="99">
        <v>1020</v>
      </c>
      <c r="D119" s="100">
        <v>9.0134871000000008</v>
      </c>
      <c r="E119" s="100">
        <v>8.9581119000000005</v>
      </c>
      <c r="F119" s="100">
        <v>8.9581119000000005</v>
      </c>
      <c r="G119" s="100">
        <v>9.1922996999999995</v>
      </c>
      <c r="H119" s="100">
        <v>8.4627943999999999</v>
      </c>
      <c r="I119" s="100">
        <v>8.0300942000000006</v>
      </c>
      <c r="J119" s="100">
        <v>42.672548999999997</v>
      </c>
      <c r="K119" s="100">
        <v>38</v>
      </c>
      <c r="L119" s="100">
        <v>17.177500999999999</v>
      </c>
      <c r="M119" s="100">
        <v>1.3637458</v>
      </c>
      <c r="N119" s="99">
        <v>33850</v>
      </c>
      <c r="O119" s="99">
        <v>3.1605851999999999</v>
      </c>
      <c r="P119" s="99">
        <v>6.4007654</v>
      </c>
      <c r="R119" s="123">
        <v>2012</v>
      </c>
      <c r="S119" s="99">
        <v>384</v>
      </c>
      <c r="T119" s="100">
        <v>3.3607268000000001</v>
      </c>
      <c r="U119" s="100">
        <v>3.2026574000000001</v>
      </c>
      <c r="V119" s="100">
        <v>3.2026574000000001</v>
      </c>
      <c r="W119" s="100">
        <v>3.3258535</v>
      </c>
      <c r="X119" s="100">
        <v>3.0484985999999998</v>
      </c>
      <c r="Y119" s="100">
        <v>2.9753427000000001</v>
      </c>
      <c r="Z119" s="100">
        <v>45.473958000000003</v>
      </c>
      <c r="AA119" s="100">
        <v>44.5</v>
      </c>
      <c r="AB119" s="100">
        <v>11.294117999999999</v>
      </c>
      <c r="AC119" s="100">
        <v>0.53109090000000003</v>
      </c>
      <c r="AD119" s="99">
        <v>11875</v>
      </c>
      <c r="AE119" s="99">
        <v>1.1208193</v>
      </c>
      <c r="AF119" s="99">
        <v>3.7165355</v>
      </c>
      <c r="AH119" s="123">
        <v>2012</v>
      </c>
      <c r="AI119" s="99">
        <v>1404</v>
      </c>
      <c r="AJ119" s="100">
        <v>6.1734705999999999</v>
      </c>
      <c r="AK119" s="100">
        <v>6.0297780000000003</v>
      </c>
      <c r="AL119" s="100">
        <v>6.0297780000000003</v>
      </c>
      <c r="AM119" s="100">
        <v>6.1903281000000003</v>
      </c>
      <c r="AN119" s="100">
        <v>5.7413293999999997</v>
      </c>
      <c r="AO119" s="100">
        <v>5.4976016999999997</v>
      </c>
      <c r="AP119" s="100">
        <v>43.438746000000002</v>
      </c>
      <c r="AQ119" s="100">
        <v>40</v>
      </c>
      <c r="AR119" s="100">
        <v>15.035339</v>
      </c>
      <c r="AS119" s="100">
        <v>0.95446569999999997</v>
      </c>
      <c r="AT119" s="99">
        <v>45725</v>
      </c>
      <c r="AU119" s="99">
        <v>2.1462127999999998</v>
      </c>
      <c r="AV119" s="99">
        <v>5.3898045999999997</v>
      </c>
      <c r="AW119" s="100">
        <v>2.7970872</v>
      </c>
      <c r="AY119" s="123">
        <v>2012</v>
      </c>
    </row>
    <row r="120" spans="2:51">
      <c r="B120" s="123">
        <v>2013</v>
      </c>
      <c r="C120" s="99">
        <v>981</v>
      </c>
      <c r="D120" s="100">
        <v>8.5210246000000005</v>
      </c>
      <c r="E120" s="100">
        <v>8.4272761999999997</v>
      </c>
      <c r="F120" s="100">
        <v>8.4272761999999997</v>
      </c>
      <c r="G120" s="100">
        <v>8.6931650000000005</v>
      </c>
      <c r="H120" s="100">
        <v>7.8423673000000003</v>
      </c>
      <c r="I120" s="100">
        <v>7.4039972000000001</v>
      </c>
      <c r="J120" s="100">
        <v>44.404688999999998</v>
      </c>
      <c r="K120" s="100">
        <v>42</v>
      </c>
      <c r="L120" s="100">
        <v>16.729195000000001</v>
      </c>
      <c r="M120" s="100">
        <v>1.2945027</v>
      </c>
      <c r="N120" s="99">
        <v>30824</v>
      </c>
      <c r="O120" s="99">
        <v>2.8312952999999998</v>
      </c>
      <c r="P120" s="99">
        <v>5.7571586000000003</v>
      </c>
      <c r="R120" s="123">
        <v>2013</v>
      </c>
      <c r="S120" s="99">
        <v>367</v>
      </c>
      <c r="T120" s="100">
        <v>3.1547637000000002</v>
      </c>
      <c r="U120" s="100">
        <v>2.9706771000000001</v>
      </c>
      <c r="V120" s="100">
        <v>2.9706771000000001</v>
      </c>
      <c r="W120" s="100">
        <v>3.0948495999999999</v>
      </c>
      <c r="X120" s="100">
        <v>2.7619790000000002</v>
      </c>
      <c r="Y120" s="100">
        <v>2.6348748</v>
      </c>
      <c r="Z120" s="100">
        <v>47.942622999999998</v>
      </c>
      <c r="AA120" s="100">
        <v>47</v>
      </c>
      <c r="AB120" s="100">
        <v>11.097671999999999</v>
      </c>
      <c r="AC120" s="100">
        <v>0.51045960000000001</v>
      </c>
      <c r="AD120" s="99">
        <v>10537</v>
      </c>
      <c r="AE120" s="99">
        <v>0.97680100000000003</v>
      </c>
      <c r="AF120" s="99">
        <v>3.2360004999999998</v>
      </c>
      <c r="AH120" s="123">
        <v>2013</v>
      </c>
      <c r="AI120" s="99">
        <v>1348</v>
      </c>
      <c r="AJ120" s="100">
        <v>5.8239254000000003</v>
      </c>
      <c r="AK120" s="100">
        <v>5.660126</v>
      </c>
      <c r="AL120" s="100">
        <v>5.660126</v>
      </c>
      <c r="AM120" s="100">
        <v>5.8428167000000002</v>
      </c>
      <c r="AN120" s="100">
        <v>5.2891110000000001</v>
      </c>
      <c r="AO120" s="100">
        <v>5.0133982000000001</v>
      </c>
      <c r="AP120" s="100">
        <v>45.365999000000002</v>
      </c>
      <c r="AQ120" s="100">
        <v>43</v>
      </c>
      <c r="AR120" s="100">
        <v>14.698506</v>
      </c>
      <c r="AS120" s="100">
        <v>0.91279679999999996</v>
      </c>
      <c r="AT120" s="99">
        <v>41361</v>
      </c>
      <c r="AU120" s="99">
        <v>1.9083106999999999</v>
      </c>
      <c r="AV120" s="99">
        <v>4.8037156000000003</v>
      </c>
      <c r="AW120" s="100">
        <v>2.8368199999999999</v>
      </c>
      <c r="AY120" s="123">
        <v>2013</v>
      </c>
    </row>
    <row r="121" spans="2:51">
      <c r="B121" s="123">
        <v>2014</v>
      </c>
      <c r="C121" s="99">
        <v>959</v>
      </c>
      <c r="D121" s="100">
        <v>8.2110439</v>
      </c>
      <c r="E121" s="100">
        <v>8.0973781999999996</v>
      </c>
      <c r="F121" s="100">
        <v>8.0973781999999996</v>
      </c>
      <c r="G121" s="100">
        <v>8.3383275000000001</v>
      </c>
      <c r="H121" s="100">
        <v>7.5597427000000001</v>
      </c>
      <c r="I121" s="100">
        <v>7.1143758000000004</v>
      </c>
      <c r="J121" s="100">
        <v>44.154327000000002</v>
      </c>
      <c r="K121" s="100">
        <v>41</v>
      </c>
      <c r="L121" s="100">
        <v>14.947006999999999</v>
      </c>
      <c r="M121" s="100">
        <v>1.2241355</v>
      </c>
      <c r="N121" s="99">
        <v>30409</v>
      </c>
      <c r="O121" s="99">
        <v>2.7563179</v>
      </c>
      <c r="P121" s="99">
        <v>5.5569158999999999</v>
      </c>
      <c r="R121" s="123">
        <v>2014</v>
      </c>
      <c r="S121" s="99">
        <v>374</v>
      </c>
      <c r="T121" s="100">
        <v>3.1628585999999999</v>
      </c>
      <c r="U121" s="100">
        <v>2.9665623000000001</v>
      </c>
      <c r="V121" s="100">
        <v>2.9665623000000001</v>
      </c>
      <c r="W121" s="100">
        <v>3.0872019000000002</v>
      </c>
      <c r="X121" s="100">
        <v>2.7790680000000001</v>
      </c>
      <c r="Y121" s="100">
        <v>2.6842085999999998</v>
      </c>
      <c r="Z121" s="100">
        <v>47.550801999999997</v>
      </c>
      <c r="AA121" s="100">
        <v>45.5</v>
      </c>
      <c r="AB121" s="100">
        <v>10.110841000000001</v>
      </c>
      <c r="AC121" s="100">
        <v>0.49708259999999999</v>
      </c>
      <c r="AD121" s="99">
        <v>11004</v>
      </c>
      <c r="AE121" s="99">
        <v>1.0039043999999999</v>
      </c>
      <c r="AF121" s="99">
        <v>3.3024317999999999</v>
      </c>
      <c r="AH121" s="123">
        <v>2014</v>
      </c>
      <c r="AI121" s="99">
        <v>1333</v>
      </c>
      <c r="AJ121" s="100">
        <v>5.6713418000000004</v>
      </c>
      <c r="AK121" s="100">
        <v>5.4959726</v>
      </c>
      <c r="AL121" s="100">
        <v>5.4959726</v>
      </c>
      <c r="AM121" s="100">
        <v>5.6669425000000002</v>
      </c>
      <c r="AN121" s="100">
        <v>5.1538740000000001</v>
      </c>
      <c r="AO121" s="100">
        <v>4.8885680000000002</v>
      </c>
      <c r="AP121" s="100">
        <v>45.107277000000003</v>
      </c>
      <c r="AQ121" s="100">
        <v>42</v>
      </c>
      <c r="AR121" s="100">
        <v>13.178447999999999</v>
      </c>
      <c r="AS121" s="100">
        <v>0.86795160000000005</v>
      </c>
      <c r="AT121" s="99">
        <v>41413</v>
      </c>
      <c r="AU121" s="99">
        <v>1.8829503999999999</v>
      </c>
      <c r="AV121" s="99">
        <v>4.7036869000000001</v>
      </c>
      <c r="AW121" s="100">
        <v>2.7295493999999998</v>
      </c>
      <c r="AY121" s="123">
        <v>2014</v>
      </c>
    </row>
    <row r="122" spans="2:51">
      <c r="B122" s="123">
        <v>2015</v>
      </c>
      <c r="C122" s="99">
        <v>942</v>
      </c>
      <c r="D122" s="100">
        <v>7.9555254</v>
      </c>
      <c r="E122" s="100">
        <v>7.8782950999999999</v>
      </c>
      <c r="F122" s="100">
        <v>7.8782950999999999</v>
      </c>
      <c r="G122" s="100">
        <v>8.0912942999999995</v>
      </c>
      <c r="H122" s="100">
        <v>7.2914485000000004</v>
      </c>
      <c r="I122" s="100">
        <v>6.8653668000000003</v>
      </c>
      <c r="J122" s="100">
        <v>44.889597000000002</v>
      </c>
      <c r="K122" s="100">
        <v>43</v>
      </c>
      <c r="L122" s="100">
        <v>13.999108</v>
      </c>
      <c r="M122" s="100">
        <v>1.1582441999999999</v>
      </c>
      <c r="N122" s="99">
        <v>29206</v>
      </c>
      <c r="O122" s="99">
        <v>2.6140325</v>
      </c>
      <c r="P122" s="99">
        <v>5.1667709999999998</v>
      </c>
      <c r="R122" s="123">
        <v>2015</v>
      </c>
      <c r="S122" s="99">
        <v>358</v>
      </c>
      <c r="T122" s="100">
        <v>2.9808599999999998</v>
      </c>
      <c r="U122" s="100">
        <v>2.8035782</v>
      </c>
      <c r="V122" s="100">
        <v>2.8035782</v>
      </c>
      <c r="W122" s="100">
        <v>2.9257947999999998</v>
      </c>
      <c r="X122" s="100">
        <v>2.6205973</v>
      </c>
      <c r="Y122" s="100">
        <v>2.5488184</v>
      </c>
      <c r="Z122" s="100">
        <v>47.941341000000001</v>
      </c>
      <c r="AA122" s="100">
        <v>47</v>
      </c>
      <c r="AB122" s="100">
        <v>9.3132154000000007</v>
      </c>
      <c r="AC122" s="100">
        <v>0.46061600000000003</v>
      </c>
      <c r="AD122" s="99">
        <v>10294</v>
      </c>
      <c r="AE122" s="99">
        <v>0.92494960000000004</v>
      </c>
      <c r="AF122" s="99">
        <v>3.0727533</v>
      </c>
      <c r="AH122" s="123">
        <v>2015</v>
      </c>
      <c r="AI122" s="99">
        <v>1300</v>
      </c>
      <c r="AJ122" s="100">
        <v>5.4505546000000002</v>
      </c>
      <c r="AK122" s="100">
        <v>5.2982635</v>
      </c>
      <c r="AL122" s="100">
        <v>5.2982635</v>
      </c>
      <c r="AM122" s="100">
        <v>5.4557596000000004</v>
      </c>
      <c r="AN122" s="100">
        <v>4.9363194000000004</v>
      </c>
      <c r="AO122" s="100">
        <v>4.6936131999999997</v>
      </c>
      <c r="AP122" s="100">
        <v>45.73</v>
      </c>
      <c r="AQ122" s="100">
        <v>44</v>
      </c>
      <c r="AR122" s="100">
        <v>12.29547</v>
      </c>
      <c r="AS122" s="100">
        <v>0.81734280000000004</v>
      </c>
      <c r="AT122" s="99">
        <v>39500</v>
      </c>
      <c r="AU122" s="99">
        <v>1.7711391000000001</v>
      </c>
      <c r="AV122" s="99">
        <v>4.3875482000000003</v>
      </c>
      <c r="AW122" s="100">
        <v>2.8100858</v>
      </c>
      <c r="AY122" s="123">
        <v>2015</v>
      </c>
    </row>
    <row r="123" spans="2:51">
      <c r="B123" s="123">
        <v>2016</v>
      </c>
      <c r="C123" s="99">
        <v>1018</v>
      </c>
      <c r="D123" s="100">
        <v>8.4749671000000006</v>
      </c>
      <c r="E123" s="100">
        <v>8.4523817999999995</v>
      </c>
      <c r="F123" s="100">
        <v>8.4523817999999995</v>
      </c>
      <c r="G123" s="100">
        <v>8.6606500000000004</v>
      </c>
      <c r="H123" s="100">
        <v>7.9296619000000002</v>
      </c>
      <c r="I123" s="100">
        <v>7.4944740999999997</v>
      </c>
      <c r="J123" s="100">
        <v>43.500982</v>
      </c>
      <c r="K123" s="100">
        <v>41</v>
      </c>
      <c r="L123" s="100">
        <v>14.900468</v>
      </c>
      <c r="M123" s="100">
        <v>1.2434803000000001</v>
      </c>
      <c r="N123" s="99">
        <v>33037</v>
      </c>
      <c r="O123" s="99">
        <v>2.9179925</v>
      </c>
      <c r="P123" s="99">
        <v>5.9792985999999999</v>
      </c>
      <c r="R123" s="123">
        <v>2016</v>
      </c>
      <c r="S123" s="99">
        <v>359</v>
      </c>
      <c r="T123" s="100">
        <v>2.9428730999999999</v>
      </c>
      <c r="U123" s="100">
        <v>2.7628563000000002</v>
      </c>
      <c r="V123" s="100">
        <v>2.7628563000000002</v>
      </c>
      <c r="W123" s="100">
        <v>2.8764631999999999</v>
      </c>
      <c r="X123" s="100">
        <v>2.5804797000000002</v>
      </c>
      <c r="Y123" s="100">
        <v>2.4695773999999999</v>
      </c>
      <c r="Z123" s="100">
        <v>47.704734999999999</v>
      </c>
      <c r="AA123" s="100">
        <v>46</v>
      </c>
      <c r="AB123" s="100">
        <v>9.1956966999999992</v>
      </c>
      <c r="AC123" s="100">
        <v>0.46844209999999997</v>
      </c>
      <c r="AD123" s="99">
        <v>10456</v>
      </c>
      <c r="AE123" s="99">
        <v>0.92531450000000004</v>
      </c>
      <c r="AF123" s="99">
        <v>3.1624091999999999</v>
      </c>
      <c r="AH123" s="123">
        <v>2016</v>
      </c>
      <c r="AI123" s="99">
        <v>1377</v>
      </c>
      <c r="AJ123" s="100">
        <v>5.6875422999999996</v>
      </c>
      <c r="AK123" s="100">
        <v>5.5593865999999998</v>
      </c>
      <c r="AL123" s="100">
        <v>5.5593865999999998</v>
      </c>
      <c r="AM123" s="100">
        <v>5.7065789999999996</v>
      </c>
      <c r="AN123" s="100">
        <v>5.235309</v>
      </c>
      <c r="AO123" s="100">
        <v>4.9701732999999999</v>
      </c>
      <c r="AP123" s="100">
        <v>44.59695</v>
      </c>
      <c r="AQ123" s="100">
        <v>42</v>
      </c>
      <c r="AR123" s="100">
        <v>12.826006</v>
      </c>
      <c r="AS123" s="100">
        <v>0.86874779999999996</v>
      </c>
      <c r="AT123" s="99">
        <v>43493</v>
      </c>
      <c r="AU123" s="99">
        <v>1.9226173</v>
      </c>
      <c r="AV123" s="99">
        <v>4.9247189000000002</v>
      </c>
      <c r="AW123" s="100">
        <v>3.0592910999999998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68</v>
      </c>
      <c r="D75" s="99">
        <v>74</v>
      </c>
      <c r="E75" s="99">
        <v>80</v>
      </c>
      <c r="F75" s="99">
        <v>464</v>
      </c>
      <c r="G75" s="99">
        <v>498</v>
      </c>
      <c r="H75" s="99">
        <v>240</v>
      </c>
      <c r="I75" s="99">
        <v>147</v>
      </c>
      <c r="J75" s="99">
        <v>156</v>
      </c>
      <c r="K75" s="99">
        <v>153</v>
      </c>
      <c r="L75" s="99">
        <v>146</v>
      </c>
      <c r="M75" s="99">
        <v>145</v>
      </c>
      <c r="N75" s="99">
        <v>142</v>
      </c>
      <c r="O75" s="99">
        <v>117</v>
      </c>
      <c r="P75" s="99">
        <v>93</v>
      </c>
      <c r="Q75" s="99">
        <v>72</v>
      </c>
      <c r="R75" s="99">
        <v>62</v>
      </c>
      <c r="S75" s="99">
        <v>38</v>
      </c>
      <c r="T75" s="99">
        <v>24</v>
      </c>
      <c r="U75" s="99">
        <v>0</v>
      </c>
      <c r="V75" s="99">
        <v>2719</v>
      </c>
      <c r="W75" s="127"/>
      <c r="X75" s="121">
        <v>1968</v>
      </c>
      <c r="Y75" s="99">
        <v>52</v>
      </c>
      <c r="Z75" s="99">
        <v>44</v>
      </c>
      <c r="AA75" s="99">
        <v>21</v>
      </c>
      <c r="AB75" s="99">
        <v>129</v>
      </c>
      <c r="AC75" s="99">
        <v>89</v>
      </c>
      <c r="AD75" s="99">
        <v>40</v>
      </c>
      <c r="AE75" s="99">
        <v>33</v>
      </c>
      <c r="AF75" s="99">
        <v>40</v>
      </c>
      <c r="AG75" s="99">
        <v>46</v>
      </c>
      <c r="AH75" s="99">
        <v>42</v>
      </c>
      <c r="AI75" s="99">
        <v>50</v>
      </c>
      <c r="AJ75" s="99">
        <v>46</v>
      </c>
      <c r="AK75" s="99">
        <v>44</v>
      </c>
      <c r="AL75" s="99">
        <v>54</v>
      </c>
      <c r="AM75" s="99">
        <v>56</v>
      </c>
      <c r="AN75" s="99">
        <v>40</v>
      </c>
      <c r="AO75" s="99">
        <v>26</v>
      </c>
      <c r="AP75" s="99">
        <v>16</v>
      </c>
      <c r="AQ75" s="99">
        <v>1</v>
      </c>
      <c r="AR75" s="99">
        <v>869</v>
      </c>
      <c r="AS75" s="127"/>
      <c r="AT75" s="121">
        <v>1968</v>
      </c>
      <c r="AU75" s="99">
        <v>120</v>
      </c>
      <c r="AV75" s="99">
        <v>118</v>
      </c>
      <c r="AW75" s="99">
        <v>101</v>
      </c>
      <c r="AX75" s="99">
        <v>593</v>
      </c>
      <c r="AY75" s="99">
        <v>587</v>
      </c>
      <c r="AZ75" s="99">
        <v>280</v>
      </c>
      <c r="BA75" s="99">
        <v>180</v>
      </c>
      <c r="BB75" s="99">
        <v>196</v>
      </c>
      <c r="BC75" s="99">
        <v>199</v>
      </c>
      <c r="BD75" s="99">
        <v>188</v>
      </c>
      <c r="BE75" s="99">
        <v>195</v>
      </c>
      <c r="BF75" s="99">
        <v>188</v>
      </c>
      <c r="BG75" s="99">
        <v>161</v>
      </c>
      <c r="BH75" s="99">
        <v>147</v>
      </c>
      <c r="BI75" s="99">
        <v>128</v>
      </c>
      <c r="BJ75" s="99">
        <v>102</v>
      </c>
      <c r="BK75" s="99">
        <v>64</v>
      </c>
      <c r="BL75" s="99">
        <v>40</v>
      </c>
      <c r="BM75" s="99">
        <v>1</v>
      </c>
      <c r="BN75" s="99">
        <v>3588</v>
      </c>
      <c r="BP75" s="121">
        <v>1968</v>
      </c>
    </row>
    <row r="76" spans="2:68">
      <c r="B76" s="121">
        <v>1969</v>
      </c>
      <c r="C76" s="99">
        <v>70</v>
      </c>
      <c r="D76" s="99">
        <v>83</v>
      </c>
      <c r="E76" s="99">
        <v>83</v>
      </c>
      <c r="F76" s="99">
        <v>435</v>
      </c>
      <c r="G76" s="99">
        <v>487</v>
      </c>
      <c r="H76" s="99">
        <v>233</v>
      </c>
      <c r="I76" s="99">
        <v>182</v>
      </c>
      <c r="J76" s="99">
        <v>154</v>
      </c>
      <c r="K76" s="99">
        <v>158</v>
      </c>
      <c r="L76" s="99">
        <v>144</v>
      </c>
      <c r="M76" s="99">
        <v>136</v>
      </c>
      <c r="N76" s="99">
        <v>151</v>
      </c>
      <c r="O76" s="99">
        <v>154</v>
      </c>
      <c r="P76" s="99">
        <v>109</v>
      </c>
      <c r="Q76" s="99">
        <v>98</v>
      </c>
      <c r="R76" s="99">
        <v>57</v>
      </c>
      <c r="S76" s="99">
        <v>33</v>
      </c>
      <c r="T76" s="99">
        <v>12</v>
      </c>
      <c r="U76" s="99">
        <v>2</v>
      </c>
      <c r="V76" s="99">
        <v>2781</v>
      </c>
      <c r="W76" s="127"/>
      <c r="X76" s="121">
        <v>1969</v>
      </c>
      <c r="Y76" s="99">
        <v>66</v>
      </c>
      <c r="Z76" s="99">
        <v>54</v>
      </c>
      <c r="AA76" s="99">
        <v>44</v>
      </c>
      <c r="AB76" s="99">
        <v>162</v>
      </c>
      <c r="AC76" s="99">
        <v>92</v>
      </c>
      <c r="AD76" s="99">
        <v>48</v>
      </c>
      <c r="AE76" s="99">
        <v>33</v>
      </c>
      <c r="AF76" s="99">
        <v>44</v>
      </c>
      <c r="AG76" s="99">
        <v>42</v>
      </c>
      <c r="AH76" s="99">
        <v>59</v>
      </c>
      <c r="AI76" s="99">
        <v>53</v>
      </c>
      <c r="AJ76" s="99">
        <v>70</v>
      </c>
      <c r="AK76" s="99">
        <v>55</v>
      </c>
      <c r="AL76" s="99">
        <v>59</v>
      </c>
      <c r="AM76" s="99">
        <v>65</v>
      </c>
      <c r="AN76" s="99">
        <v>42</v>
      </c>
      <c r="AO76" s="99">
        <v>23</v>
      </c>
      <c r="AP76" s="99">
        <v>11</v>
      </c>
      <c r="AQ76" s="99">
        <v>0</v>
      </c>
      <c r="AR76" s="99">
        <v>1022</v>
      </c>
      <c r="AS76" s="127"/>
      <c r="AT76" s="121">
        <v>1969</v>
      </c>
      <c r="AU76" s="99">
        <v>136</v>
      </c>
      <c r="AV76" s="99">
        <v>137</v>
      </c>
      <c r="AW76" s="99">
        <v>127</v>
      </c>
      <c r="AX76" s="99">
        <v>597</v>
      </c>
      <c r="AY76" s="99">
        <v>579</v>
      </c>
      <c r="AZ76" s="99">
        <v>281</v>
      </c>
      <c r="BA76" s="99">
        <v>215</v>
      </c>
      <c r="BB76" s="99">
        <v>198</v>
      </c>
      <c r="BC76" s="99">
        <v>200</v>
      </c>
      <c r="BD76" s="99">
        <v>203</v>
      </c>
      <c r="BE76" s="99">
        <v>189</v>
      </c>
      <c r="BF76" s="99">
        <v>221</v>
      </c>
      <c r="BG76" s="99">
        <v>209</v>
      </c>
      <c r="BH76" s="99">
        <v>168</v>
      </c>
      <c r="BI76" s="99">
        <v>163</v>
      </c>
      <c r="BJ76" s="99">
        <v>99</v>
      </c>
      <c r="BK76" s="99">
        <v>56</v>
      </c>
      <c r="BL76" s="99">
        <v>23</v>
      </c>
      <c r="BM76" s="99">
        <v>2</v>
      </c>
      <c r="BN76" s="99">
        <v>3803</v>
      </c>
      <c r="BP76" s="121">
        <v>1969</v>
      </c>
    </row>
    <row r="77" spans="2:68">
      <c r="B77" s="121">
        <v>1970</v>
      </c>
      <c r="C77" s="99">
        <v>99</v>
      </c>
      <c r="D77" s="99">
        <v>82</v>
      </c>
      <c r="E77" s="99">
        <v>72</v>
      </c>
      <c r="F77" s="99">
        <v>522</v>
      </c>
      <c r="G77" s="99">
        <v>579</v>
      </c>
      <c r="H77" s="99">
        <v>246</v>
      </c>
      <c r="I77" s="99">
        <v>156</v>
      </c>
      <c r="J77" s="99">
        <v>155</v>
      </c>
      <c r="K77" s="99">
        <v>166</v>
      </c>
      <c r="L77" s="99">
        <v>172</v>
      </c>
      <c r="M77" s="99">
        <v>156</v>
      </c>
      <c r="N77" s="99">
        <v>152</v>
      </c>
      <c r="O77" s="99">
        <v>142</v>
      </c>
      <c r="P77" s="99">
        <v>93</v>
      </c>
      <c r="Q77" s="99">
        <v>76</v>
      </c>
      <c r="R77" s="99">
        <v>68</v>
      </c>
      <c r="S77" s="99">
        <v>64</v>
      </c>
      <c r="T77" s="99">
        <v>17</v>
      </c>
      <c r="U77" s="99">
        <v>0</v>
      </c>
      <c r="V77" s="99">
        <v>3017</v>
      </c>
      <c r="W77" s="127"/>
      <c r="X77" s="121">
        <v>1970</v>
      </c>
      <c r="Y77" s="99">
        <v>53</v>
      </c>
      <c r="Z77" s="99">
        <v>52</v>
      </c>
      <c r="AA77" s="99">
        <v>53</v>
      </c>
      <c r="AB77" s="99">
        <v>156</v>
      </c>
      <c r="AC77" s="99">
        <v>114</v>
      </c>
      <c r="AD77" s="99">
        <v>65</v>
      </c>
      <c r="AE77" s="99">
        <v>30</v>
      </c>
      <c r="AF77" s="99">
        <v>36</v>
      </c>
      <c r="AG77" s="99">
        <v>54</v>
      </c>
      <c r="AH77" s="99">
        <v>53</v>
      </c>
      <c r="AI77" s="99">
        <v>70</v>
      </c>
      <c r="AJ77" s="99">
        <v>56</v>
      </c>
      <c r="AK77" s="99">
        <v>63</v>
      </c>
      <c r="AL77" s="99">
        <v>65</v>
      </c>
      <c r="AM77" s="99">
        <v>52</v>
      </c>
      <c r="AN77" s="99">
        <v>51</v>
      </c>
      <c r="AO77" s="99">
        <v>34</v>
      </c>
      <c r="AP77" s="99">
        <v>18</v>
      </c>
      <c r="AQ77" s="99">
        <v>0</v>
      </c>
      <c r="AR77" s="99">
        <v>1075</v>
      </c>
      <c r="AS77" s="127"/>
      <c r="AT77" s="121">
        <v>1970</v>
      </c>
      <c r="AU77" s="99">
        <v>152</v>
      </c>
      <c r="AV77" s="99">
        <v>134</v>
      </c>
      <c r="AW77" s="99">
        <v>125</v>
      </c>
      <c r="AX77" s="99">
        <v>678</v>
      </c>
      <c r="AY77" s="99">
        <v>693</v>
      </c>
      <c r="AZ77" s="99">
        <v>311</v>
      </c>
      <c r="BA77" s="99">
        <v>186</v>
      </c>
      <c r="BB77" s="99">
        <v>191</v>
      </c>
      <c r="BC77" s="99">
        <v>220</v>
      </c>
      <c r="BD77" s="99">
        <v>225</v>
      </c>
      <c r="BE77" s="99">
        <v>226</v>
      </c>
      <c r="BF77" s="99">
        <v>208</v>
      </c>
      <c r="BG77" s="99">
        <v>205</v>
      </c>
      <c r="BH77" s="99">
        <v>158</v>
      </c>
      <c r="BI77" s="99">
        <v>128</v>
      </c>
      <c r="BJ77" s="99">
        <v>119</v>
      </c>
      <c r="BK77" s="99">
        <v>98</v>
      </c>
      <c r="BL77" s="99">
        <v>35</v>
      </c>
      <c r="BM77" s="99">
        <v>0</v>
      </c>
      <c r="BN77" s="99">
        <v>4092</v>
      </c>
      <c r="BP77" s="121">
        <v>1970</v>
      </c>
    </row>
    <row r="78" spans="2:68">
      <c r="B78" s="121">
        <v>1971</v>
      </c>
      <c r="C78" s="99">
        <v>67</v>
      </c>
      <c r="D78" s="99">
        <v>97</v>
      </c>
      <c r="E78" s="99">
        <v>96</v>
      </c>
      <c r="F78" s="99">
        <v>556</v>
      </c>
      <c r="G78" s="99">
        <v>567</v>
      </c>
      <c r="H78" s="99">
        <v>291</v>
      </c>
      <c r="I78" s="99">
        <v>184</v>
      </c>
      <c r="J78" s="99">
        <v>153</v>
      </c>
      <c r="K78" s="99">
        <v>125</v>
      </c>
      <c r="L78" s="99">
        <v>146</v>
      </c>
      <c r="M78" s="99">
        <v>134</v>
      </c>
      <c r="N78" s="99">
        <v>140</v>
      </c>
      <c r="O78" s="99">
        <v>111</v>
      </c>
      <c r="P78" s="99">
        <v>94</v>
      </c>
      <c r="Q78" s="99">
        <v>82</v>
      </c>
      <c r="R78" s="99">
        <v>66</v>
      </c>
      <c r="S78" s="99">
        <v>55</v>
      </c>
      <c r="T78" s="99">
        <v>17</v>
      </c>
      <c r="U78" s="99">
        <v>2</v>
      </c>
      <c r="V78" s="99">
        <v>2983</v>
      </c>
      <c r="W78" s="127"/>
      <c r="X78" s="121">
        <v>1971</v>
      </c>
      <c r="Y78" s="99">
        <v>64</v>
      </c>
      <c r="Z78" s="99">
        <v>46</v>
      </c>
      <c r="AA78" s="99">
        <v>37</v>
      </c>
      <c r="AB78" s="99">
        <v>178</v>
      </c>
      <c r="AC78" s="99">
        <v>108</v>
      </c>
      <c r="AD78" s="99">
        <v>52</v>
      </c>
      <c r="AE78" s="99">
        <v>46</v>
      </c>
      <c r="AF78" s="99">
        <v>31</v>
      </c>
      <c r="AG78" s="99">
        <v>39</v>
      </c>
      <c r="AH78" s="99">
        <v>47</v>
      </c>
      <c r="AI78" s="99">
        <v>45</v>
      </c>
      <c r="AJ78" s="99">
        <v>56</v>
      </c>
      <c r="AK78" s="99">
        <v>55</v>
      </c>
      <c r="AL78" s="99">
        <v>47</v>
      </c>
      <c r="AM78" s="99">
        <v>48</v>
      </c>
      <c r="AN78" s="99">
        <v>40</v>
      </c>
      <c r="AO78" s="99">
        <v>27</v>
      </c>
      <c r="AP78" s="99">
        <v>12</v>
      </c>
      <c r="AQ78" s="99">
        <v>0</v>
      </c>
      <c r="AR78" s="99">
        <v>978</v>
      </c>
      <c r="AS78" s="127"/>
      <c r="AT78" s="121">
        <v>1971</v>
      </c>
      <c r="AU78" s="99">
        <v>131</v>
      </c>
      <c r="AV78" s="99">
        <v>143</v>
      </c>
      <c r="AW78" s="99">
        <v>133</v>
      </c>
      <c r="AX78" s="99">
        <v>734</v>
      </c>
      <c r="AY78" s="99">
        <v>675</v>
      </c>
      <c r="AZ78" s="99">
        <v>343</v>
      </c>
      <c r="BA78" s="99">
        <v>230</v>
      </c>
      <c r="BB78" s="99">
        <v>184</v>
      </c>
      <c r="BC78" s="99">
        <v>164</v>
      </c>
      <c r="BD78" s="99">
        <v>193</v>
      </c>
      <c r="BE78" s="99">
        <v>179</v>
      </c>
      <c r="BF78" s="99">
        <v>196</v>
      </c>
      <c r="BG78" s="99">
        <v>166</v>
      </c>
      <c r="BH78" s="99">
        <v>141</v>
      </c>
      <c r="BI78" s="99">
        <v>130</v>
      </c>
      <c r="BJ78" s="99">
        <v>106</v>
      </c>
      <c r="BK78" s="99">
        <v>82</v>
      </c>
      <c r="BL78" s="99">
        <v>29</v>
      </c>
      <c r="BM78" s="99">
        <v>2</v>
      </c>
      <c r="BN78" s="99">
        <v>3961</v>
      </c>
      <c r="BP78" s="121">
        <v>1971</v>
      </c>
    </row>
    <row r="79" spans="2:68">
      <c r="B79" s="121">
        <v>1972</v>
      </c>
      <c r="C79" s="99">
        <v>103</v>
      </c>
      <c r="D79" s="99">
        <v>71</v>
      </c>
      <c r="E79" s="99">
        <v>74</v>
      </c>
      <c r="F79" s="99">
        <v>513</v>
      </c>
      <c r="G79" s="99">
        <v>518</v>
      </c>
      <c r="H79" s="99">
        <v>235</v>
      </c>
      <c r="I79" s="99">
        <v>151</v>
      </c>
      <c r="J79" s="99">
        <v>123</v>
      </c>
      <c r="K79" s="99">
        <v>112</v>
      </c>
      <c r="L79" s="99">
        <v>165</v>
      </c>
      <c r="M79" s="99">
        <v>132</v>
      </c>
      <c r="N79" s="99">
        <v>110</v>
      </c>
      <c r="O79" s="99">
        <v>122</v>
      </c>
      <c r="P79" s="99">
        <v>97</v>
      </c>
      <c r="Q79" s="99">
        <v>82</v>
      </c>
      <c r="R79" s="99">
        <v>50</v>
      </c>
      <c r="S79" s="99">
        <v>41</v>
      </c>
      <c r="T79" s="99">
        <v>18</v>
      </c>
      <c r="U79" s="99">
        <v>0</v>
      </c>
      <c r="V79" s="99">
        <v>2717</v>
      </c>
      <c r="W79" s="127"/>
      <c r="X79" s="121">
        <v>1972</v>
      </c>
      <c r="Y79" s="99">
        <v>69</v>
      </c>
      <c r="Z79" s="99">
        <v>52</v>
      </c>
      <c r="AA79" s="99">
        <v>45</v>
      </c>
      <c r="AB79" s="99">
        <v>145</v>
      </c>
      <c r="AC79" s="99">
        <v>106</v>
      </c>
      <c r="AD79" s="99">
        <v>46</v>
      </c>
      <c r="AE79" s="99">
        <v>45</v>
      </c>
      <c r="AF79" s="99">
        <v>31</v>
      </c>
      <c r="AG79" s="99">
        <v>40</v>
      </c>
      <c r="AH79" s="99">
        <v>55</v>
      </c>
      <c r="AI79" s="99">
        <v>51</v>
      </c>
      <c r="AJ79" s="99">
        <v>48</v>
      </c>
      <c r="AK79" s="99">
        <v>43</v>
      </c>
      <c r="AL79" s="99">
        <v>52</v>
      </c>
      <c r="AM79" s="99">
        <v>42</v>
      </c>
      <c r="AN79" s="99">
        <v>48</v>
      </c>
      <c r="AO79" s="99">
        <v>36</v>
      </c>
      <c r="AP79" s="99">
        <v>14</v>
      </c>
      <c r="AQ79" s="99">
        <v>0</v>
      </c>
      <c r="AR79" s="99">
        <v>968</v>
      </c>
      <c r="AS79" s="127"/>
      <c r="AT79" s="121">
        <v>1972</v>
      </c>
      <c r="AU79" s="99">
        <v>172</v>
      </c>
      <c r="AV79" s="99">
        <v>123</v>
      </c>
      <c r="AW79" s="99">
        <v>119</v>
      </c>
      <c r="AX79" s="99">
        <v>658</v>
      </c>
      <c r="AY79" s="99">
        <v>624</v>
      </c>
      <c r="AZ79" s="99">
        <v>281</v>
      </c>
      <c r="BA79" s="99">
        <v>196</v>
      </c>
      <c r="BB79" s="99">
        <v>154</v>
      </c>
      <c r="BC79" s="99">
        <v>152</v>
      </c>
      <c r="BD79" s="99">
        <v>220</v>
      </c>
      <c r="BE79" s="99">
        <v>183</v>
      </c>
      <c r="BF79" s="99">
        <v>158</v>
      </c>
      <c r="BG79" s="99">
        <v>165</v>
      </c>
      <c r="BH79" s="99">
        <v>149</v>
      </c>
      <c r="BI79" s="99">
        <v>124</v>
      </c>
      <c r="BJ79" s="99">
        <v>98</v>
      </c>
      <c r="BK79" s="99">
        <v>77</v>
      </c>
      <c r="BL79" s="99">
        <v>32</v>
      </c>
      <c r="BM79" s="99">
        <v>0</v>
      </c>
      <c r="BN79" s="99">
        <v>3685</v>
      </c>
      <c r="BP79" s="121">
        <v>1972</v>
      </c>
    </row>
    <row r="80" spans="2:68">
      <c r="B80" s="121">
        <v>1973</v>
      </c>
      <c r="C80" s="99">
        <v>71</v>
      </c>
      <c r="D80" s="99">
        <v>92</v>
      </c>
      <c r="E80" s="99">
        <v>87</v>
      </c>
      <c r="F80" s="99">
        <v>585</v>
      </c>
      <c r="G80" s="99">
        <v>552</v>
      </c>
      <c r="H80" s="99">
        <v>269</v>
      </c>
      <c r="I80" s="99">
        <v>170</v>
      </c>
      <c r="J80" s="99">
        <v>144</v>
      </c>
      <c r="K80" s="99">
        <v>129</v>
      </c>
      <c r="L80" s="99">
        <v>143</v>
      </c>
      <c r="M80" s="99">
        <v>120</v>
      </c>
      <c r="N80" s="99">
        <v>122</v>
      </c>
      <c r="O80" s="99">
        <v>135</v>
      </c>
      <c r="P80" s="99">
        <v>104</v>
      </c>
      <c r="Q80" s="99">
        <v>86</v>
      </c>
      <c r="R80" s="99">
        <v>51</v>
      </c>
      <c r="S80" s="99">
        <v>39</v>
      </c>
      <c r="T80" s="99">
        <v>23</v>
      </c>
      <c r="U80" s="99">
        <v>1</v>
      </c>
      <c r="V80" s="99">
        <v>2923</v>
      </c>
      <c r="W80" s="127"/>
      <c r="X80" s="121">
        <v>1973</v>
      </c>
      <c r="Y80" s="99">
        <v>68</v>
      </c>
      <c r="Z80" s="99">
        <v>52</v>
      </c>
      <c r="AA80" s="99">
        <v>47</v>
      </c>
      <c r="AB80" s="99">
        <v>152</v>
      </c>
      <c r="AC80" s="99">
        <v>109</v>
      </c>
      <c r="AD80" s="99">
        <v>52</v>
      </c>
      <c r="AE80" s="99">
        <v>32</v>
      </c>
      <c r="AF80" s="99">
        <v>37</v>
      </c>
      <c r="AG80" s="99">
        <v>40</v>
      </c>
      <c r="AH80" s="99">
        <v>56</v>
      </c>
      <c r="AI80" s="99">
        <v>57</v>
      </c>
      <c r="AJ80" s="99">
        <v>55</v>
      </c>
      <c r="AK80" s="99">
        <v>46</v>
      </c>
      <c r="AL80" s="99">
        <v>53</v>
      </c>
      <c r="AM80" s="99">
        <v>50</v>
      </c>
      <c r="AN80" s="99">
        <v>64</v>
      </c>
      <c r="AO80" s="99">
        <v>35</v>
      </c>
      <c r="AP80" s="99">
        <v>18</v>
      </c>
      <c r="AQ80" s="99">
        <v>0</v>
      </c>
      <c r="AR80" s="99">
        <v>1023</v>
      </c>
      <c r="AS80" s="127"/>
      <c r="AT80" s="121">
        <v>1973</v>
      </c>
      <c r="AU80" s="99">
        <v>139</v>
      </c>
      <c r="AV80" s="99">
        <v>144</v>
      </c>
      <c r="AW80" s="99">
        <v>134</v>
      </c>
      <c r="AX80" s="99">
        <v>737</v>
      </c>
      <c r="AY80" s="99">
        <v>661</v>
      </c>
      <c r="AZ80" s="99">
        <v>321</v>
      </c>
      <c r="BA80" s="99">
        <v>202</v>
      </c>
      <c r="BB80" s="99">
        <v>181</v>
      </c>
      <c r="BC80" s="99">
        <v>169</v>
      </c>
      <c r="BD80" s="99">
        <v>199</v>
      </c>
      <c r="BE80" s="99">
        <v>177</v>
      </c>
      <c r="BF80" s="99">
        <v>177</v>
      </c>
      <c r="BG80" s="99">
        <v>181</v>
      </c>
      <c r="BH80" s="99">
        <v>157</v>
      </c>
      <c r="BI80" s="99">
        <v>136</v>
      </c>
      <c r="BJ80" s="99">
        <v>115</v>
      </c>
      <c r="BK80" s="99">
        <v>74</v>
      </c>
      <c r="BL80" s="99">
        <v>41</v>
      </c>
      <c r="BM80" s="99">
        <v>1</v>
      </c>
      <c r="BN80" s="99">
        <v>3946</v>
      </c>
      <c r="BP80" s="121">
        <v>1973</v>
      </c>
    </row>
    <row r="81" spans="2:68">
      <c r="B81" s="121">
        <v>1974</v>
      </c>
      <c r="C81" s="99">
        <v>74</v>
      </c>
      <c r="D81" s="99">
        <v>66</v>
      </c>
      <c r="E81" s="99">
        <v>77</v>
      </c>
      <c r="F81" s="99">
        <v>631</v>
      </c>
      <c r="G81" s="99">
        <v>553</v>
      </c>
      <c r="H81" s="99">
        <v>265</v>
      </c>
      <c r="I81" s="99">
        <v>166</v>
      </c>
      <c r="J81" s="99">
        <v>119</v>
      </c>
      <c r="K81" s="99">
        <v>128</v>
      </c>
      <c r="L81" s="99">
        <v>142</v>
      </c>
      <c r="M81" s="99">
        <v>128</v>
      </c>
      <c r="N81" s="99">
        <v>131</v>
      </c>
      <c r="O81" s="99">
        <v>112</v>
      </c>
      <c r="P81" s="99">
        <v>96</v>
      </c>
      <c r="Q81" s="99">
        <v>81</v>
      </c>
      <c r="R81" s="99">
        <v>60</v>
      </c>
      <c r="S81" s="99">
        <v>40</v>
      </c>
      <c r="T81" s="99">
        <v>27</v>
      </c>
      <c r="U81" s="99">
        <v>1</v>
      </c>
      <c r="V81" s="99">
        <v>2897</v>
      </c>
      <c r="W81" s="127"/>
      <c r="X81" s="121">
        <v>1974</v>
      </c>
      <c r="Y81" s="99">
        <v>69</v>
      </c>
      <c r="Z81" s="99">
        <v>56</v>
      </c>
      <c r="AA81" s="99">
        <v>45</v>
      </c>
      <c r="AB81" s="99">
        <v>157</v>
      </c>
      <c r="AC81" s="99">
        <v>109</v>
      </c>
      <c r="AD81" s="99">
        <v>66</v>
      </c>
      <c r="AE81" s="99">
        <v>40</v>
      </c>
      <c r="AF81" s="99">
        <v>36</v>
      </c>
      <c r="AG81" s="99">
        <v>37</v>
      </c>
      <c r="AH81" s="99">
        <v>50</v>
      </c>
      <c r="AI81" s="99">
        <v>58</v>
      </c>
      <c r="AJ81" s="99">
        <v>50</v>
      </c>
      <c r="AK81" s="99">
        <v>48</v>
      </c>
      <c r="AL81" s="99">
        <v>68</v>
      </c>
      <c r="AM81" s="99">
        <v>46</v>
      </c>
      <c r="AN81" s="99">
        <v>53</v>
      </c>
      <c r="AO81" s="99">
        <v>32</v>
      </c>
      <c r="AP81" s="99">
        <v>19</v>
      </c>
      <c r="AQ81" s="99">
        <v>1</v>
      </c>
      <c r="AR81" s="99">
        <v>1040</v>
      </c>
      <c r="AS81" s="127"/>
      <c r="AT81" s="121">
        <v>1974</v>
      </c>
      <c r="AU81" s="99">
        <v>143</v>
      </c>
      <c r="AV81" s="99">
        <v>122</v>
      </c>
      <c r="AW81" s="99">
        <v>122</v>
      </c>
      <c r="AX81" s="99">
        <v>788</v>
      </c>
      <c r="AY81" s="99">
        <v>662</v>
      </c>
      <c r="AZ81" s="99">
        <v>331</v>
      </c>
      <c r="BA81" s="99">
        <v>206</v>
      </c>
      <c r="BB81" s="99">
        <v>155</v>
      </c>
      <c r="BC81" s="99">
        <v>165</v>
      </c>
      <c r="BD81" s="99">
        <v>192</v>
      </c>
      <c r="BE81" s="99">
        <v>186</v>
      </c>
      <c r="BF81" s="99">
        <v>181</v>
      </c>
      <c r="BG81" s="99">
        <v>160</v>
      </c>
      <c r="BH81" s="99">
        <v>164</v>
      </c>
      <c r="BI81" s="99">
        <v>127</v>
      </c>
      <c r="BJ81" s="99">
        <v>113</v>
      </c>
      <c r="BK81" s="99">
        <v>72</v>
      </c>
      <c r="BL81" s="99">
        <v>46</v>
      </c>
      <c r="BM81" s="99">
        <v>2</v>
      </c>
      <c r="BN81" s="99">
        <v>3937</v>
      </c>
      <c r="BP81" s="121">
        <v>1974</v>
      </c>
    </row>
    <row r="82" spans="2:68">
      <c r="B82" s="121">
        <v>1975</v>
      </c>
      <c r="C82" s="99">
        <v>93</v>
      </c>
      <c r="D82" s="99">
        <v>64</v>
      </c>
      <c r="E82" s="99">
        <v>85</v>
      </c>
      <c r="F82" s="99">
        <v>622</v>
      </c>
      <c r="G82" s="99">
        <v>535</v>
      </c>
      <c r="H82" s="99">
        <v>279</v>
      </c>
      <c r="I82" s="99">
        <v>169</v>
      </c>
      <c r="J82" s="99">
        <v>156</v>
      </c>
      <c r="K82" s="99">
        <v>148</v>
      </c>
      <c r="L82" s="99">
        <v>141</v>
      </c>
      <c r="M82" s="99">
        <v>114</v>
      </c>
      <c r="N82" s="99">
        <v>126</v>
      </c>
      <c r="O82" s="99">
        <v>121</v>
      </c>
      <c r="P82" s="99">
        <v>90</v>
      </c>
      <c r="Q82" s="99">
        <v>71</v>
      </c>
      <c r="R82" s="99">
        <v>49</v>
      </c>
      <c r="S82" s="99">
        <v>32</v>
      </c>
      <c r="T82" s="99">
        <v>24</v>
      </c>
      <c r="U82" s="99">
        <v>2</v>
      </c>
      <c r="V82" s="99">
        <v>2921</v>
      </c>
      <c r="W82" s="127"/>
      <c r="X82" s="121">
        <v>1975</v>
      </c>
      <c r="Y82" s="99">
        <v>62</v>
      </c>
      <c r="Z82" s="99">
        <v>42</v>
      </c>
      <c r="AA82" s="99">
        <v>44</v>
      </c>
      <c r="AB82" s="99">
        <v>151</v>
      </c>
      <c r="AC82" s="99">
        <v>98</v>
      </c>
      <c r="AD82" s="99">
        <v>58</v>
      </c>
      <c r="AE82" s="99">
        <v>37</v>
      </c>
      <c r="AF82" s="99">
        <v>38</v>
      </c>
      <c r="AG82" s="99">
        <v>40</v>
      </c>
      <c r="AH82" s="99">
        <v>41</v>
      </c>
      <c r="AI82" s="99">
        <v>42</v>
      </c>
      <c r="AJ82" s="99">
        <v>61</v>
      </c>
      <c r="AK82" s="99">
        <v>61</v>
      </c>
      <c r="AL82" s="99">
        <v>50</v>
      </c>
      <c r="AM82" s="99">
        <v>49</v>
      </c>
      <c r="AN82" s="99">
        <v>50</v>
      </c>
      <c r="AO82" s="99">
        <v>32</v>
      </c>
      <c r="AP82" s="99">
        <v>14</v>
      </c>
      <c r="AQ82" s="99">
        <v>0</v>
      </c>
      <c r="AR82" s="99">
        <v>970</v>
      </c>
      <c r="AS82" s="127"/>
      <c r="AT82" s="121">
        <v>1975</v>
      </c>
      <c r="AU82" s="99">
        <v>155</v>
      </c>
      <c r="AV82" s="99">
        <v>106</v>
      </c>
      <c r="AW82" s="99">
        <v>129</v>
      </c>
      <c r="AX82" s="99">
        <v>773</v>
      </c>
      <c r="AY82" s="99">
        <v>633</v>
      </c>
      <c r="AZ82" s="99">
        <v>337</v>
      </c>
      <c r="BA82" s="99">
        <v>206</v>
      </c>
      <c r="BB82" s="99">
        <v>194</v>
      </c>
      <c r="BC82" s="99">
        <v>188</v>
      </c>
      <c r="BD82" s="99">
        <v>182</v>
      </c>
      <c r="BE82" s="99">
        <v>156</v>
      </c>
      <c r="BF82" s="99">
        <v>187</v>
      </c>
      <c r="BG82" s="99">
        <v>182</v>
      </c>
      <c r="BH82" s="99">
        <v>140</v>
      </c>
      <c r="BI82" s="99">
        <v>120</v>
      </c>
      <c r="BJ82" s="99">
        <v>99</v>
      </c>
      <c r="BK82" s="99">
        <v>64</v>
      </c>
      <c r="BL82" s="99">
        <v>38</v>
      </c>
      <c r="BM82" s="99">
        <v>2</v>
      </c>
      <c r="BN82" s="99">
        <v>3891</v>
      </c>
      <c r="BP82" s="121">
        <v>1975</v>
      </c>
    </row>
    <row r="83" spans="2:68">
      <c r="B83" s="121">
        <v>1976</v>
      </c>
      <c r="C83" s="99">
        <v>95</v>
      </c>
      <c r="D83" s="99">
        <v>73</v>
      </c>
      <c r="E83" s="99">
        <v>88</v>
      </c>
      <c r="F83" s="99">
        <v>587</v>
      </c>
      <c r="G83" s="99">
        <v>536</v>
      </c>
      <c r="H83" s="99">
        <v>216</v>
      </c>
      <c r="I83" s="99">
        <v>170</v>
      </c>
      <c r="J83" s="99">
        <v>137</v>
      </c>
      <c r="K83" s="99">
        <v>108</v>
      </c>
      <c r="L83" s="99">
        <v>111</v>
      </c>
      <c r="M83" s="99">
        <v>108</v>
      </c>
      <c r="N83" s="99">
        <v>130</v>
      </c>
      <c r="O83" s="99">
        <v>106</v>
      </c>
      <c r="P83" s="99">
        <v>102</v>
      </c>
      <c r="Q83" s="99">
        <v>75</v>
      </c>
      <c r="R83" s="99">
        <v>63</v>
      </c>
      <c r="S83" s="99">
        <v>32</v>
      </c>
      <c r="T83" s="99">
        <v>18</v>
      </c>
      <c r="U83" s="99">
        <v>0</v>
      </c>
      <c r="V83" s="99">
        <v>2755</v>
      </c>
      <c r="W83" s="127"/>
      <c r="X83" s="121">
        <v>1976</v>
      </c>
      <c r="Y83" s="99">
        <v>44</v>
      </c>
      <c r="Z83" s="99">
        <v>51</v>
      </c>
      <c r="AA83" s="99">
        <v>47</v>
      </c>
      <c r="AB83" s="99">
        <v>143</v>
      </c>
      <c r="AC83" s="99">
        <v>96</v>
      </c>
      <c r="AD83" s="99">
        <v>67</v>
      </c>
      <c r="AE83" s="99">
        <v>45</v>
      </c>
      <c r="AF83" s="99">
        <v>51</v>
      </c>
      <c r="AG83" s="99">
        <v>36</v>
      </c>
      <c r="AH83" s="99">
        <v>45</v>
      </c>
      <c r="AI83" s="99">
        <v>48</v>
      </c>
      <c r="AJ83" s="99">
        <v>53</v>
      </c>
      <c r="AK83" s="99">
        <v>50</v>
      </c>
      <c r="AL83" s="99">
        <v>51</v>
      </c>
      <c r="AM83" s="99">
        <v>49</v>
      </c>
      <c r="AN83" s="99">
        <v>56</v>
      </c>
      <c r="AO83" s="99">
        <v>30</v>
      </c>
      <c r="AP83" s="99">
        <v>17</v>
      </c>
      <c r="AQ83" s="99">
        <v>0</v>
      </c>
      <c r="AR83" s="99">
        <v>979</v>
      </c>
      <c r="AS83" s="127"/>
      <c r="AT83" s="121">
        <v>1976</v>
      </c>
      <c r="AU83" s="99">
        <v>139</v>
      </c>
      <c r="AV83" s="99">
        <v>124</v>
      </c>
      <c r="AW83" s="99">
        <v>135</v>
      </c>
      <c r="AX83" s="99">
        <v>730</v>
      </c>
      <c r="AY83" s="99">
        <v>632</v>
      </c>
      <c r="AZ83" s="99">
        <v>283</v>
      </c>
      <c r="BA83" s="99">
        <v>215</v>
      </c>
      <c r="BB83" s="99">
        <v>188</v>
      </c>
      <c r="BC83" s="99">
        <v>144</v>
      </c>
      <c r="BD83" s="99">
        <v>156</v>
      </c>
      <c r="BE83" s="99">
        <v>156</v>
      </c>
      <c r="BF83" s="99">
        <v>183</v>
      </c>
      <c r="BG83" s="99">
        <v>156</v>
      </c>
      <c r="BH83" s="99">
        <v>153</v>
      </c>
      <c r="BI83" s="99">
        <v>124</v>
      </c>
      <c r="BJ83" s="99">
        <v>119</v>
      </c>
      <c r="BK83" s="99">
        <v>62</v>
      </c>
      <c r="BL83" s="99">
        <v>35</v>
      </c>
      <c r="BM83" s="99">
        <v>0</v>
      </c>
      <c r="BN83" s="99">
        <v>3734</v>
      </c>
      <c r="BP83" s="121">
        <v>1976</v>
      </c>
    </row>
    <row r="84" spans="2:68">
      <c r="B84" s="121">
        <v>1977</v>
      </c>
      <c r="C84" s="99">
        <v>62</v>
      </c>
      <c r="D84" s="99">
        <v>105</v>
      </c>
      <c r="E84" s="99">
        <v>90</v>
      </c>
      <c r="F84" s="99">
        <v>570</v>
      </c>
      <c r="G84" s="99">
        <v>592</v>
      </c>
      <c r="H84" s="99">
        <v>311</v>
      </c>
      <c r="I84" s="99">
        <v>174</v>
      </c>
      <c r="J84" s="99">
        <v>122</v>
      </c>
      <c r="K84" s="99">
        <v>124</v>
      </c>
      <c r="L84" s="99">
        <v>113</v>
      </c>
      <c r="M84" s="99">
        <v>126</v>
      </c>
      <c r="N84" s="99">
        <v>134</v>
      </c>
      <c r="O84" s="99">
        <v>107</v>
      </c>
      <c r="P84" s="99">
        <v>108</v>
      </c>
      <c r="Q84" s="99">
        <v>74</v>
      </c>
      <c r="R84" s="99">
        <v>67</v>
      </c>
      <c r="S84" s="99">
        <v>32</v>
      </c>
      <c r="T84" s="99">
        <v>29</v>
      </c>
      <c r="U84" s="99">
        <v>2</v>
      </c>
      <c r="V84" s="99">
        <v>2942</v>
      </c>
      <c r="W84" s="127"/>
      <c r="X84" s="121">
        <v>1977</v>
      </c>
      <c r="Y84" s="99">
        <v>49</v>
      </c>
      <c r="Z84" s="99">
        <v>39</v>
      </c>
      <c r="AA84" s="99">
        <v>39</v>
      </c>
      <c r="AB84" s="99">
        <v>177</v>
      </c>
      <c r="AC84" s="99">
        <v>144</v>
      </c>
      <c r="AD84" s="99">
        <v>69</v>
      </c>
      <c r="AE84" s="99">
        <v>58</v>
      </c>
      <c r="AF84" s="99">
        <v>47</v>
      </c>
      <c r="AG84" s="99">
        <v>35</v>
      </c>
      <c r="AH84" s="99">
        <v>41</v>
      </c>
      <c r="AI84" s="99">
        <v>56</v>
      </c>
      <c r="AJ84" s="99">
        <v>56</v>
      </c>
      <c r="AK84" s="99">
        <v>64</v>
      </c>
      <c r="AL84" s="99">
        <v>46</v>
      </c>
      <c r="AM84" s="99">
        <v>51</v>
      </c>
      <c r="AN84" s="99">
        <v>38</v>
      </c>
      <c r="AO84" s="99">
        <v>39</v>
      </c>
      <c r="AP84" s="99">
        <v>20</v>
      </c>
      <c r="AQ84" s="99">
        <v>0</v>
      </c>
      <c r="AR84" s="99">
        <v>1068</v>
      </c>
      <c r="AS84" s="127"/>
      <c r="AT84" s="121">
        <v>1977</v>
      </c>
      <c r="AU84" s="99">
        <v>111</v>
      </c>
      <c r="AV84" s="99">
        <v>144</v>
      </c>
      <c r="AW84" s="99">
        <v>129</v>
      </c>
      <c r="AX84" s="99">
        <v>747</v>
      </c>
      <c r="AY84" s="99">
        <v>736</v>
      </c>
      <c r="AZ84" s="99">
        <v>380</v>
      </c>
      <c r="BA84" s="99">
        <v>232</v>
      </c>
      <c r="BB84" s="99">
        <v>169</v>
      </c>
      <c r="BC84" s="99">
        <v>159</v>
      </c>
      <c r="BD84" s="99">
        <v>154</v>
      </c>
      <c r="BE84" s="99">
        <v>182</v>
      </c>
      <c r="BF84" s="99">
        <v>190</v>
      </c>
      <c r="BG84" s="99">
        <v>171</v>
      </c>
      <c r="BH84" s="99">
        <v>154</v>
      </c>
      <c r="BI84" s="99">
        <v>125</v>
      </c>
      <c r="BJ84" s="99">
        <v>105</v>
      </c>
      <c r="BK84" s="99">
        <v>71</v>
      </c>
      <c r="BL84" s="99">
        <v>49</v>
      </c>
      <c r="BM84" s="99">
        <v>2</v>
      </c>
      <c r="BN84" s="99">
        <v>4010</v>
      </c>
      <c r="BP84" s="121">
        <v>1977</v>
      </c>
    </row>
    <row r="85" spans="2:68">
      <c r="B85" s="121">
        <v>1978</v>
      </c>
      <c r="C85" s="99">
        <v>71</v>
      </c>
      <c r="D85" s="99">
        <v>68</v>
      </c>
      <c r="E85" s="99">
        <v>69</v>
      </c>
      <c r="F85" s="99">
        <v>589</v>
      </c>
      <c r="G85" s="99">
        <v>603</v>
      </c>
      <c r="H85" s="99">
        <v>302</v>
      </c>
      <c r="I85" s="99">
        <v>193</v>
      </c>
      <c r="J85" s="99">
        <v>133</v>
      </c>
      <c r="K85" s="99">
        <v>107</v>
      </c>
      <c r="L85" s="99">
        <v>111</v>
      </c>
      <c r="M85" s="99">
        <v>117</v>
      </c>
      <c r="N85" s="99">
        <v>120</v>
      </c>
      <c r="O85" s="99">
        <v>107</v>
      </c>
      <c r="P85" s="99">
        <v>96</v>
      </c>
      <c r="Q85" s="99">
        <v>69</v>
      </c>
      <c r="R85" s="99">
        <v>57</v>
      </c>
      <c r="S85" s="99">
        <v>24</v>
      </c>
      <c r="T85" s="99">
        <v>19</v>
      </c>
      <c r="U85" s="99">
        <v>1</v>
      </c>
      <c r="V85" s="99">
        <v>2856</v>
      </c>
      <c r="W85" s="127"/>
      <c r="X85" s="121">
        <v>1978</v>
      </c>
      <c r="Y85" s="99">
        <v>54</v>
      </c>
      <c r="Z85" s="99">
        <v>53</v>
      </c>
      <c r="AA85" s="99">
        <v>56</v>
      </c>
      <c r="AB85" s="99">
        <v>159</v>
      </c>
      <c r="AC85" s="99">
        <v>137</v>
      </c>
      <c r="AD85" s="99">
        <v>58</v>
      </c>
      <c r="AE85" s="99">
        <v>50</v>
      </c>
      <c r="AF85" s="99">
        <v>36</v>
      </c>
      <c r="AG85" s="99">
        <v>41</v>
      </c>
      <c r="AH85" s="99">
        <v>51</v>
      </c>
      <c r="AI85" s="99">
        <v>54</v>
      </c>
      <c r="AJ85" s="99">
        <v>66</v>
      </c>
      <c r="AK85" s="99">
        <v>53</v>
      </c>
      <c r="AL85" s="99">
        <v>59</v>
      </c>
      <c r="AM85" s="99">
        <v>54</v>
      </c>
      <c r="AN85" s="99">
        <v>47</v>
      </c>
      <c r="AO85" s="99">
        <v>33</v>
      </c>
      <c r="AP85" s="99">
        <v>21</v>
      </c>
      <c r="AQ85" s="99">
        <v>0</v>
      </c>
      <c r="AR85" s="99">
        <v>1082</v>
      </c>
      <c r="AS85" s="127"/>
      <c r="AT85" s="121">
        <v>1978</v>
      </c>
      <c r="AU85" s="99">
        <v>125</v>
      </c>
      <c r="AV85" s="99">
        <v>121</v>
      </c>
      <c r="AW85" s="99">
        <v>125</v>
      </c>
      <c r="AX85" s="99">
        <v>748</v>
      </c>
      <c r="AY85" s="99">
        <v>740</v>
      </c>
      <c r="AZ85" s="99">
        <v>360</v>
      </c>
      <c r="BA85" s="99">
        <v>243</v>
      </c>
      <c r="BB85" s="99">
        <v>169</v>
      </c>
      <c r="BC85" s="99">
        <v>148</v>
      </c>
      <c r="BD85" s="99">
        <v>162</v>
      </c>
      <c r="BE85" s="99">
        <v>171</v>
      </c>
      <c r="BF85" s="99">
        <v>186</v>
      </c>
      <c r="BG85" s="99">
        <v>160</v>
      </c>
      <c r="BH85" s="99">
        <v>155</v>
      </c>
      <c r="BI85" s="99">
        <v>123</v>
      </c>
      <c r="BJ85" s="99">
        <v>104</v>
      </c>
      <c r="BK85" s="99">
        <v>57</v>
      </c>
      <c r="BL85" s="99">
        <v>40</v>
      </c>
      <c r="BM85" s="99">
        <v>1</v>
      </c>
      <c r="BN85" s="99">
        <v>3938</v>
      </c>
      <c r="BP85" s="121">
        <v>1978</v>
      </c>
    </row>
    <row r="86" spans="2:68">
      <c r="B86" s="122">
        <v>1979</v>
      </c>
      <c r="C86" s="99">
        <v>68</v>
      </c>
      <c r="D86" s="99">
        <v>72</v>
      </c>
      <c r="E86" s="99">
        <v>72</v>
      </c>
      <c r="F86" s="99">
        <v>518</v>
      </c>
      <c r="G86" s="99">
        <v>561</v>
      </c>
      <c r="H86" s="99">
        <v>313</v>
      </c>
      <c r="I86" s="99">
        <v>186</v>
      </c>
      <c r="J86" s="99">
        <v>127</v>
      </c>
      <c r="K86" s="99">
        <v>103</v>
      </c>
      <c r="L86" s="99">
        <v>102</v>
      </c>
      <c r="M86" s="99">
        <v>111</v>
      </c>
      <c r="N86" s="99">
        <v>112</v>
      </c>
      <c r="O86" s="99">
        <v>95</v>
      </c>
      <c r="P86" s="99">
        <v>94</v>
      </c>
      <c r="Q86" s="99">
        <v>76</v>
      </c>
      <c r="R86" s="99">
        <v>71</v>
      </c>
      <c r="S86" s="99">
        <v>35</v>
      </c>
      <c r="T86" s="99">
        <v>24</v>
      </c>
      <c r="U86" s="99">
        <v>3</v>
      </c>
      <c r="V86" s="99">
        <v>2743</v>
      </c>
      <c r="W86" s="127"/>
      <c r="X86" s="122">
        <v>1979</v>
      </c>
      <c r="Y86" s="99">
        <v>53</v>
      </c>
      <c r="Z86" s="99">
        <v>50</v>
      </c>
      <c r="AA86" s="99">
        <v>35</v>
      </c>
      <c r="AB86" s="99">
        <v>149</v>
      </c>
      <c r="AC86" s="99">
        <v>135</v>
      </c>
      <c r="AD86" s="99">
        <v>61</v>
      </c>
      <c r="AE86" s="99">
        <v>50</v>
      </c>
      <c r="AF86" s="99">
        <v>51</v>
      </c>
      <c r="AG86" s="99">
        <v>49</v>
      </c>
      <c r="AH86" s="99">
        <v>38</v>
      </c>
      <c r="AI86" s="99">
        <v>56</v>
      </c>
      <c r="AJ86" s="99">
        <v>46</v>
      </c>
      <c r="AK86" s="99">
        <v>55</v>
      </c>
      <c r="AL86" s="99">
        <v>48</v>
      </c>
      <c r="AM86" s="99">
        <v>51</v>
      </c>
      <c r="AN86" s="99">
        <v>37</v>
      </c>
      <c r="AO86" s="99">
        <v>28</v>
      </c>
      <c r="AP86" s="99">
        <v>20</v>
      </c>
      <c r="AQ86" s="99">
        <v>0</v>
      </c>
      <c r="AR86" s="99">
        <v>1012</v>
      </c>
      <c r="AS86" s="127"/>
      <c r="AT86" s="122">
        <v>1979</v>
      </c>
      <c r="AU86" s="99">
        <v>121</v>
      </c>
      <c r="AV86" s="99">
        <v>122</v>
      </c>
      <c r="AW86" s="99">
        <v>107</v>
      </c>
      <c r="AX86" s="99">
        <v>667</v>
      </c>
      <c r="AY86" s="99">
        <v>696</v>
      </c>
      <c r="AZ86" s="99">
        <v>374</v>
      </c>
      <c r="BA86" s="99">
        <v>236</v>
      </c>
      <c r="BB86" s="99">
        <v>178</v>
      </c>
      <c r="BC86" s="99">
        <v>152</v>
      </c>
      <c r="BD86" s="99">
        <v>140</v>
      </c>
      <c r="BE86" s="99">
        <v>167</v>
      </c>
      <c r="BF86" s="99">
        <v>158</v>
      </c>
      <c r="BG86" s="99">
        <v>150</v>
      </c>
      <c r="BH86" s="99">
        <v>142</v>
      </c>
      <c r="BI86" s="99">
        <v>127</v>
      </c>
      <c r="BJ86" s="99">
        <v>108</v>
      </c>
      <c r="BK86" s="99">
        <v>63</v>
      </c>
      <c r="BL86" s="99">
        <v>44</v>
      </c>
      <c r="BM86" s="99">
        <v>3</v>
      </c>
      <c r="BN86" s="99">
        <v>3755</v>
      </c>
      <c r="BP86" s="122">
        <v>1979</v>
      </c>
    </row>
    <row r="87" spans="2:68">
      <c r="B87" s="122">
        <v>1980</v>
      </c>
      <c r="C87" s="99">
        <v>61</v>
      </c>
      <c r="D87" s="99">
        <v>73</v>
      </c>
      <c r="E87" s="99">
        <v>88</v>
      </c>
      <c r="F87" s="99">
        <v>519</v>
      </c>
      <c r="G87" s="99">
        <v>554</v>
      </c>
      <c r="H87" s="99">
        <v>296</v>
      </c>
      <c r="I87" s="99">
        <v>182</v>
      </c>
      <c r="J87" s="99">
        <v>147</v>
      </c>
      <c r="K87" s="99">
        <v>105</v>
      </c>
      <c r="L87" s="99">
        <v>102</v>
      </c>
      <c r="M87" s="99">
        <v>95</v>
      </c>
      <c r="N87" s="99">
        <v>102</v>
      </c>
      <c r="O87" s="99">
        <v>95</v>
      </c>
      <c r="P87" s="99">
        <v>91</v>
      </c>
      <c r="Q87" s="99">
        <v>78</v>
      </c>
      <c r="R87" s="99">
        <v>56</v>
      </c>
      <c r="S87" s="99">
        <v>29</v>
      </c>
      <c r="T87" s="99">
        <v>20</v>
      </c>
      <c r="U87" s="99">
        <v>0</v>
      </c>
      <c r="V87" s="99">
        <v>2693</v>
      </c>
      <c r="W87" s="127"/>
      <c r="X87" s="122">
        <v>1980</v>
      </c>
      <c r="Y87" s="99">
        <v>48</v>
      </c>
      <c r="Z87" s="99">
        <v>47</v>
      </c>
      <c r="AA87" s="99">
        <v>48</v>
      </c>
      <c r="AB87" s="99">
        <v>138</v>
      </c>
      <c r="AC87" s="99">
        <v>120</v>
      </c>
      <c r="AD87" s="99">
        <v>55</v>
      </c>
      <c r="AE87" s="99">
        <v>60</v>
      </c>
      <c r="AF87" s="99">
        <v>42</v>
      </c>
      <c r="AG87" s="99">
        <v>33</v>
      </c>
      <c r="AH87" s="99">
        <v>35</v>
      </c>
      <c r="AI87" s="99">
        <v>48</v>
      </c>
      <c r="AJ87" s="99">
        <v>49</v>
      </c>
      <c r="AK87" s="99">
        <v>50</v>
      </c>
      <c r="AL87" s="99">
        <v>49</v>
      </c>
      <c r="AM87" s="99">
        <v>48</v>
      </c>
      <c r="AN87" s="99">
        <v>46</v>
      </c>
      <c r="AO87" s="99">
        <v>32</v>
      </c>
      <c r="AP87" s="99">
        <v>20</v>
      </c>
      <c r="AQ87" s="99">
        <v>1</v>
      </c>
      <c r="AR87" s="99">
        <v>969</v>
      </c>
      <c r="AS87" s="127"/>
      <c r="AT87" s="122">
        <v>1980</v>
      </c>
      <c r="AU87" s="99">
        <v>109</v>
      </c>
      <c r="AV87" s="99">
        <v>120</v>
      </c>
      <c r="AW87" s="99">
        <v>136</v>
      </c>
      <c r="AX87" s="99">
        <v>657</v>
      </c>
      <c r="AY87" s="99">
        <v>674</v>
      </c>
      <c r="AZ87" s="99">
        <v>351</v>
      </c>
      <c r="BA87" s="99">
        <v>242</v>
      </c>
      <c r="BB87" s="99">
        <v>189</v>
      </c>
      <c r="BC87" s="99">
        <v>138</v>
      </c>
      <c r="BD87" s="99">
        <v>137</v>
      </c>
      <c r="BE87" s="99">
        <v>143</v>
      </c>
      <c r="BF87" s="99">
        <v>151</v>
      </c>
      <c r="BG87" s="99">
        <v>145</v>
      </c>
      <c r="BH87" s="99">
        <v>140</v>
      </c>
      <c r="BI87" s="99">
        <v>126</v>
      </c>
      <c r="BJ87" s="99">
        <v>102</v>
      </c>
      <c r="BK87" s="99">
        <v>61</v>
      </c>
      <c r="BL87" s="99">
        <v>40</v>
      </c>
      <c r="BM87" s="99">
        <v>1</v>
      </c>
      <c r="BN87" s="99">
        <v>3662</v>
      </c>
      <c r="BP87" s="122">
        <v>1980</v>
      </c>
    </row>
    <row r="88" spans="2:68">
      <c r="B88" s="122">
        <v>1981</v>
      </c>
      <c r="C88" s="99">
        <v>53</v>
      </c>
      <c r="D88" s="99">
        <v>75</v>
      </c>
      <c r="E88" s="99">
        <v>64</v>
      </c>
      <c r="F88" s="99">
        <v>500</v>
      </c>
      <c r="G88" s="99">
        <v>523</v>
      </c>
      <c r="H88" s="99">
        <v>272</v>
      </c>
      <c r="I88" s="99">
        <v>181</v>
      </c>
      <c r="J88" s="99">
        <v>140</v>
      </c>
      <c r="K88" s="99">
        <v>129</v>
      </c>
      <c r="L88" s="99">
        <v>92</v>
      </c>
      <c r="M88" s="99">
        <v>119</v>
      </c>
      <c r="N88" s="99">
        <v>99</v>
      </c>
      <c r="O88" s="99">
        <v>79</v>
      </c>
      <c r="P88" s="99">
        <v>54</v>
      </c>
      <c r="Q88" s="99">
        <v>76</v>
      </c>
      <c r="R88" s="99">
        <v>61</v>
      </c>
      <c r="S88" s="99">
        <v>43</v>
      </c>
      <c r="T88" s="99">
        <v>24</v>
      </c>
      <c r="U88" s="99">
        <v>1</v>
      </c>
      <c r="V88" s="99">
        <v>2585</v>
      </c>
      <c r="W88" s="127"/>
      <c r="X88" s="122">
        <v>1981</v>
      </c>
      <c r="Y88" s="99">
        <v>44</v>
      </c>
      <c r="Z88" s="99">
        <v>36</v>
      </c>
      <c r="AA88" s="99">
        <v>33</v>
      </c>
      <c r="AB88" s="99">
        <v>131</v>
      </c>
      <c r="AC88" s="99">
        <v>117</v>
      </c>
      <c r="AD88" s="99">
        <v>87</v>
      </c>
      <c r="AE88" s="99">
        <v>45</v>
      </c>
      <c r="AF88" s="99">
        <v>27</v>
      </c>
      <c r="AG88" s="99">
        <v>37</v>
      </c>
      <c r="AH88" s="99">
        <v>32</v>
      </c>
      <c r="AI88" s="99">
        <v>41</v>
      </c>
      <c r="AJ88" s="99">
        <v>52</v>
      </c>
      <c r="AK88" s="99">
        <v>42</v>
      </c>
      <c r="AL88" s="99">
        <v>39</v>
      </c>
      <c r="AM88" s="99">
        <v>46</v>
      </c>
      <c r="AN88" s="99">
        <v>41</v>
      </c>
      <c r="AO88" s="99">
        <v>26</v>
      </c>
      <c r="AP88" s="99">
        <v>19</v>
      </c>
      <c r="AQ88" s="99">
        <v>0</v>
      </c>
      <c r="AR88" s="99">
        <v>895</v>
      </c>
      <c r="AS88" s="127"/>
      <c r="AT88" s="122">
        <v>1981</v>
      </c>
      <c r="AU88" s="99">
        <v>97</v>
      </c>
      <c r="AV88" s="99">
        <v>111</v>
      </c>
      <c r="AW88" s="99">
        <v>97</v>
      </c>
      <c r="AX88" s="99">
        <v>631</v>
      </c>
      <c r="AY88" s="99">
        <v>640</v>
      </c>
      <c r="AZ88" s="99">
        <v>359</v>
      </c>
      <c r="BA88" s="99">
        <v>226</v>
      </c>
      <c r="BB88" s="99">
        <v>167</v>
      </c>
      <c r="BC88" s="99">
        <v>166</v>
      </c>
      <c r="BD88" s="99">
        <v>124</v>
      </c>
      <c r="BE88" s="99">
        <v>160</v>
      </c>
      <c r="BF88" s="99">
        <v>151</v>
      </c>
      <c r="BG88" s="99">
        <v>121</v>
      </c>
      <c r="BH88" s="99">
        <v>93</v>
      </c>
      <c r="BI88" s="99">
        <v>122</v>
      </c>
      <c r="BJ88" s="99">
        <v>102</v>
      </c>
      <c r="BK88" s="99">
        <v>69</v>
      </c>
      <c r="BL88" s="99">
        <v>43</v>
      </c>
      <c r="BM88" s="99">
        <v>1</v>
      </c>
      <c r="BN88" s="99">
        <v>3480</v>
      </c>
      <c r="BP88" s="122">
        <v>1981</v>
      </c>
    </row>
    <row r="89" spans="2:68">
      <c r="B89" s="122">
        <v>1982</v>
      </c>
      <c r="C89" s="99">
        <v>77</v>
      </c>
      <c r="D89" s="99">
        <v>81</v>
      </c>
      <c r="E89" s="99">
        <v>91</v>
      </c>
      <c r="F89" s="99">
        <v>487</v>
      </c>
      <c r="G89" s="99">
        <v>532</v>
      </c>
      <c r="H89" s="99">
        <v>315</v>
      </c>
      <c r="I89" s="99">
        <v>219</v>
      </c>
      <c r="J89" s="99">
        <v>132</v>
      </c>
      <c r="K89" s="99">
        <v>93</v>
      </c>
      <c r="L89" s="99">
        <v>102</v>
      </c>
      <c r="M89" s="99">
        <v>93</v>
      </c>
      <c r="N89" s="99">
        <v>91</v>
      </c>
      <c r="O89" s="99">
        <v>83</v>
      </c>
      <c r="P89" s="99">
        <v>91</v>
      </c>
      <c r="Q89" s="99">
        <v>51</v>
      </c>
      <c r="R89" s="99">
        <v>57</v>
      </c>
      <c r="S89" s="99">
        <v>36</v>
      </c>
      <c r="T89" s="99">
        <v>25</v>
      </c>
      <c r="U89" s="99">
        <v>0</v>
      </c>
      <c r="V89" s="99">
        <v>2656</v>
      </c>
      <c r="W89" s="127"/>
      <c r="X89" s="122">
        <v>1982</v>
      </c>
      <c r="Y89" s="99">
        <v>55</v>
      </c>
      <c r="Z89" s="99">
        <v>23</v>
      </c>
      <c r="AA89" s="99">
        <v>44</v>
      </c>
      <c r="AB89" s="99">
        <v>137</v>
      </c>
      <c r="AC89" s="99">
        <v>120</v>
      </c>
      <c r="AD89" s="99">
        <v>71</v>
      </c>
      <c r="AE89" s="99">
        <v>42</v>
      </c>
      <c r="AF89" s="99">
        <v>40</v>
      </c>
      <c r="AG89" s="99">
        <v>31</v>
      </c>
      <c r="AH89" s="99">
        <v>29</v>
      </c>
      <c r="AI89" s="99">
        <v>42</v>
      </c>
      <c r="AJ89" s="99">
        <v>39</v>
      </c>
      <c r="AK89" s="99">
        <v>50</v>
      </c>
      <c r="AL89" s="99">
        <v>55</v>
      </c>
      <c r="AM89" s="99">
        <v>42</v>
      </c>
      <c r="AN89" s="99">
        <v>43</v>
      </c>
      <c r="AO89" s="99">
        <v>30</v>
      </c>
      <c r="AP89" s="99">
        <v>17</v>
      </c>
      <c r="AQ89" s="99">
        <v>0</v>
      </c>
      <c r="AR89" s="99">
        <v>910</v>
      </c>
      <c r="AS89" s="127"/>
      <c r="AT89" s="122">
        <v>1982</v>
      </c>
      <c r="AU89" s="99">
        <v>132</v>
      </c>
      <c r="AV89" s="99">
        <v>104</v>
      </c>
      <c r="AW89" s="99">
        <v>135</v>
      </c>
      <c r="AX89" s="99">
        <v>624</v>
      </c>
      <c r="AY89" s="99">
        <v>652</v>
      </c>
      <c r="AZ89" s="99">
        <v>386</v>
      </c>
      <c r="BA89" s="99">
        <v>261</v>
      </c>
      <c r="BB89" s="99">
        <v>172</v>
      </c>
      <c r="BC89" s="99">
        <v>124</v>
      </c>
      <c r="BD89" s="99">
        <v>131</v>
      </c>
      <c r="BE89" s="99">
        <v>135</v>
      </c>
      <c r="BF89" s="99">
        <v>130</v>
      </c>
      <c r="BG89" s="99">
        <v>133</v>
      </c>
      <c r="BH89" s="99">
        <v>146</v>
      </c>
      <c r="BI89" s="99">
        <v>93</v>
      </c>
      <c r="BJ89" s="99">
        <v>100</v>
      </c>
      <c r="BK89" s="99">
        <v>66</v>
      </c>
      <c r="BL89" s="99">
        <v>42</v>
      </c>
      <c r="BM89" s="99">
        <v>0</v>
      </c>
      <c r="BN89" s="99">
        <v>3566</v>
      </c>
      <c r="BP89" s="122">
        <v>1982</v>
      </c>
    </row>
    <row r="90" spans="2:68">
      <c r="B90" s="122">
        <v>1983</v>
      </c>
      <c r="C90" s="99">
        <v>45</v>
      </c>
      <c r="D90" s="99">
        <v>65</v>
      </c>
      <c r="E90" s="99">
        <v>61</v>
      </c>
      <c r="F90" s="99">
        <v>425</v>
      </c>
      <c r="G90" s="99">
        <v>462</v>
      </c>
      <c r="H90" s="99">
        <v>291</v>
      </c>
      <c r="I90" s="99">
        <v>156</v>
      </c>
      <c r="J90" s="99">
        <v>96</v>
      </c>
      <c r="K90" s="99">
        <v>94</v>
      </c>
      <c r="L90" s="99">
        <v>68</v>
      </c>
      <c r="M90" s="99">
        <v>89</v>
      </c>
      <c r="N90" s="99">
        <v>92</v>
      </c>
      <c r="O90" s="99">
        <v>70</v>
      </c>
      <c r="P90" s="99">
        <v>61</v>
      </c>
      <c r="Q90" s="99">
        <v>42</v>
      </c>
      <c r="R90" s="99">
        <v>51</v>
      </c>
      <c r="S90" s="99">
        <v>24</v>
      </c>
      <c r="T90" s="99">
        <v>16</v>
      </c>
      <c r="U90" s="99">
        <v>0</v>
      </c>
      <c r="V90" s="99">
        <v>2208</v>
      </c>
      <c r="W90" s="127"/>
      <c r="X90" s="122">
        <v>1983</v>
      </c>
      <c r="Y90" s="99">
        <v>43</v>
      </c>
      <c r="Z90" s="99">
        <v>26</v>
      </c>
      <c r="AA90" s="99">
        <v>40</v>
      </c>
      <c r="AB90" s="99">
        <v>103</v>
      </c>
      <c r="AC90" s="99">
        <v>119</v>
      </c>
      <c r="AD90" s="99">
        <v>74</v>
      </c>
      <c r="AE90" s="99">
        <v>39</v>
      </c>
      <c r="AF90" s="99">
        <v>35</v>
      </c>
      <c r="AG90" s="99">
        <v>28</v>
      </c>
      <c r="AH90" s="99">
        <v>31</v>
      </c>
      <c r="AI90" s="99">
        <v>29</v>
      </c>
      <c r="AJ90" s="99">
        <v>36</v>
      </c>
      <c r="AK90" s="99">
        <v>48</v>
      </c>
      <c r="AL90" s="99">
        <v>32</v>
      </c>
      <c r="AM90" s="99">
        <v>56</v>
      </c>
      <c r="AN90" s="99">
        <v>44</v>
      </c>
      <c r="AO90" s="99">
        <v>25</v>
      </c>
      <c r="AP90" s="99">
        <v>14</v>
      </c>
      <c r="AQ90" s="99">
        <v>1</v>
      </c>
      <c r="AR90" s="99">
        <v>823</v>
      </c>
      <c r="AS90" s="127"/>
      <c r="AT90" s="122">
        <v>1983</v>
      </c>
      <c r="AU90" s="99">
        <v>88</v>
      </c>
      <c r="AV90" s="99">
        <v>91</v>
      </c>
      <c r="AW90" s="99">
        <v>101</v>
      </c>
      <c r="AX90" s="99">
        <v>528</v>
      </c>
      <c r="AY90" s="99">
        <v>581</v>
      </c>
      <c r="AZ90" s="99">
        <v>365</v>
      </c>
      <c r="BA90" s="99">
        <v>195</v>
      </c>
      <c r="BB90" s="99">
        <v>131</v>
      </c>
      <c r="BC90" s="99">
        <v>122</v>
      </c>
      <c r="BD90" s="99">
        <v>99</v>
      </c>
      <c r="BE90" s="99">
        <v>118</v>
      </c>
      <c r="BF90" s="99">
        <v>128</v>
      </c>
      <c r="BG90" s="99">
        <v>118</v>
      </c>
      <c r="BH90" s="99">
        <v>93</v>
      </c>
      <c r="BI90" s="99">
        <v>98</v>
      </c>
      <c r="BJ90" s="99">
        <v>95</v>
      </c>
      <c r="BK90" s="99">
        <v>49</v>
      </c>
      <c r="BL90" s="99">
        <v>30</v>
      </c>
      <c r="BM90" s="99">
        <v>1</v>
      </c>
      <c r="BN90" s="99">
        <v>3031</v>
      </c>
      <c r="BP90" s="122">
        <v>1983</v>
      </c>
    </row>
    <row r="91" spans="2:68">
      <c r="B91" s="122">
        <v>1984</v>
      </c>
      <c r="C91" s="99">
        <v>52</v>
      </c>
      <c r="D91" s="99">
        <v>45</v>
      </c>
      <c r="E91" s="99">
        <v>71</v>
      </c>
      <c r="F91" s="99">
        <v>349</v>
      </c>
      <c r="G91" s="99">
        <v>446</v>
      </c>
      <c r="H91" s="99">
        <v>226</v>
      </c>
      <c r="I91" s="99">
        <v>170</v>
      </c>
      <c r="J91" s="99">
        <v>113</v>
      </c>
      <c r="K91" s="99">
        <v>83</v>
      </c>
      <c r="L91" s="99">
        <v>78</v>
      </c>
      <c r="M91" s="99">
        <v>69</v>
      </c>
      <c r="N91" s="99">
        <v>63</v>
      </c>
      <c r="O91" s="99">
        <v>54</v>
      </c>
      <c r="P91" s="99">
        <v>65</v>
      </c>
      <c r="Q91" s="99">
        <v>66</v>
      </c>
      <c r="R91" s="99">
        <v>64</v>
      </c>
      <c r="S91" s="99">
        <v>45</v>
      </c>
      <c r="T91" s="99">
        <v>20</v>
      </c>
      <c r="U91" s="99">
        <v>0</v>
      </c>
      <c r="V91" s="99">
        <v>2079</v>
      </c>
      <c r="W91" s="127"/>
      <c r="X91" s="122">
        <v>1984</v>
      </c>
      <c r="Y91" s="99">
        <v>40</v>
      </c>
      <c r="Z91" s="99">
        <v>35</v>
      </c>
      <c r="AA91" s="99">
        <v>29</v>
      </c>
      <c r="AB91" s="99">
        <v>107</v>
      </c>
      <c r="AC91" s="99">
        <v>106</v>
      </c>
      <c r="AD91" s="99">
        <v>68</v>
      </c>
      <c r="AE91" s="99">
        <v>50</v>
      </c>
      <c r="AF91" s="99">
        <v>33</v>
      </c>
      <c r="AG91" s="99">
        <v>32</v>
      </c>
      <c r="AH91" s="99">
        <v>35</v>
      </c>
      <c r="AI91" s="99">
        <v>37</v>
      </c>
      <c r="AJ91" s="99">
        <v>32</v>
      </c>
      <c r="AK91" s="99">
        <v>46</v>
      </c>
      <c r="AL91" s="99">
        <v>31</v>
      </c>
      <c r="AM91" s="99">
        <v>48</v>
      </c>
      <c r="AN91" s="99">
        <v>32</v>
      </c>
      <c r="AO91" s="99">
        <v>32</v>
      </c>
      <c r="AP91" s="99">
        <v>24</v>
      </c>
      <c r="AQ91" s="99">
        <v>0</v>
      </c>
      <c r="AR91" s="99">
        <v>817</v>
      </c>
      <c r="AS91" s="127"/>
      <c r="AT91" s="122">
        <v>1984</v>
      </c>
      <c r="AU91" s="99">
        <v>92</v>
      </c>
      <c r="AV91" s="99">
        <v>80</v>
      </c>
      <c r="AW91" s="99">
        <v>100</v>
      </c>
      <c r="AX91" s="99">
        <v>456</v>
      </c>
      <c r="AY91" s="99">
        <v>552</v>
      </c>
      <c r="AZ91" s="99">
        <v>294</v>
      </c>
      <c r="BA91" s="99">
        <v>220</v>
      </c>
      <c r="BB91" s="99">
        <v>146</v>
      </c>
      <c r="BC91" s="99">
        <v>115</v>
      </c>
      <c r="BD91" s="99">
        <v>113</v>
      </c>
      <c r="BE91" s="99">
        <v>106</v>
      </c>
      <c r="BF91" s="99">
        <v>95</v>
      </c>
      <c r="BG91" s="99">
        <v>100</v>
      </c>
      <c r="BH91" s="99">
        <v>96</v>
      </c>
      <c r="BI91" s="99">
        <v>114</v>
      </c>
      <c r="BJ91" s="99">
        <v>96</v>
      </c>
      <c r="BK91" s="99">
        <v>77</v>
      </c>
      <c r="BL91" s="99">
        <v>44</v>
      </c>
      <c r="BM91" s="99">
        <v>0</v>
      </c>
      <c r="BN91" s="99">
        <v>2896</v>
      </c>
      <c r="BP91" s="122">
        <v>1984</v>
      </c>
    </row>
    <row r="92" spans="2:68">
      <c r="B92" s="122">
        <v>1985</v>
      </c>
      <c r="C92" s="99">
        <v>55</v>
      </c>
      <c r="D92" s="99">
        <v>58</v>
      </c>
      <c r="E92" s="99">
        <v>65</v>
      </c>
      <c r="F92" s="99">
        <v>370</v>
      </c>
      <c r="G92" s="99">
        <v>472</v>
      </c>
      <c r="H92" s="99">
        <v>261</v>
      </c>
      <c r="I92" s="99">
        <v>191</v>
      </c>
      <c r="J92" s="99">
        <v>115</v>
      </c>
      <c r="K92" s="99">
        <v>98</v>
      </c>
      <c r="L92" s="99">
        <v>79</v>
      </c>
      <c r="M92" s="99">
        <v>67</v>
      </c>
      <c r="N92" s="99">
        <v>95</v>
      </c>
      <c r="O92" s="99">
        <v>73</v>
      </c>
      <c r="P92" s="99">
        <v>76</v>
      </c>
      <c r="Q92" s="99">
        <v>68</v>
      </c>
      <c r="R92" s="99">
        <v>41</v>
      </c>
      <c r="S92" s="99">
        <v>33</v>
      </c>
      <c r="T92" s="99">
        <v>16</v>
      </c>
      <c r="U92" s="99">
        <v>0</v>
      </c>
      <c r="V92" s="99">
        <v>2233</v>
      </c>
      <c r="W92" s="127"/>
      <c r="X92" s="122">
        <v>1985</v>
      </c>
      <c r="Y92" s="99">
        <v>38</v>
      </c>
      <c r="Z92" s="99">
        <v>33</v>
      </c>
      <c r="AA92" s="99">
        <v>27</v>
      </c>
      <c r="AB92" s="99">
        <v>121</v>
      </c>
      <c r="AC92" s="99">
        <v>119</v>
      </c>
      <c r="AD92" s="99">
        <v>73</v>
      </c>
      <c r="AE92" s="99">
        <v>43</v>
      </c>
      <c r="AF92" s="99">
        <v>47</v>
      </c>
      <c r="AG92" s="99">
        <v>31</v>
      </c>
      <c r="AH92" s="99">
        <v>40</v>
      </c>
      <c r="AI92" s="99">
        <v>37</v>
      </c>
      <c r="AJ92" s="99">
        <v>46</v>
      </c>
      <c r="AK92" s="99">
        <v>48</v>
      </c>
      <c r="AL92" s="99">
        <v>42</v>
      </c>
      <c r="AM92" s="99">
        <v>53</v>
      </c>
      <c r="AN92" s="99">
        <v>43</v>
      </c>
      <c r="AO92" s="99">
        <v>25</v>
      </c>
      <c r="AP92" s="99">
        <v>20</v>
      </c>
      <c r="AQ92" s="99">
        <v>0</v>
      </c>
      <c r="AR92" s="99">
        <v>886</v>
      </c>
      <c r="AS92" s="127"/>
      <c r="AT92" s="122">
        <v>1985</v>
      </c>
      <c r="AU92" s="99">
        <v>93</v>
      </c>
      <c r="AV92" s="99">
        <v>91</v>
      </c>
      <c r="AW92" s="99">
        <v>92</v>
      </c>
      <c r="AX92" s="99">
        <v>491</v>
      </c>
      <c r="AY92" s="99">
        <v>591</v>
      </c>
      <c r="AZ92" s="99">
        <v>334</v>
      </c>
      <c r="BA92" s="99">
        <v>234</v>
      </c>
      <c r="BB92" s="99">
        <v>162</v>
      </c>
      <c r="BC92" s="99">
        <v>129</v>
      </c>
      <c r="BD92" s="99">
        <v>119</v>
      </c>
      <c r="BE92" s="99">
        <v>104</v>
      </c>
      <c r="BF92" s="99">
        <v>141</v>
      </c>
      <c r="BG92" s="99">
        <v>121</v>
      </c>
      <c r="BH92" s="99">
        <v>118</v>
      </c>
      <c r="BI92" s="99">
        <v>121</v>
      </c>
      <c r="BJ92" s="99">
        <v>84</v>
      </c>
      <c r="BK92" s="99">
        <v>58</v>
      </c>
      <c r="BL92" s="99">
        <v>36</v>
      </c>
      <c r="BM92" s="99">
        <v>0</v>
      </c>
      <c r="BN92" s="99">
        <v>3119</v>
      </c>
      <c r="BP92" s="122">
        <v>1985</v>
      </c>
    </row>
    <row r="93" spans="2:68">
      <c r="B93" s="122">
        <v>1986</v>
      </c>
      <c r="C93" s="99">
        <v>69</v>
      </c>
      <c r="D93" s="99">
        <v>51</v>
      </c>
      <c r="E93" s="99">
        <v>56</v>
      </c>
      <c r="F93" s="99">
        <v>370</v>
      </c>
      <c r="G93" s="99">
        <v>465</v>
      </c>
      <c r="H93" s="99">
        <v>280</v>
      </c>
      <c r="I93" s="99">
        <v>193</v>
      </c>
      <c r="J93" s="99">
        <v>123</v>
      </c>
      <c r="K93" s="99">
        <v>103</v>
      </c>
      <c r="L93" s="99">
        <v>89</v>
      </c>
      <c r="M93" s="99">
        <v>76</v>
      </c>
      <c r="N93" s="99">
        <v>75</v>
      </c>
      <c r="O93" s="99">
        <v>69</v>
      </c>
      <c r="P93" s="99">
        <v>66</v>
      </c>
      <c r="Q93" s="99">
        <v>71</v>
      </c>
      <c r="R93" s="99">
        <v>63</v>
      </c>
      <c r="S93" s="99">
        <v>36</v>
      </c>
      <c r="T93" s="99">
        <v>21</v>
      </c>
      <c r="U93" s="99">
        <v>0</v>
      </c>
      <c r="V93" s="99">
        <v>2276</v>
      </c>
      <c r="W93" s="127"/>
      <c r="X93" s="122">
        <v>1986</v>
      </c>
      <c r="Y93" s="99">
        <v>52</v>
      </c>
      <c r="Z93" s="99">
        <v>35</v>
      </c>
      <c r="AA93" s="99">
        <v>29</v>
      </c>
      <c r="AB93" s="99">
        <v>126</v>
      </c>
      <c r="AC93" s="99">
        <v>131</v>
      </c>
      <c r="AD93" s="99">
        <v>84</v>
      </c>
      <c r="AE93" s="99">
        <v>54</v>
      </c>
      <c r="AF93" s="99">
        <v>35</v>
      </c>
      <c r="AG93" s="99">
        <v>36</v>
      </c>
      <c r="AH93" s="99">
        <v>30</v>
      </c>
      <c r="AI93" s="99">
        <v>32</v>
      </c>
      <c r="AJ93" s="99">
        <v>46</v>
      </c>
      <c r="AK93" s="99">
        <v>35</v>
      </c>
      <c r="AL93" s="99">
        <v>41</v>
      </c>
      <c r="AM93" s="99">
        <v>47</v>
      </c>
      <c r="AN93" s="99">
        <v>41</v>
      </c>
      <c r="AO93" s="99">
        <v>29</v>
      </c>
      <c r="AP93" s="99">
        <v>23</v>
      </c>
      <c r="AQ93" s="99">
        <v>0</v>
      </c>
      <c r="AR93" s="99">
        <v>906</v>
      </c>
      <c r="AS93" s="127"/>
      <c r="AT93" s="122">
        <v>1986</v>
      </c>
      <c r="AU93" s="99">
        <v>121</v>
      </c>
      <c r="AV93" s="99">
        <v>86</v>
      </c>
      <c r="AW93" s="99">
        <v>85</v>
      </c>
      <c r="AX93" s="99">
        <v>496</v>
      </c>
      <c r="AY93" s="99">
        <v>596</v>
      </c>
      <c r="AZ93" s="99">
        <v>364</v>
      </c>
      <c r="BA93" s="99">
        <v>247</v>
      </c>
      <c r="BB93" s="99">
        <v>158</v>
      </c>
      <c r="BC93" s="99">
        <v>139</v>
      </c>
      <c r="BD93" s="99">
        <v>119</v>
      </c>
      <c r="BE93" s="99">
        <v>108</v>
      </c>
      <c r="BF93" s="99">
        <v>121</v>
      </c>
      <c r="BG93" s="99">
        <v>104</v>
      </c>
      <c r="BH93" s="99">
        <v>107</v>
      </c>
      <c r="BI93" s="99">
        <v>118</v>
      </c>
      <c r="BJ93" s="99">
        <v>104</v>
      </c>
      <c r="BK93" s="99">
        <v>65</v>
      </c>
      <c r="BL93" s="99">
        <v>44</v>
      </c>
      <c r="BM93" s="99">
        <v>0</v>
      </c>
      <c r="BN93" s="99">
        <v>3182</v>
      </c>
      <c r="BP93" s="122">
        <v>1986</v>
      </c>
    </row>
    <row r="94" spans="2:68">
      <c r="B94" s="122">
        <v>1987</v>
      </c>
      <c r="C94" s="99">
        <v>53</v>
      </c>
      <c r="D94" s="99">
        <v>45</v>
      </c>
      <c r="E94" s="99">
        <v>68</v>
      </c>
      <c r="F94" s="99">
        <v>382</v>
      </c>
      <c r="G94" s="99">
        <v>425</v>
      </c>
      <c r="H94" s="99">
        <v>252</v>
      </c>
      <c r="I94" s="99">
        <v>160</v>
      </c>
      <c r="J94" s="99">
        <v>147</v>
      </c>
      <c r="K94" s="99">
        <v>94</v>
      </c>
      <c r="L94" s="99">
        <v>79</v>
      </c>
      <c r="M94" s="99">
        <v>70</v>
      </c>
      <c r="N94" s="99">
        <v>60</v>
      </c>
      <c r="O94" s="99">
        <v>67</v>
      </c>
      <c r="P94" s="99">
        <v>50</v>
      </c>
      <c r="Q94" s="99">
        <v>71</v>
      </c>
      <c r="R94" s="99">
        <v>56</v>
      </c>
      <c r="S94" s="99">
        <v>39</v>
      </c>
      <c r="T94" s="99">
        <v>25</v>
      </c>
      <c r="U94" s="99">
        <v>1</v>
      </c>
      <c r="V94" s="99">
        <v>2144</v>
      </c>
      <c r="W94" s="127"/>
      <c r="X94" s="122">
        <v>1987</v>
      </c>
      <c r="Y94" s="99">
        <v>36</v>
      </c>
      <c r="Z94" s="99">
        <v>30</v>
      </c>
      <c r="AA94" s="99">
        <v>28</v>
      </c>
      <c r="AB94" s="99">
        <v>129</v>
      </c>
      <c r="AC94" s="99">
        <v>118</v>
      </c>
      <c r="AD94" s="99">
        <v>62</v>
      </c>
      <c r="AE94" s="99">
        <v>42</v>
      </c>
      <c r="AF94" s="99">
        <v>40</v>
      </c>
      <c r="AG94" s="99">
        <v>26</v>
      </c>
      <c r="AH94" s="99">
        <v>38</v>
      </c>
      <c r="AI94" s="99">
        <v>23</v>
      </c>
      <c r="AJ94" s="99">
        <v>41</v>
      </c>
      <c r="AK94" s="99">
        <v>37</v>
      </c>
      <c r="AL94" s="99">
        <v>35</v>
      </c>
      <c r="AM94" s="99">
        <v>46</v>
      </c>
      <c r="AN94" s="99">
        <v>37</v>
      </c>
      <c r="AO94" s="99">
        <v>35</v>
      </c>
      <c r="AP94" s="99">
        <v>19</v>
      </c>
      <c r="AQ94" s="99">
        <v>0</v>
      </c>
      <c r="AR94" s="99">
        <v>822</v>
      </c>
      <c r="AS94" s="127"/>
      <c r="AT94" s="122">
        <v>1987</v>
      </c>
      <c r="AU94" s="99">
        <v>89</v>
      </c>
      <c r="AV94" s="99">
        <v>75</v>
      </c>
      <c r="AW94" s="99">
        <v>96</v>
      </c>
      <c r="AX94" s="99">
        <v>511</v>
      </c>
      <c r="AY94" s="99">
        <v>543</v>
      </c>
      <c r="AZ94" s="99">
        <v>314</v>
      </c>
      <c r="BA94" s="99">
        <v>202</v>
      </c>
      <c r="BB94" s="99">
        <v>187</v>
      </c>
      <c r="BC94" s="99">
        <v>120</v>
      </c>
      <c r="BD94" s="99">
        <v>117</v>
      </c>
      <c r="BE94" s="99">
        <v>93</v>
      </c>
      <c r="BF94" s="99">
        <v>101</v>
      </c>
      <c r="BG94" s="99">
        <v>104</v>
      </c>
      <c r="BH94" s="99">
        <v>85</v>
      </c>
      <c r="BI94" s="99">
        <v>117</v>
      </c>
      <c r="BJ94" s="99">
        <v>93</v>
      </c>
      <c r="BK94" s="99">
        <v>74</v>
      </c>
      <c r="BL94" s="99">
        <v>44</v>
      </c>
      <c r="BM94" s="99">
        <v>1</v>
      </c>
      <c r="BN94" s="99">
        <v>2966</v>
      </c>
      <c r="BP94" s="122">
        <v>1987</v>
      </c>
    </row>
    <row r="95" spans="2:68">
      <c r="B95" s="122">
        <v>1988</v>
      </c>
      <c r="C95" s="99">
        <v>42</v>
      </c>
      <c r="D95" s="99">
        <v>45</v>
      </c>
      <c r="E95" s="99">
        <v>57</v>
      </c>
      <c r="F95" s="99">
        <v>394</v>
      </c>
      <c r="G95" s="99">
        <v>422</v>
      </c>
      <c r="H95" s="99">
        <v>319</v>
      </c>
      <c r="I95" s="99">
        <v>207</v>
      </c>
      <c r="J95" s="99">
        <v>120</v>
      </c>
      <c r="K95" s="99">
        <v>117</v>
      </c>
      <c r="L95" s="99">
        <v>92</v>
      </c>
      <c r="M95" s="99">
        <v>76</v>
      </c>
      <c r="N95" s="99">
        <v>66</v>
      </c>
      <c r="O95" s="99">
        <v>88</v>
      </c>
      <c r="P95" s="99">
        <v>60</v>
      </c>
      <c r="Q95" s="99">
        <v>69</v>
      </c>
      <c r="R95" s="99">
        <v>72</v>
      </c>
      <c r="S95" s="99">
        <v>36</v>
      </c>
      <c r="T95" s="99">
        <v>28</v>
      </c>
      <c r="U95" s="99">
        <v>0</v>
      </c>
      <c r="V95" s="99">
        <v>2310</v>
      </c>
      <c r="W95" s="127"/>
      <c r="X95" s="122">
        <v>1988</v>
      </c>
      <c r="Y95" s="99">
        <v>32</v>
      </c>
      <c r="Z95" s="99">
        <v>39</v>
      </c>
      <c r="AA95" s="99">
        <v>26</v>
      </c>
      <c r="AB95" s="99">
        <v>121</v>
      </c>
      <c r="AC95" s="99">
        <v>136</v>
      </c>
      <c r="AD95" s="99">
        <v>81</v>
      </c>
      <c r="AE95" s="99">
        <v>56</v>
      </c>
      <c r="AF95" s="99">
        <v>48</v>
      </c>
      <c r="AG95" s="99">
        <v>38</v>
      </c>
      <c r="AH95" s="99">
        <v>36</v>
      </c>
      <c r="AI95" s="99">
        <v>37</v>
      </c>
      <c r="AJ95" s="99">
        <v>42</v>
      </c>
      <c r="AK95" s="99">
        <v>38</v>
      </c>
      <c r="AL95" s="99">
        <v>48</v>
      </c>
      <c r="AM95" s="99">
        <v>49</v>
      </c>
      <c r="AN95" s="99">
        <v>60</v>
      </c>
      <c r="AO95" s="99">
        <v>44</v>
      </c>
      <c r="AP95" s="99">
        <v>16</v>
      </c>
      <c r="AQ95" s="99">
        <v>0</v>
      </c>
      <c r="AR95" s="99">
        <v>947</v>
      </c>
      <c r="AS95" s="127"/>
      <c r="AT95" s="122">
        <v>1988</v>
      </c>
      <c r="AU95" s="99">
        <v>74</v>
      </c>
      <c r="AV95" s="99">
        <v>84</v>
      </c>
      <c r="AW95" s="99">
        <v>83</v>
      </c>
      <c r="AX95" s="99">
        <v>515</v>
      </c>
      <c r="AY95" s="99">
        <v>558</v>
      </c>
      <c r="AZ95" s="99">
        <v>400</v>
      </c>
      <c r="BA95" s="99">
        <v>263</v>
      </c>
      <c r="BB95" s="99">
        <v>168</v>
      </c>
      <c r="BC95" s="99">
        <v>155</v>
      </c>
      <c r="BD95" s="99">
        <v>128</v>
      </c>
      <c r="BE95" s="99">
        <v>113</v>
      </c>
      <c r="BF95" s="99">
        <v>108</v>
      </c>
      <c r="BG95" s="99">
        <v>126</v>
      </c>
      <c r="BH95" s="99">
        <v>108</v>
      </c>
      <c r="BI95" s="99">
        <v>118</v>
      </c>
      <c r="BJ95" s="99">
        <v>132</v>
      </c>
      <c r="BK95" s="99">
        <v>80</v>
      </c>
      <c r="BL95" s="99">
        <v>44</v>
      </c>
      <c r="BM95" s="99">
        <v>0</v>
      </c>
      <c r="BN95" s="99">
        <v>3257</v>
      </c>
      <c r="BP95" s="122">
        <v>1988</v>
      </c>
    </row>
    <row r="96" spans="2:68">
      <c r="B96" s="122">
        <v>1989</v>
      </c>
      <c r="C96" s="99">
        <v>36</v>
      </c>
      <c r="D96" s="99">
        <v>42</v>
      </c>
      <c r="E96" s="99">
        <v>58</v>
      </c>
      <c r="F96" s="99">
        <v>337</v>
      </c>
      <c r="G96" s="99">
        <v>388</v>
      </c>
      <c r="H96" s="99">
        <v>278</v>
      </c>
      <c r="I96" s="99">
        <v>203</v>
      </c>
      <c r="J96" s="99">
        <v>154</v>
      </c>
      <c r="K96" s="99">
        <v>108</v>
      </c>
      <c r="L96" s="99">
        <v>77</v>
      </c>
      <c r="M96" s="99">
        <v>67</v>
      </c>
      <c r="N96" s="99">
        <v>71</v>
      </c>
      <c r="O96" s="99">
        <v>61</v>
      </c>
      <c r="P96" s="99">
        <v>74</v>
      </c>
      <c r="Q96" s="99">
        <v>55</v>
      </c>
      <c r="R96" s="99">
        <v>61</v>
      </c>
      <c r="S96" s="99">
        <v>47</v>
      </c>
      <c r="T96" s="99">
        <v>17</v>
      </c>
      <c r="U96" s="99">
        <v>1</v>
      </c>
      <c r="V96" s="99">
        <v>2135</v>
      </c>
      <c r="W96" s="127"/>
      <c r="X96" s="122">
        <v>1989</v>
      </c>
      <c r="Y96" s="99">
        <v>34</v>
      </c>
      <c r="Z96" s="99">
        <v>34</v>
      </c>
      <c r="AA96" s="99">
        <v>23</v>
      </c>
      <c r="AB96" s="99">
        <v>132</v>
      </c>
      <c r="AC96" s="99">
        <v>121</v>
      </c>
      <c r="AD96" s="99">
        <v>63</v>
      </c>
      <c r="AE96" s="99">
        <v>47</v>
      </c>
      <c r="AF96" s="99">
        <v>50</v>
      </c>
      <c r="AG96" s="99">
        <v>48</v>
      </c>
      <c r="AH96" s="99">
        <v>30</v>
      </c>
      <c r="AI96" s="99">
        <v>33</v>
      </c>
      <c r="AJ96" s="99">
        <v>37</v>
      </c>
      <c r="AK96" s="99">
        <v>41</v>
      </c>
      <c r="AL96" s="99">
        <v>37</v>
      </c>
      <c r="AM96" s="99">
        <v>47</v>
      </c>
      <c r="AN96" s="99">
        <v>44</v>
      </c>
      <c r="AO96" s="99">
        <v>30</v>
      </c>
      <c r="AP96" s="99">
        <v>17</v>
      </c>
      <c r="AQ96" s="99">
        <v>0</v>
      </c>
      <c r="AR96" s="99">
        <v>868</v>
      </c>
      <c r="AS96" s="127"/>
      <c r="AT96" s="122">
        <v>1989</v>
      </c>
      <c r="AU96" s="99">
        <v>70</v>
      </c>
      <c r="AV96" s="99">
        <v>76</v>
      </c>
      <c r="AW96" s="99">
        <v>81</v>
      </c>
      <c r="AX96" s="99">
        <v>469</v>
      </c>
      <c r="AY96" s="99">
        <v>509</v>
      </c>
      <c r="AZ96" s="99">
        <v>341</v>
      </c>
      <c r="BA96" s="99">
        <v>250</v>
      </c>
      <c r="BB96" s="99">
        <v>204</v>
      </c>
      <c r="BC96" s="99">
        <v>156</v>
      </c>
      <c r="BD96" s="99">
        <v>107</v>
      </c>
      <c r="BE96" s="99">
        <v>100</v>
      </c>
      <c r="BF96" s="99">
        <v>108</v>
      </c>
      <c r="BG96" s="99">
        <v>102</v>
      </c>
      <c r="BH96" s="99">
        <v>111</v>
      </c>
      <c r="BI96" s="99">
        <v>102</v>
      </c>
      <c r="BJ96" s="99">
        <v>105</v>
      </c>
      <c r="BK96" s="99">
        <v>77</v>
      </c>
      <c r="BL96" s="99">
        <v>34</v>
      </c>
      <c r="BM96" s="99">
        <v>1</v>
      </c>
      <c r="BN96" s="99">
        <v>3003</v>
      </c>
      <c r="BP96" s="122">
        <v>1989</v>
      </c>
    </row>
    <row r="97" spans="2:68">
      <c r="B97" s="122">
        <v>1990</v>
      </c>
      <c r="C97" s="99">
        <v>39</v>
      </c>
      <c r="D97" s="99">
        <v>51</v>
      </c>
      <c r="E97" s="99">
        <v>48</v>
      </c>
      <c r="F97" s="99">
        <v>290</v>
      </c>
      <c r="G97" s="99">
        <v>330</v>
      </c>
      <c r="H97" s="99">
        <v>248</v>
      </c>
      <c r="I97" s="99">
        <v>167</v>
      </c>
      <c r="J97" s="99">
        <v>100</v>
      </c>
      <c r="K97" s="99">
        <v>106</v>
      </c>
      <c r="L97" s="99">
        <v>76</v>
      </c>
      <c r="M97" s="99">
        <v>68</v>
      </c>
      <c r="N97" s="99">
        <v>60</v>
      </c>
      <c r="O97" s="99">
        <v>67</v>
      </c>
      <c r="P97" s="99">
        <v>60</v>
      </c>
      <c r="Q97" s="99">
        <v>53</v>
      </c>
      <c r="R97" s="99">
        <v>69</v>
      </c>
      <c r="S97" s="99">
        <v>42</v>
      </c>
      <c r="T97" s="99">
        <v>22</v>
      </c>
      <c r="U97" s="99">
        <v>0</v>
      </c>
      <c r="V97" s="99">
        <v>1896</v>
      </c>
      <c r="W97" s="127"/>
      <c r="X97" s="122">
        <v>1990</v>
      </c>
      <c r="Y97" s="99">
        <v>27</v>
      </c>
      <c r="Z97" s="99">
        <v>34</v>
      </c>
      <c r="AA97" s="99">
        <v>24</v>
      </c>
      <c r="AB97" s="99">
        <v>103</v>
      </c>
      <c r="AC97" s="99">
        <v>99</v>
      </c>
      <c r="AD97" s="99">
        <v>52</v>
      </c>
      <c r="AE97" s="99">
        <v>37</v>
      </c>
      <c r="AF97" s="99">
        <v>42</v>
      </c>
      <c r="AG97" s="99">
        <v>38</v>
      </c>
      <c r="AH97" s="99">
        <v>35</v>
      </c>
      <c r="AI97" s="99">
        <v>34</v>
      </c>
      <c r="AJ97" s="99">
        <v>24</v>
      </c>
      <c r="AK97" s="99">
        <v>53</v>
      </c>
      <c r="AL97" s="99">
        <v>44</v>
      </c>
      <c r="AM97" s="99">
        <v>41</v>
      </c>
      <c r="AN97" s="99">
        <v>48</v>
      </c>
      <c r="AO97" s="99">
        <v>33</v>
      </c>
      <c r="AP97" s="99">
        <v>13</v>
      </c>
      <c r="AQ97" s="99">
        <v>0</v>
      </c>
      <c r="AR97" s="99">
        <v>781</v>
      </c>
      <c r="AS97" s="127"/>
      <c r="AT97" s="122">
        <v>1990</v>
      </c>
      <c r="AU97" s="99">
        <v>66</v>
      </c>
      <c r="AV97" s="99">
        <v>85</v>
      </c>
      <c r="AW97" s="99">
        <v>72</v>
      </c>
      <c r="AX97" s="99">
        <v>393</v>
      </c>
      <c r="AY97" s="99">
        <v>429</v>
      </c>
      <c r="AZ97" s="99">
        <v>300</v>
      </c>
      <c r="BA97" s="99">
        <v>204</v>
      </c>
      <c r="BB97" s="99">
        <v>142</v>
      </c>
      <c r="BC97" s="99">
        <v>144</v>
      </c>
      <c r="BD97" s="99">
        <v>111</v>
      </c>
      <c r="BE97" s="99">
        <v>102</v>
      </c>
      <c r="BF97" s="99">
        <v>84</v>
      </c>
      <c r="BG97" s="99">
        <v>120</v>
      </c>
      <c r="BH97" s="99">
        <v>104</v>
      </c>
      <c r="BI97" s="99">
        <v>94</v>
      </c>
      <c r="BJ97" s="99">
        <v>117</v>
      </c>
      <c r="BK97" s="99">
        <v>75</v>
      </c>
      <c r="BL97" s="99">
        <v>35</v>
      </c>
      <c r="BM97" s="99">
        <v>0</v>
      </c>
      <c r="BN97" s="99">
        <v>2677</v>
      </c>
      <c r="BP97" s="122">
        <v>1990</v>
      </c>
    </row>
    <row r="98" spans="2:68">
      <c r="B98" s="122">
        <v>1991</v>
      </c>
      <c r="C98" s="99">
        <v>34</v>
      </c>
      <c r="D98" s="99">
        <v>37</v>
      </c>
      <c r="E98" s="99">
        <v>44</v>
      </c>
      <c r="F98" s="99">
        <v>267</v>
      </c>
      <c r="G98" s="99">
        <v>304</v>
      </c>
      <c r="H98" s="99">
        <v>212</v>
      </c>
      <c r="I98" s="99">
        <v>146</v>
      </c>
      <c r="J98" s="99">
        <v>86</v>
      </c>
      <c r="K98" s="99">
        <v>84</v>
      </c>
      <c r="L98" s="99">
        <v>70</v>
      </c>
      <c r="M98" s="99">
        <v>62</v>
      </c>
      <c r="N98" s="99">
        <v>57</v>
      </c>
      <c r="O98" s="99">
        <v>56</v>
      </c>
      <c r="P98" s="99">
        <v>58</v>
      </c>
      <c r="Q98" s="99">
        <v>59</v>
      </c>
      <c r="R98" s="99">
        <v>44</v>
      </c>
      <c r="S98" s="99">
        <v>43</v>
      </c>
      <c r="T98" s="99">
        <v>17</v>
      </c>
      <c r="U98" s="99">
        <v>0</v>
      </c>
      <c r="V98" s="99">
        <v>1680</v>
      </c>
      <c r="W98" s="127"/>
      <c r="X98" s="122">
        <v>1991</v>
      </c>
      <c r="Y98" s="99">
        <v>18</v>
      </c>
      <c r="Z98" s="99">
        <v>15</v>
      </c>
      <c r="AA98" s="99">
        <v>16</v>
      </c>
      <c r="AB98" s="99">
        <v>89</v>
      </c>
      <c r="AC98" s="99">
        <v>83</v>
      </c>
      <c r="AD98" s="99">
        <v>73</v>
      </c>
      <c r="AE98" s="99">
        <v>60</v>
      </c>
      <c r="AF98" s="99">
        <v>33</v>
      </c>
      <c r="AG98" s="99">
        <v>22</v>
      </c>
      <c r="AH98" s="99">
        <v>28</v>
      </c>
      <c r="AI98" s="99">
        <v>29</v>
      </c>
      <c r="AJ98" s="99">
        <v>23</v>
      </c>
      <c r="AK98" s="99">
        <v>27</v>
      </c>
      <c r="AL98" s="99">
        <v>44</v>
      </c>
      <c r="AM98" s="99">
        <v>40</v>
      </c>
      <c r="AN98" s="99">
        <v>51</v>
      </c>
      <c r="AO98" s="99">
        <v>27</v>
      </c>
      <c r="AP98" s="99">
        <v>13</v>
      </c>
      <c r="AQ98" s="99">
        <v>1</v>
      </c>
      <c r="AR98" s="99">
        <v>692</v>
      </c>
      <c r="AS98" s="127"/>
      <c r="AT98" s="122">
        <v>1991</v>
      </c>
      <c r="AU98" s="99">
        <v>52</v>
      </c>
      <c r="AV98" s="99">
        <v>52</v>
      </c>
      <c r="AW98" s="99">
        <v>60</v>
      </c>
      <c r="AX98" s="99">
        <v>356</v>
      </c>
      <c r="AY98" s="99">
        <v>387</v>
      </c>
      <c r="AZ98" s="99">
        <v>285</v>
      </c>
      <c r="BA98" s="99">
        <v>206</v>
      </c>
      <c r="BB98" s="99">
        <v>119</v>
      </c>
      <c r="BC98" s="99">
        <v>106</v>
      </c>
      <c r="BD98" s="99">
        <v>98</v>
      </c>
      <c r="BE98" s="99">
        <v>91</v>
      </c>
      <c r="BF98" s="99">
        <v>80</v>
      </c>
      <c r="BG98" s="99">
        <v>83</v>
      </c>
      <c r="BH98" s="99">
        <v>102</v>
      </c>
      <c r="BI98" s="99">
        <v>99</v>
      </c>
      <c r="BJ98" s="99">
        <v>95</v>
      </c>
      <c r="BK98" s="99">
        <v>70</v>
      </c>
      <c r="BL98" s="99">
        <v>30</v>
      </c>
      <c r="BM98" s="99">
        <v>1</v>
      </c>
      <c r="BN98" s="99">
        <v>2372</v>
      </c>
      <c r="BP98" s="122">
        <v>1991</v>
      </c>
    </row>
    <row r="99" spans="2:68">
      <c r="B99" s="122">
        <v>1992</v>
      </c>
      <c r="C99" s="99">
        <v>32</v>
      </c>
      <c r="D99" s="99">
        <v>44</v>
      </c>
      <c r="E99" s="99">
        <v>41</v>
      </c>
      <c r="F99" s="99">
        <v>211</v>
      </c>
      <c r="G99" s="99">
        <v>255</v>
      </c>
      <c r="H99" s="99">
        <v>191</v>
      </c>
      <c r="I99" s="99">
        <v>158</v>
      </c>
      <c r="J99" s="99">
        <v>101</v>
      </c>
      <c r="K99" s="99">
        <v>93</v>
      </c>
      <c r="L99" s="99">
        <v>59</v>
      </c>
      <c r="M99" s="99">
        <v>61</v>
      </c>
      <c r="N99" s="99">
        <v>55</v>
      </c>
      <c r="O99" s="99">
        <v>45</v>
      </c>
      <c r="P99" s="99">
        <v>58</v>
      </c>
      <c r="Q99" s="99">
        <v>36</v>
      </c>
      <c r="R99" s="99">
        <v>40</v>
      </c>
      <c r="S99" s="99">
        <v>34</v>
      </c>
      <c r="T99" s="99">
        <v>21</v>
      </c>
      <c r="U99" s="99">
        <v>0</v>
      </c>
      <c r="V99" s="99">
        <v>1535</v>
      </c>
      <c r="W99" s="127"/>
      <c r="X99" s="122">
        <v>1992</v>
      </c>
      <c r="Y99" s="99">
        <v>26</v>
      </c>
      <c r="Z99" s="99">
        <v>20</v>
      </c>
      <c r="AA99" s="99">
        <v>18</v>
      </c>
      <c r="AB99" s="99">
        <v>81</v>
      </c>
      <c r="AC99" s="99">
        <v>93</v>
      </c>
      <c r="AD99" s="99">
        <v>56</v>
      </c>
      <c r="AE99" s="99">
        <v>40</v>
      </c>
      <c r="AF99" s="99">
        <v>39</v>
      </c>
      <c r="AG99" s="99">
        <v>36</v>
      </c>
      <c r="AH99" s="99">
        <v>26</v>
      </c>
      <c r="AI99" s="99">
        <v>30</v>
      </c>
      <c r="AJ99" s="99">
        <v>35</v>
      </c>
      <c r="AK99" s="99">
        <v>27</v>
      </c>
      <c r="AL99" s="99">
        <v>46</v>
      </c>
      <c r="AM99" s="99">
        <v>48</v>
      </c>
      <c r="AN99" s="99">
        <v>43</v>
      </c>
      <c r="AO99" s="99">
        <v>21</v>
      </c>
      <c r="AP99" s="99">
        <v>13</v>
      </c>
      <c r="AQ99" s="99">
        <v>0</v>
      </c>
      <c r="AR99" s="99">
        <v>698</v>
      </c>
      <c r="AS99" s="127"/>
      <c r="AT99" s="122">
        <v>1992</v>
      </c>
      <c r="AU99" s="99">
        <v>58</v>
      </c>
      <c r="AV99" s="99">
        <v>64</v>
      </c>
      <c r="AW99" s="99">
        <v>59</v>
      </c>
      <c r="AX99" s="99">
        <v>292</v>
      </c>
      <c r="AY99" s="99">
        <v>348</v>
      </c>
      <c r="AZ99" s="99">
        <v>247</v>
      </c>
      <c r="BA99" s="99">
        <v>198</v>
      </c>
      <c r="BB99" s="99">
        <v>140</v>
      </c>
      <c r="BC99" s="99">
        <v>129</v>
      </c>
      <c r="BD99" s="99">
        <v>85</v>
      </c>
      <c r="BE99" s="99">
        <v>91</v>
      </c>
      <c r="BF99" s="99">
        <v>90</v>
      </c>
      <c r="BG99" s="99">
        <v>72</v>
      </c>
      <c r="BH99" s="99">
        <v>104</v>
      </c>
      <c r="BI99" s="99">
        <v>84</v>
      </c>
      <c r="BJ99" s="99">
        <v>83</v>
      </c>
      <c r="BK99" s="99">
        <v>55</v>
      </c>
      <c r="BL99" s="99">
        <v>34</v>
      </c>
      <c r="BM99" s="99">
        <v>0</v>
      </c>
      <c r="BN99" s="99">
        <v>2233</v>
      </c>
      <c r="BP99" s="122">
        <v>1992</v>
      </c>
    </row>
    <row r="100" spans="2:68">
      <c r="B100" s="122">
        <v>1993</v>
      </c>
      <c r="C100" s="99">
        <v>39</v>
      </c>
      <c r="D100" s="99">
        <v>23</v>
      </c>
      <c r="E100" s="99">
        <v>37</v>
      </c>
      <c r="F100" s="99">
        <v>217</v>
      </c>
      <c r="G100" s="99">
        <v>275</v>
      </c>
      <c r="H100" s="99">
        <v>185</v>
      </c>
      <c r="I100" s="99">
        <v>134</v>
      </c>
      <c r="J100" s="99">
        <v>108</v>
      </c>
      <c r="K100" s="99">
        <v>76</v>
      </c>
      <c r="L100" s="99">
        <v>92</v>
      </c>
      <c r="M100" s="99">
        <v>55</v>
      </c>
      <c r="N100" s="99">
        <v>39</v>
      </c>
      <c r="O100" s="99">
        <v>40</v>
      </c>
      <c r="P100" s="99">
        <v>40</v>
      </c>
      <c r="Q100" s="99">
        <v>34</v>
      </c>
      <c r="R100" s="99">
        <v>53</v>
      </c>
      <c r="S100" s="99">
        <v>36</v>
      </c>
      <c r="T100" s="99">
        <v>16</v>
      </c>
      <c r="U100" s="99">
        <v>0</v>
      </c>
      <c r="V100" s="99">
        <v>1499</v>
      </c>
      <c r="W100" s="127"/>
      <c r="X100" s="122">
        <v>1993</v>
      </c>
      <c r="Y100" s="99">
        <v>20</v>
      </c>
      <c r="Z100" s="99">
        <v>21</v>
      </c>
      <c r="AA100" s="99">
        <v>20</v>
      </c>
      <c r="AB100" s="99">
        <v>69</v>
      </c>
      <c r="AC100" s="99">
        <v>75</v>
      </c>
      <c r="AD100" s="99">
        <v>35</v>
      </c>
      <c r="AE100" s="99">
        <v>53</v>
      </c>
      <c r="AF100" s="99">
        <v>49</v>
      </c>
      <c r="AG100" s="99">
        <v>33</v>
      </c>
      <c r="AH100" s="99">
        <v>24</v>
      </c>
      <c r="AI100" s="99">
        <v>16</v>
      </c>
      <c r="AJ100" s="99">
        <v>17</v>
      </c>
      <c r="AK100" s="99">
        <v>28</v>
      </c>
      <c r="AL100" s="99">
        <v>32</v>
      </c>
      <c r="AM100" s="99">
        <v>38</v>
      </c>
      <c r="AN100" s="99">
        <v>45</v>
      </c>
      <c r="AO100" s="99">
        <v>20</v>
      </c>
      <c r="AP100" s="99">
        <v>7</v>
      </c>
      <c r="AQ100" s="99">
        <v>0</v>
      </c>
      <c r="AR100" s="99">
        <v>602</v>
      </c>
      <c r="AS100" s="127"/>
      <c r="AT100" s="122">
        <v>1993</v>
      </c>
      <c r="AU100" s="99">
        <v>59</v>
      </c>
      <c r="AV100" s="99">
        <v>44</v>
      </c>
      <c r="AW100" s="99">
        <v>57</v>
      </c>
      <c r="AX100" s="99">
        <v>286</v>
      </c>
      <c r="AY100" s="99">
        <v>350</v>
      </c>
      <c r="AZ100" s="99">
        <v>220</v>
      </c>
      <c r="BA100" s="99">
        <v>187</v>
      </c>
      <c r="BB100" s="99">
        <v>157</v>
      </c>
      <c r="BC100" s="99">
        <v>109</v>
      </c>
      <c r="BD100" s="99">
        <v>116</v>
      </c>
      <c r="BE100" s="99">
        <v>71</v>
      </c>
      <c r="BF100" s="99">
        <v>56</v>
      </c>
      <c r="BG100" s="99">
        <v>68</v>
      </c>
      <c r="BH100" s="99">
        <v>72</v>
      </c>
      <c r="BI100" s="99">
        <v>72</v>
      </c>
      <c r="BJ100" s="99">
        <v>98</v>
      </c>
      <c r="BK100" s="99">
        <v>56</v>
      </c>
      <c r="BL100" s="99">
        <v>23</v>
      </c>
      <c r="BM100" s="99">
        <v>0</v>
      </c>
      <c r="BN100" s="99">
        <v>2101</v>
      </c>
      <c r="BP100" s="122">
        <v>1993</v>
      </c>
    </row>
    <row r="101" spans="2:68">
      <c r="B101" s="122">
        <v>1994</v>
      </c>
      <c r="C101" s="99">
        <v>25</v>
      </c>
      <c r="D101" s="99">
        <v>17</v>
      </c>
      <c r="E101" s="99">
        <v>38</v>
      </c>
      <c r="F101" s="99">
        <v>203</v>
      </c>
      <c r="G101" s="99">
        <v>248</v>
      </c>
      <c r="H101" s="99">
        <v>171</v>
      </c>
      <c r="I101" s="99">
        <v>113</v>
      </c>
      <c r="J101" s="99">
        <v>111</v>
      </c>
      <c r="K101" s="99">
        <v>93</v>
      </c>
      <c r="L101" s="99">
        <v>75</v>
      </c>
      <c r="M101" s="99">
        <v>54</v>
      </c>
      <c r="N101" s="99">
        <v>47</v>
      </c>
      <c r="O101" s="99">
        <v>45</v>
      </c>
      <c r="P101" s="99">
        <v>63</v>
      </c>
      <c r="Q101" s="99">
        <v>50</v>
      </c>
      <c r="R101" s="99">
        <v>46</v>
      </c>
      <c r="S101" s="99">
        <v>41</v>
      </c>
      <c r="T101" s="99">
        <v>22</v>
      </c>
      <c r="U101" s="99">
        <v>0</v>
      </c>
      <c r="V101" s="99">
        <v>1462</v>
      </c>
      <c r="W101" s="127"/>
      <c r="X101" s="122">
        <v>1994</v>
      </c>
      <c r="Y101" s="99">
        <v>23</v>
      </c>
      <c r="Z101" s="99">
        <v>23</v>
      </c>
      <c r="AA101" s="99">
        <v>20</v>
      </c>
      <c r="AB101" s="99">
        <v>71</v>
      </c>
      <c r="AC101" s="99">
        <v>68</v>
      </c>
      <c r="AD101" s="99">
        <v>47</v>
      </c>
      <c r="AE101" s="99">
        <v>30</v>
      </c>
      <c r="AF101" s="99">
        <v>44</v>
      </c>
      <c r="AG101" s="99">
        <v>27</v>
      </c>
      <c r="AH101" s="99">
        <v>27</v>
      </c>
      <c r="AI101" s="99">
        <v>31</v>
      </c>
      <c r="AJ101" s="99">
        <v>28</v>
      </c>
      <c r="AK101" s="99">
        <v>27</v>
      </c>
      <c r="AL101" s="99">
        <v>40</v>
      </c>
      <c r="AM101" s="99">
        <v>39</v>
      </c>
      <c r="AN101" s="99">
        <v>36</v>
      </c>
      <c r="AO101" s="99">
        <v>25</v>
      </c>
      <c r="AP101" s="99">
        <v>16</v>
      </c>
      <c r="AQ101" s="99">
        <v>0</v>
      </c>
      <c r="AR101" s="99">
        <v>622</v>
      </c>
      <c r="AS101" s="127"/>
      <c r="AT101" s="122">
        <v>1994</v>
      </c>
      <c r="AU101" s="99">
        <v>48</v>
      </c>
      <c r="AV101" s="99">
        <v>40</v>
      </c>
      <c r="AW101" s="99">
        <v>58</v>
      </c>
      <c r="AX101" s="99">
        <v>274</v>
      </c>
      <c r="AY101" s="99">
        <v>316</v>
      </c>
      <c r="AZ101" s="99">
        <v>218</v>
      </c>
      <c r="BA101" s="99">
        <v>143</v>
      </c>
      <c r="BB101" s="99">
        <v>155</v>
      </c>
      <c r="BC101" s="99">
        <v>120</v>
      </c>
      <c r="BD101" s="99">
        <v>102</v>
      </c>
      <c r="BE101" s="99">
        <v>85</v>
      </c>
      <c r="BF101" s="99">
        <v>75</v>
      </c>
      <c r="BG101" s="99">
        <v>72</v>
      </c>
      <c r="BH101" s="99">
        <v>103</v>
      </c>
      <c r="BI101" s="99">
        <v>89</v>
      </c>
      <c r="BJ101" s="99">
        <v>82</v>
      </c>
      <c r="BK101" s="99">
        <v>66</v>
      </c>
      <c r="BL101" s="99">
        <v>38</v>
      </c>
      <c r="BM101" s="99">
        <v>0</v>
      </c>
      <c r="BN101" s="99">
        <v>2084</v>
      </c>
      <c r="BP101" s="122">
        <v>1994</v>
      </c>
    </row>
    <row r="102" spans="2:68">
      <c r="B102" s="122">
        <v>1995</v>
      </c>
      <c r="C102" s="99">
        <v>25</v>
      </c>
      <c r="D102" s="99">
        <v>33</v>
      </c>
      <c r="E102" s="99">
        <v>31</v>
      </c>
      <c r="F102" s="99">
        <v>191</v>
      </c>
      <c r="G102" s="99">
        <v>280</v>
      </c>
      <c r="H102" s="99">
        <v>171</v>
      </c>
      <c r="I102" s="99">
        <v>124</v>
      </c>
      <c r="J102" s="99">
        <v>132</v>
      </c>
      <c r="K102" s="99">
        <v>69</v>
      </c>
      <c r="L102" s="99">
        <v>77</v>
      </c>
      <c r="M102" s="99">
        <v>53</v>
      </c>
      <c r="N102" s="99">
        <v>53</v>
      </c>
      <c r="O102" s="99">
        <v>48</v>
      </c>
      <c r="P102" s="99">
        <v>60</v>
      </c>
      <c r="Q102" s="99">
        <v>42</v>
      </c>
      <c r="R102" s="99">
        <v>46</v>
      </c>
      <c r="S102" s="99">
        <v>36</v>
      </c>
      <c r="T102" s="99">
        <v>32</v>
      </c>
      <c r="U102" s="99">
        <v>0</v>
      </c>
      <c r="V102" s="99">
        <v>1503</v>
      </c>
      <c r="W102" s="127"/>
      <c r="X102" s="122">
        <v>1995</v>
      </c>
      <c r="Y102" s="99">
        <v>22</v>
      </c>
      <c r="Z102" s="99">
        <v>17</v>
      </c>
      <c r="AA102" s="99">
        <v>29</v>
      </c>
      <c r="AB102" s="99">
        <v>79</v>
      </c>
      <c r="AC102" s="99">
        <v>73</v>
      </c>
      <c r="AD102" s="99">
        <v>48</v>
      </c>
      <c r="AE102" s="99">
        <v>47</v>
      </c>
      <c r="AF102" s="99">
        <v>38</v>
      </c>
      <c r="AG102" s="99">
        <v>39</v>
      </c>
      <c r="AH102" s="99">
        <v>41</v>
      </c>
      <c r="AI102" s="99">
        <v>34</v>
      </c>
      <c r="AJ102" s="99">
        <v>19</v>
      </c>
      <c r="AK102" s="99">
        <v>31</v>
      </c>
      <c r="AL102" s="99">
        <v>32</v>
      </c>
      <c r="AM102" s="99">
        <v>38</v>
      </c>
      <c r="AN102" s="99">
        <v>34</v>
      </c>
      <c r="AO102" s="99">
        <v>31</v>
      </c>
      <c r="AP102" s="99">
        <v>19</v>
      </c>
      <c r="AQ102" s="99">
        <v>0</v>
      </c>
      <c r="AR102" s="99">
        <v>671</v>
      </c>
      <c r="AS102" s="127"/>
      <c r="AT102" s="122">
        <v>1995</v>
      </c>
      <c r="AU102" s="99">
        <v>47</v>
      </c>
      <c r="AV102" s="99">
        <v>50</v>
      </c>
      <c r="AW102" s="99">
        <v>60</v>
      </c>
      <c r="AX102" s="99">
        <v>270</v>
      </c>
      <c r="AY102" s="99">
        <v>353</v>
      </c>
      <c r="AZ102" s="99">
        <v>219</v>
      </c>
      <c r="BA102" s="99">
        <v>171</v>
      </c>
      <c r="BB102" s="99">
        <v>170</v>
      </c>
      <c r="BC102" s="99">
        <v>108</v>
      </c>
      <c r="BD102" s="99">
        <v>118</v>
      </c>
      <c r="BE102" s="99">
        <v>87</v>
      </c>
      <c r="BF102" s="99">
        <v>72</v>
      </c>
      <c r="BG102" s="99">
        <v>79</v>
      </c>
      <c r="BH102" s="99">
        <v>92</v>
      </c>
      <c r="BI102" s="99">
        <v>80</v>
      </c>
      <c r="BJ102" s="99">
        <v>80</v>
      </c>
      <c r="BK102" s="99">
        <v>67</v>
      </c>
      <c r="BL102" s="99">
        <v>51</v>
      </c>
      <c r="BM102" s="99">
        <v>0</v>
      </c>
      <c r="BN102" s="99">
        <v>2174</v>
      </c>
      <c r="BP102" s="122">
        <v>1995</v>
      </c>
    </row>
    <row r="103" spans="2:68">
      <c r="B103" s="122">
        <v>1996</v>
      </c>
      <c r="C103" s="99">
        <v>41</v>
      </c>
      <c r="D103" s="99">
        <v>23</v>
      </c>
      <c r="E103" s="99">
        <v>41</v>
      </c>
      <c r="F103" s="99">
        <v>197</v>
      </c>
      <c r="G103" s="99">
        <v>269</v>
      </c>
      <c r="H103" s="99">
        <v>154</v>
      </c>
      <c r="I103" s="99">
        <v>131</v>
      </c>
      <c r="J103" s="99">
        <v>114</v>
      </c>
      <c r="K103" s="99">
        <v>107</v>
      </c>
      <c r="L103" s="99">
        <v>67</v>
      </c>
      <c r="M103" s="99">
        <v>57</v>
      </c>
      <c r="N103" s="99">
        <v>46</v>
      </c>
      <c r="O103" s="99">
        <v>45</v>
      </c>
      <c r="P103" s="99">
        <v>41</v>
      </c>
      <c r="Q103" s="99">
        <v>47</v>
      </c>
      <c r="R103" s="99">
        <v>53</v>
      </c>
      <c r="S103" s="99">
        <v>32</v>
      </c>
      <c r="T103" s="99">
        <v>32</v>
      </c>
      <c r="U103" s="99">
        <v>0</v>
      </c>
      <c r="V103" s="99">
        <v>1497</v>
      </c>
      <c r="W103" s="127"/>
      <c r="X103" s="122">
        <v>1996</v>
      </c>
      <c r="Y103" s="99">
        <v>19</v>
      </c>
      <c r="Z103" s="99">
        <v>18</v>
      </c>
      <c r="AA103" s="99">
        <v>21</v>
      </c>
      <c r="AB103" s="99">
        <v>58</v>
      </c>
      <c r="AC103" s="99">
        <v>57</v>
      </c>
      <c r="AD103" s="99">
        <v>42</v>
      </c>
      <c r="AE103" s="99">
        <v>40</v>
      </c>
      <c r="AF103" s="99">
        <v>38</v>
      </c>
      <c r="AG103" s="99">
        <v>30</v>
      </c>
      <c r="AH103" s="99">
        <v>27</v>
      </c>
      <c r="AI103" s="99">
        <v>22</v>
      </c>
      <c r="AJ103" s="99">
        <v>32</v>
      </c>
      <c r="AK103" s="99">
        <v>24</v>
      </c>
      <c r="AL103" s="99">
        <v>23</v>
      </c>
      <c r="AM103" s="99">
        <v>32</v>
      </c>
      <c r="AN103" s="99">
        <v>36</v>
      </c>
      <c r="AO103" s="99">
        <v>28</v>
      </c>
      <c r="AP103" s="99">
        <v>22</v>
      </c>
      <c r="AQ103" s="99">
        <v>0</v>
      </c>
      <c r="AR103" s="99">
        <v>569</v>
      </c>
      <c r="AS103" s="127"/>
      <c r="AT103" s="122">
        <v>1996</v>
      </c>
      <c r="AU103" s="99">
        <v>60</v>
      </c>
      <c r="AV103" s="99">
        <v>41</v>
      </c>
      <c r="AW103" s="99">
        <v>62</v>
      </c>
      <c r="AX103" s="99">
        <v>255</v>
      </c>
      <c r="AY103" s="99">
        <v>326</v>
      </c>
      <c r="AZ103" s="99">
        <v>196</v>
      </c>
      <c r="BA103" s="99">
        <v>171</v>
      </c>
      <c r="BB103" s="99">
        <v>152</v>
      </c>
      <c r="BC103" s="99">
        <v>137</v>
      </c>
      <c r="BD103" s="99">
        <v>94</v>
      </c>
      <c r="BE103" s="99">
        <v>79</v>
      </c>
      <c r="BF103" s="99">
        <v>78</v>
      </c>
      <c r="BG103" s="99">
        <v>69</v>
      </c>
      <c r="BH103" s="99">
        <v>64</v>
      </c>
      <c r="BI103" s="99">
        <v>79</v>
      </c>
      <c r="BJ103" s="99">
        <v>89</v>
      </c>
      <c r="BK103" s="99">
        <v>60</v>
      </c>
      <c r="BL103" s="99">
        <v>54</v>
      </c>
      <c r="BM103" s="99">
        <v>0</v>
      </c>
      <c r="BN103" s="99">
        <v>2066</v>
      </c>
      <c r="BP103" s="122">
        <v>1996</v>
      </c>
    </row>
    <row r="104" spans="2:68">
      <c r="B104" s="123">
        <v>1997</v>
      </c>
      <c r="C104" s="99">
        <v>36</v>
      </c>
      <c r="D104" s="99">
        <v>18</v>
      </c>
      <c r="E104" s="99">
        <v>34</v>
      </c>
      <c r="F104" s="99">
        <v>202</v>
      </c>
      <c r="G104" s="99">
        <v>209</v>
      </c>
      <c r="H104" s="99">
        <v>146</v>
      </c>
      <c r="I104" s="99">
        <v>139</v>
      </c>
      <c r="J104" s="99">
        <v>100</v>
      </c>
      <c r="K104" s="99">
        <v>72</v>
      </c>
      <c r="L104" s="99">
        <v>68</v>
      </c>
      <c r="M104" s="99">
        <v>58</v>
      </c>
      <c r="N104" s="99">
        <v>42</v>
      </c>
      <c r="O104" s="99">
        <v>49</v>
      </c>
      <c r="P104" s="99">
        <v>48</v>
      </c>
      <c r="Q104" s="99">
        <v>43</v>
      </c>
      <c r="R104" s="99">
        <v>36</v>
      </c>
      <c r="S104" s="99">
        <v>37</v>
      </c>
      <c r="T104" s="99">
        <v>18</v>
      </c>
      <c r="U104" s="99">
        <v>0</v>
      </c>
      <c r="V104" s="99">
        <v>1355</v>
      </c>
      <c r="W104" s="127"/>
      <c r="X104" s="123">
        <v>1997</v>
      </c>
      <c r="Y104" s="99">
        <v>20</v>
      </c>
      <c r="Z104" s="99">
        <v>12</v>
      </c>
      <c r="AA104" s="99">
        <v>12</v>
      </c>
      <c r="AB104" s="99">
        <v>59</v>
      </c>
      <c r="AC104" s="99">
        <v>77</v>
      </c>
      <c r="AD104" s="99">
        <v>50</v>
      </c>
      <c r="AE104" s="99">
        <v>41</v>
      </c>
      <c r="AF104" s="99">
        <v>36</v>
      </c>
      <c r="AG104" s="99">
        <v>33</v>
      </c>
      <c r="AH104" s="99">
        <v>34</v>
      </c>
      <c r="AI104" s="99">
        <v>27</v>
      </c>
      <c r="AJ104" s="99">
        <v>21</v>
      </c>
      <c r="AK104" s="99">
        <v>32</v>
      </c>
      <c r="AL104" s="99">
        <v>24</v>
      </c>
      <c r="AM104" s="99">
        <v>43</v>
      </c>
      <c r="AN104" s="99">
        <v>24</v>
      </c>
      <c r="AO104" s="99">
        <v>21</v>
      </c>
      <c r="AP104" s="99">
        <v>19</v>
      </c>
      <c r="AQ104" s="99">
        <v>0</v>
      </c>
      <c r="AR104" s="99">
        <v>585</v>
      </c>
      <c r="AS104" s="127"/>
      <c r="AT104" s="123">
        <v>1997</v>
      </c>
      <c r="AU104" s="99">
        <v>56</v>
      </c>
      <c r="AV104" s="99">
        <v>30</v>
      </c>
      <c r="AW104" s="99">
        <v>46</v>
      </c>
      <c r="AX104" s="99">
        <v>261</v>
      </c>
      <c r="AY104" s="99">
        <v>286</v>
      </c>
      <c r="AZ104" s="99">
        <v>196</v>
      </c>
      <c r="BA104" s="99">
        <v>180</v>
      </c>
      <c r="BB104" s="99">
        <v>136</v>
      </c>
      <c r="BC104" s="99">
        <v>105</v>
      </c>
      <c r="BD104" s="99">
        <v>102</v>
      </c>
      <c r="BE104" s="99">
        <v>85</v>
      </c>
      <c r="BF104" s="99">
        <v>63</v>
      </c>
      <c r="BG104" s="99">
        <v>81</v>
      </c>
      <c r="BH104" s="99">
        <v>72</v>
      </c>
      <c r="BI104" s="99">
        <v>86</v>
      </c>
      <c r="BJ104" s="99">
        <v>60</v>
      </c>
      <c r="BK104" s="99">
        <v>58</v>
      </c>
      <c r="BL104" s="99">
        <v>37</v>
      </c>
      <c r="BM104" s="99">
        <v>0</v>
      </c>
      <c r="BN104" s="99">
        <v>1940</v>
      </c>
      <c r="BP104" s="123">
        <v>1997</v>
      </c>
    </row>
    <row r="105" spans="2:68">
      <c r="B105" s="123">
        <v>1998</v>
      </c>
      <c r="C105" s="99">
        <v>27</v>
      </c>
      <c r="D105" s="99">
        <v>20</v>
      </c>
      <c r="E105" s="99">
        <v>29</v>
      </c>
      <c r="F105" s="99">
        <v>183</v>
      </c>
      <c r="G105" s="99">
        <v>217</v>
      </c>
      <c r="H105" s="99">
        <v>163</v>
      </c>
      <c r="I105" s="99">
        <v>115</v>
      </c>
      <c r="J105" s="99">
        <v>94</v>
      </c>
      <c r="K105" s="99">
        <v>89</v>
      </c>
      <c r="L105" s="99">
        <v>72</v>
      </c>
      <c r="M105" s="99">
        <v>67</v>
      </c>
      <c r="N105" s="99">
        <v>59</v>
      </c>
      <c r="O105" s="99">
        <v>37</v>
      </c>
      <c r="P105" s="99">
        <v>40</v>
      </c>
      <c r="Q105" s="99">
        <v>52</v>
      </c>
      <c r="R105" s="99">
        <v>36</v>
      </c>
      <c r="S105" s="99">
        <v>23</v>
      </c>
      <c r="T105" s="99">
        <v>23</v>
      </c>
      <c r="U105" s="99">
        <v>0</v>
      </c>
      <c r="V105" s="99">
        <v>1346</v>
      </c>
      <c r="W105" s="127"/>
      <c r="X105" s="123">
        <v>1998</v>
      </c>
      <c r="Y105" s="99">
        <v>19</v>
      </c>
      <c r="Z105" s="99">
        <v>10</v>
      </c>
      <c r="AA105" s="99">
        <v>16</v>
      </c>
      <c r="AB105" s="99">
        <v>63</v>
      </c>
      <c r="AC105" s="99">
        <v>63</v>
      </c>
      <c r="AD105" s="99">
        <v>29</v>
      </c>
      <c r="AE105" s="99">
        <v>36</v>
      </c>
      <c r="AF105" s="99">
        <v>39</v>
      </c>
      <c r="AG105" s="99">
        <v>24</v>
      </c>
      <c r="AH105" s="99">
        <v>22</v>
      </c>
      <c r="AI105" s="99">
        <v>34</v>
      </c>
      <c r="AJ105" s="99">
        <v>19</v>
      </c>
      <c r="AK105" s="99">
        <v>32</v>
      </c>
      <c r="AL105" s="99">
        <v>21</v>
      </c>
      <c r="AM105" s="99">
        <v>34</v>
      </c>
      <c r="AN105" s="99">
        <v>32</v>
      </c>
      <c r="AO105" s="99">
        <v>26</v>
      </c>
      <c r="AP105" s="99">
        <v>19</v>
      </c>
      <c r="AQ105" s="99">
        <v>0</v>
      </c>
      <c r="AR105" s="99">
        <v>538</v>
      </c>
      <c r="AS105" s="127"/>
      <c r="AT105" s="123">
        <v>1998</v>
      </c>
      <c r="AU105" s="99">
        <v>46</v>
      </c>
      <c r="AV105" s="99">
        <v>30</v>
      </c>
      <c r="AW105" s="99">
        <v>45</v>
      </c>
      <c r="AX105" s="99">
        <v>246</v>
      </c>
      <c r="AY105" s="99">
        <v>280</v>
      </c>
      <c r="AZ105" s="99">
        <v>192</v>
      </c>
      <c r="BA105" s="99">
        <v>151</v>
      </c>
      <c r="BB105" s="99">
        <v>133</v>
      </c>
      <c r="BC105" s="99">
        <v>113</v>
      </c>
      <c r="BD105" s="99">
        <v>94</v>
      </c>
      <c r="BE105" s="99">
        <v>101</v>
      </c>
      <c r="BF105" s="99">
        <v>78</v>
      </c>
      <c r="BG105" s="99">
        <v>69</v>
      </c>
      <c r="BH105" s="99">
        <v>61</v>
      </c>
      <c r="BI105" s="99">
        <v>86</v>
      </c>
      <c r="BJ105" s="99">
        <v>68</v>
      </c>
      <c r="BK105" s="99">
        <v>49</v>
      </c>
      <c r="BL105" s="99">
        <v>42</v>
      </c>
      <c r="BM105" s="99">
        <v>0</v>
      </c>
      <c r="BN105" s="99">
        <v>1884</v>
      </c>
      <c r="BP105" s="123">
        <v>1998</v>
      </c>
    </row>
    <row r="106" spans="2:68">
      <c r="B106" s="123">
        <v>1999</v>
      </c>
      <c r="C106" s="99">
        <v>25</v>
      </c>
      <c r="D106" s="99">
        <v>16</v>
      </c>
      <c r="E106" s="99">
        <v>21</v>
      </c>
      <c r="F106" s="99">
        <v>197</v>
      </c>
      <c r="G106" s="99">
        <v>200</v>
      </c>
      <c r="H106" s="99">
        <v>169</v>
      </c>
      <c r="I106" s="99">
        <v>121</v>
      </c>
      <c r="J106" s="99">
        <v>100</v>
      </c>
      <c r="K106" s="99">
        <v>88</v>
      </c>
      <c r="L106" s="99">
        <v>68</v>
      </c>
      <c r="M106" s="99">
        <v>44</v>
      </c>
      <c r="N106" s="99">
        <v>48</v>
      </c>
      <c r="O106" s="99">
        <v>47</v>
      </c>
      <c r="P106" s="99">
        <v>58</v>
      </c>
      <c r="Q106" s="99">
        <v>38</v>
      </c>
      <c r="R106" s="99">
        <v>47</v>
      </c>
      <c r="S106" s="99">
        <v>36</v>
      </c>
      <c r="T106" s="99">
        <v>28</v>
      </c>
      <c r="U106" s="99">
        <v>1</v>
      </c>
      <c r="V106" s="99">
        <v>1352</v>
      </c>
      <c r="W106" s="127"/>
      <c r="X106" s="123">
        <v>1999</v>
      </c>
      <c r="Y106" s="99">
        <v>24</v>
      </c>
      <c r="Z106" s="99">
        <v>19</v>
      </c>
      <c r="AA106" s="99">
        <v>24</v>
      </c>
      <c r="AB106" s="99">
        <v>56</v>
      </c>
      <c r="AC106" s="99">
        <v>56</v>
      </c>
      <c r="AD106" s="99">
        <v>42</v>
      </c>
      <c r="AE106" s="99">
        <v>36</v>
      </c>
      <c r="AF106" s="99">
        <v>30</v>
      </c>
      <c r="AG106" s="99">
        <v>24</v>
      </c>
      <c r="AH106" s="99">
        <v>27</v>
      </c>
      <c r="AI106" s="99">
        <v>30</v>
      </c>
      <c r="AJ106" s="99">
        <v>23</v>
      </c>
      <c r="AK106" s="99">
        <v>25</v>
      </c>
      <c r="AL106" s="99">
        <v>30</v>
      </c>
      <c r="AM106" s="99">
        <v>31</v>
      </c>
      <c r="AN106" s="99">
        <v>32</v>
      </c>
      <c r="AO106" s="99">
        <v>25</v>
      </c>
      <c r="AP106" s="99">
        <v>18</v>
      </c>
      <c r="AQ106" s="99">
        <v>0</v>
      </c>
      <c r="AR106" s="99">
        <v>552</v>
      </c>
      <c r="AS106" s="127"/>
      <c r="AT106" s="123">
        <v>1999</v>
      </c>
      <c r="AU106" s="99">
        <v>49</v>
      </c>
      <c r="AV106" s="99">
        <v>35</v>
      </c>
      <c r="AW106" s="99">
        <v>45</v>
      </c>
      <c r="AX106" s="99">
        <v>253</v>
      </c>
      <c r="AY106" s="99">
        <v>256</v>
      </c>
      <c r="AZ106" s="99">
        <v>211</v>
      </c>
      <c r="BA106" s="99">
        <v>157</v>
      </c>
      <c r="BB106" s="99">
        <v>130</v>
      </c>
      <c r="BC106" s="99">
        <v>112</v>
      </c>
      <c r="BD106" s="99">
        <v>95</v>
      </c>
      <c r="BE106" s="99">
        <v>74</v>
      </c>
      <c r="BF106" s="99">
        <v>71</v>
      </c>
      <c r="BG106" s="99">
        <v>72</v>
      </c>
      <c r="BH106" s="99">
        <v>88</v>
      </c>
      <c r="BI106" s="99">
        <v>69</v>
      </c>
      <c r="BJ106" s="99">
        <v>79</v>
      </c>
      <c r="BK106" s="99">
        <v>61</v>
      </c>
      <c r="BL106" s="99">
        <v>46</v>
      </c>
      <c r="BM106" s="99">
        <v>1</v>
      </c>
      <c r="BN106" s="99">
        <v>1904</v>
      </c>
      <c r="BP106" s="123">
        <v>1999</v>
      </c>
    </row>
    <row r="107" spans="2:68" s="91" customFormat="1">
      <c r="B107" s="124">
        <v>2000</v>
      </c>
      <c r="C107" s="99">
        <v>20</v>
      </c>
      <c r="D107" s="99">
        <v>21</v>
      </c>
      <c r="E107" s="99">
        <v>37</v>
      </c>
      <c r="F107" s="99">
        <v>193</v>
      </c>
      <c r="G107" s="99">
        <v>192</v>
      </c>
      <c r="H107" s="99">
        <v>161</v>
      </c>
      <c r="I107" s="99">
        <v>127</v>
      </c>
      <c r="J107" s="99">
        <v>114</v>
      </c>
      <c r="K107" s="99">
        <v>85</v>
      </c>
      <c r="L107" s="99">
        <v>94</v>
      </c>
      <c r="M107" s="99">
        <v>63</v>
      </c>
      <c r="N107" s="99">
        <v>41</v>
      </c>
      <c r="O107" s="99">
        <v>43</v>
      </c>
      <c r="P107" s="99">
        <v>42</v>
      </c>
      <c r="Q107" s="99">
        <v>37</v>
      </c>
      <c r="R107" s="99">
        <v>46</v>
      </c>
      <c r="S107" s="99">
        <v>31</v>
      </c>
      <c r="T107" s="99">
        <v>27</v>
      </c>
      <c r="U107" s="99">
        <v>0</v>
      </c>
      <c r="V107" s="99">
        <v>1374</v>
      </c>
      <c r="W107" s="125"/>
      <c r="X107" s="124">
        <v>2000</v>
      </c>
      <c r="Y107" s="99">
        <v>20</v>
      </c>
      <c r="Z107" s="99">
        <v>12</v>
      </c>
      <c r="AA107" s="99">
        <v>15</v>
      </c>
      <c r="AB107" s="99">
        <v>77</v>
      </c>
      <c r="AC107" s="99">
        <v>52</v>
      </c>
      <c r="AD107" s="99">
        <v>50</v>
      </c>
      <c r="AE107" s="99">
        <v>28</v>
      </c>
      <c r="AF107" s="99">
        <v>41</v>
      </c>
      <c r="AG107" s="99">
        <v>29</v>
      </c>
      <c r="AH107" s="99">
        <v>28</v>
      </c>
      <c r="AI107" s="99">
        <v>23</v>
      </c>
      <c r="AJ107" s="99">
        <v>23</v>
      </c>
      <c r="AK107" s="99">
        <v>26</v>
      </c>
      <c r="AL107" s="99">
        <v>20</v>
      </c>
      <c r="AM107" s="99">
        <v>31</v>
      </c>
      <c r="AN107" s="99">
        <v>41</v>
      </c>
      <c r="AO107" s="99">
        <v>14</v>
      </c>
      <c r="AP107" s="99">
        <v>17</v>
      </c>
      <c r="AQ107" s="99">
        <v>0</v>
      </c>
      <c r="AR107" s="99">
        <v>547</v>
      </c>
      <c r="AS107" s="125"/>
      <c r="AT107" s="124">
        <v>2000</v>
      </c>
      <c r="AU107" s="99">
        <v>40</v>
      </c>
      <c r="AV107" s="99">
        <v>33</v>
      </c>
      <c r="AW107" s="99">
        <v>52</v>
      </c>
      <c r="AX107" s="99">
        <v>270</v>
      </c>
      <c r="AY107" s="99">
        <v>244</v>
      </c>
      <c r="AZ107" s="99">
        <v>211</v>
      </c>
      <c r="BA107" s="99">
        <v>155</v>
      </c>
      <c r="BB107" s="99">
        <v>155</v>
      </c>
      <c r="BC107" s="99">
        <v>114</v>
      </c>
      <c r="BD107" s="99">
        <v>122</v>
      </c>
      <c r="BE107" s="99">
        <v>86</v>
      </c>
      <c r="BF107" s="99">
        <v>64</v>
      </c>
      <c r="BG107" s="99">
        <v>69</v>
      </c>
      <c r="BH107" s="99">
        <v>62</v>
      </c>
      <c r="BI107" s="99">
        <v>68</v>
      </c>
      <c r="BJ107" s="99">
        <v>87</v>
      </c>
      <c r="BK107" s="99">
        <v>45</v>
      </c>
      <c r="BL107" s="99">
        <v>44</v>
      </c>
      <c r="BM107" s="99">
        <v>0</v>
      </c>
      <c r="BN107" s="99">
        <v>1921</v>
      </c>
      <c r="BP107" s="124">
        <v>2000</v>
      </c>
    </row>
    <row r="108" spans="2:68">
      <c r="B108" s="123">
        <v>2001</v>
      </c>
      <c r="C108" s="99">
        <v>18</v>
      </c>
      <c r="D108" s="99">
        <v>16</v>
      </c>
      <c r="E108" s="99">
        <v>32</v>
      </c>
      <c r="F108" s="99">
        <v>192</v>
      </c>
      <c r="G108" s="99">
        <v>204</v>
      </c>
      <c r="H108" s="99">
        <v>165</v>
      </c>
      <c r="I108" s="99">
        <v>119</v>
      </c>
      <c r="J108" s="99">
        <v>99</v>
      </c>
      <c r="K108" s="99">
        <v>90</v>
      </c>
      <c r="L108" s="99">
        <v>78</v>
      </c>
      <c r="M108" s="99">
        <v>75</v>
      </c>
      <c r="N108" s="99">
        <v>46</v>
      </c>
      <c r="O108" s="99">
        <v>59</v>
      </c>
      <c r="P108" s="99">
        <v>51</v>
      </c>
      <c r="Q108" s="99">
        <v>48</v>
      </c>
      <c r="R108" s="99">
        <v>51</v>
      </c>
      <c r="S108" s="99">
        <v>29</v>
      </c>
      <c r="T108" s="99">
        <v>26</v>
      </c>
      <c r="U108" s="99">
        <v>0</v>
      </c>
      <c r="V108" s="99">
        <v>1398</v>
      </c>
      <c r="W108" s="127"/>
      <c r="X108" s="123">
        <v>2001</v>
      </c>
      <c r="Y108" s="99">
        <v>12</v>
      </c>
      <c r="Z108" s="99">
        <v>9</v>
      </c>
      <c r="AA108" s="99">
        <v>12</v>
      </c>
      <c r="AB108" s="99">
        <v>52</v>
      </c>
      <c r="AC108" s="99">
        <v>48</v>
      </c>
      <c r="AD108" s="99">
        <v>29</v>
      </c>
      <c r="AE108" s="99">
        <v>28</v>
      </c>
      <c r="AF108" s="99">
        <v>29</v>
      </c>
      <c r="AG108" s="99">
        <v>41</v>
      </c>
      <c r="AH108" s="99">
        <v>32</v>
      </c>
      <c r="AI108" s="99">
        <v>32</v>
      </c>
      <c r="AJ108" s="99">
        <v>26</v>
      </c>
      <c r="AK108" s="99">
        <v>30</v>
      </c>
      <c r="AL108" s="99">
        <v>20</v>
      </c>
      <c r="AM108" s="99">
        <v>21</v>
      </c>
      <c r="AN108" s="99">
        <v>24</v>
      </c>
      <c r="AO108" s="99">
        <v>24</v>
      </c>
      <c r="AP108" s="99">
        <v>27</v>
      </c>
      <c r="AQ108" s="99">
        <v>0</v>
      </c>
      <c r="AR108" s="99">
        <v>496</v>
      </c>
      <c r="AS108" s="127"/>
      <c r="AT108" s="123">
        <v>2001</v>
      </c>
      <c r="AU108" s="99">
        <v>30</v>
      </c>
      <c r="AV108" s="99">
        <v>25</v>
      </c>
      <c r="AW108" s="99">
        <v>44</v>
      </c>
      <c r="AX108" s="99">
        <v>244</v>
      </c>
      <c r="AY108" s="99">
        <v>252</v>
      </c>
      <c r="AZ108" s="99">
        <v>194</v>
      </c>
      <c r="BA108" s="99">
        <v>147</v>
      </c>
      <c r="BB108" s="99">
        <v>128</v>
      </c>
      <c r="BC108" s="99">
        <v>131</v>
      </c>
      <c r="BD108" s="99">
        <v>110</v>
      </c>
      <c r="BE108" s="99">
        <v>107</v>
      </c>
      <c r="BF108" s="99">
        <v>72</v>
      </c>
      <c r="BG108" s="99">
        <v>89</v>
      </c>
      <c r="BH108" s="99">
        <v>71</v>
      </c>
      <c r="BI108" s="99">
        <v>69</v>
      </c>
      <c r="BJ108" s="99">
        <v>75</v>
      </c>
      <c r="BK108" s="99">
        <v>53</v>
      </c>
      <c r="BL108" s="99">
        <v>53</v>
      </c>
      <c r="BM108" s="99">
        <v>0</v>
      </c>
      <c r="BN108" s="99">
        <v>1894</v>
      </c>
      <c r="BP108" s="123">
        <v>2001</v>
      </c>
    </row>
    <row r="109" spans="2:68">
      <c r="B109" s="124">
        <v>2002</v>
      </c>
      <c r="C109" s="99">
        <v>17</v>
      </c>
      <c r="D109" s="99">
        <v>14</v>
      </c>
      <c r="E109" s="99">
        <v>33</v>
      </c>
      <c r="F109" s="99">
        <v>169</v>
      </c>
      <c r="G109" s="99">
        <v>194</v>
      </c>
      <c r="H109" s="99">
        <v>161</v>
      </c>
      <c r="I109" s="99">
        <v>132</v>
      </c>
      <c r="J109" s="99">
        <v>120</v>
      </c>
      <c r="K109" s="99">
        <v>83</v>
      </c>
      <c r="L109" s="99">
        <v>102</v>
      </c>
      <c r="M109" s="99">
        <v>66</v>
      </c>
      <c r="N109" s="99">
        <v>45</v>
      </c>
      <c r="O109" s="99">
        <v>39</v>
      </c>
      <c r="P109" s="99">
        <v>40</v>
      </c>
      <c r="Q109" s="99">
        <v>31</v>
      </c>
      <c r="R109" s="99">
        <v>36</v>
      </c>
      <c r="S109" s="99">
        <v>34</v>
      </c>
      <c r="T109" s="99">
        <v>18</v>
      </c>
      <c r="U109" s="99">
        <v>0</v>
      </c>
      <c r="V109" s="99">
        <v>1334</v>
      </c>
      <c r="W109" s="127"/>
      <c r="X109" s="124">
        <v>2002</v>
      </c>
      <c r="Y109" s="99">
        <v>14</v>
      </c>
      <c r="Z109" s="99">
        <v>12</v>
      </c>
      <c r="AA109" s="99">
        <v>9</v>
      </c>
      <c r="AB109" s="99">
        <v>66</v>
      </c>
      <c r="AC109" s="99">
        <v>48</v>
      </c>
      <c r="AD109" s="99">
        <v>32</v>
      </c>
      <c r="AE109" s="99">
        <v>28</v>
      </c>
      <c r="AF109" s="99">
        <v>36</v>
      </c>
      <c r="AG109" s="99">
        <v>29</v>
      </c>
      <c r="AH109" s="99">
        <v>31</v>
      </c>
      <c r="AI109" s="99">
        <v>26</v>
      </c>
      <c r="AJ109" s="99">
        <v>27</v>
      </c>
      <c r="AK109" s="99">
        <v>15</v>
      </c>
      <c r="AL109" s="99">
        <v>17</v>
      </c>
      <c r="AM109" s="99">
        <v>27</v>
      </c>
      <c r="AN109" s="99">
        <v>25</v>
      </c>
      <c r="AO109" s="99">
        <v>26</v>
      </c>
      <c r="AP109" s="99">
        <v>23</v>
      </c>
      <c r="AQ109" s="99">
        <v>1</v>
      </c>
      <c r="AR109" s="99">
        <v>492</v>
      </c>
      <c r="AS109" s="127"/>
      <c r="AT109" s="124">
        <v>2002</v>
      </c>
      <c r="AU109" s="99">
        <v>31</v>
      </c>
      <c r="AV109" s="99">
        <v>26</v>
      </c>
      <c r="AW109" s="99">
        <v>42</v>
      </c>
      <c r="AX109" s="99">
        <v>235</v>
      </c>
      <c r="AY109" s="99">
        <v>242</v>
      </c>
      <c r="AZ109" s="99">
        <v>193</v>
      </c>
      <c r="BA109" s="99">
        <v>160</v>
      </c>
      <c r="BB109" s="99">
        <v>156</v>
      </c>
      <c r="BC109" s="99">
        <v>112</v>
      </c>
      <c r="BD109" s="99">
        <v>133</v>
      </c>
      <c r="BE109" s="99">
        <v>92</v>
      </c>
      <c r="BF109" s="99">
        <v>72</v>
      </c>
      <c r="BG109" s="99">
        <v>54</v>
      </c>
      <c r="BH109" s="99">
        <v>57</v>
      </c>
      <c r="BI109" s="99">
        <v>58</v>
      </c>
      <c r="BJ109" s="99">
        <v>61</v>
      </c>
      <c r="BK109" s="99">
        <v>60</v>
      </c>
      <c r="BL109" s="99">
        <v>41</v>
      </c>
      <c r="BM109" s="99">
        <v>1</v>
      </c>
      <c r="BN109" s="99">
        <v>1826</v>
      </c>
      <c r="BP109" s="124">
        <v>2002</v>
      </c>
    </row>
    <row r="110" spans="2:68">
      <c r="B110" s="123">
        <v>2003</v>
      </c>
      <c r="C110" s="99">
        <v>26</v>
      </c>
      <c r="D110" s="99">
        <v>19</v>
      </c>
      <c r="E110" s="99">
        <v>22</v>
      </c>
      <c r="F110" s="99">
        <v>167</v>
      </c>
      <c r="G110" s="99">
        <v>180</v>
      </c>
      <c r="H110" s="99">
        <v>115</v>
      </c>
      <c r="I110" s="99">
        <v>119</v>
      </c>
      <c r="J110" s="99">
        <v>105</v>
      </c>
      <c r="K110" s="99">
        <v>92</v>
      </c>
      <c r="L110" s="99">
        <v>74</v>
      </c>
      <c r="M110" s="99">
        <v>65</v>
      </c>
      <c r="N110" s="99">
        <v>48</v>
      </c>
      <c r="O110" s="99">
        <v>46</v>
      </c>
      <c r="P110" s="99">
        <v>35</v>
      </c>
      <c r="Q110" s="99">
        <v>37</v>
      </c>
      <c r="R110" s="99">
        <v>42</v>
      </c>
      <c r="S110" s="99">
        <v>26</v>
      </c>
      <c r="T110" s="99">
        <v>21</v>
      </c>
      <c r="U110" s="99">
        <v>0</v>
      </c>
      <c r="V110" s="99">
        <v>1239</v>
      </c>
      <c r="W110" s="127"/>
      <c r="X110" s="123">
        <v>2003</v>
      </c>
      <c r="Y110" s="99">
        <v>20</v>
      </c>
      <c r="Z110" s="99">
        <v>13</v>
      </c>
      <c r="AA110" s="99">
        <v>15</v>
      </c>
      <c r="AB110" s="99">
        <v>52</v>
      </c>
      <c r="AC110" s="99">
        <v>49</v>
      </c>
      <c r="AD110" s="99">
        <v>23</v>
      </c>
      <c r="AE110" s="99">
        <v>23</v>
      </c>
      <c r="AF110" s="99">
        <v>33</v>
      </c>
      <c r="AG110" s="99">
        <v>26</v>
      </c>
      <c r="AH110" s="99">
        <v>24</v>
      </c>
      <c r="AI110" s="99">
        <v>23</v>
      </c>
      <c r="AJ110" s="99">
        <v>27</v>
      </c>
      <c r="AK110" s="99">
        <v>15</v>
      </c>
      <c r="AL110" s="99">
        <v>19</v>
      </c>
      <c r="AM110" s="99">
        <v>26</v>
      </c>
      <c r="AN110" s="99">
        <v>29</v>
      </c>
      <c r="AO110" s="99">
        <v>23</v>
      </c>
      <c r="AP110" s="99">
        <v>23</v>
      </c>
      <c r="AQ110" s="99">
        <v>0</v>
      </c>
      <c r="AR110" s="99">
        <v>463</v>
      </c>
      <c r="AS110" s="127"/>
      <c r="AT110" s="123">
        <v>2003</v>
      </c>
      <c r="AU110" s="99">
        <v>46</v>
      </c>
      <c r="AV110" s="99">
        <v>32</v>
      </c>
      <c r="AW110" s="99">
        <v>37</v>
      </c>
      <c r="AX110" s="99">
        <v>219</v>
      </c>
      <c r="AY110" s="99">
        <v>229</v>
      </c>
      <c r="AZ110" s="99">
        <v>138</v>
      </c>
      <c r="BA110" s="99">
        <v>142</v>
      </c>
      <c r="BB110" s="99">
        <v>138</v>
      </c>
      <c r="BC110" s="99">
        <v>118</v>
      </c>
      <c r="BD110" s="99">
        <v>98</v>
      </c>
      <c r="BE110" s="99">
        <v>88</v>
      </c>
      <c r="BF110" s="99">
        <v>75</v>
      </c>
      <c r="BG110" s="99">
        <v>61</v>
      </c>
      <c r="BH110" s="99">
        <v>54</v>
      </c>
      <c r="BI110" s="99">
        <v>63</v>
      </c>
      <c r="BJ110" s="99">
        <v>71</v>
      </c>
      <c r="BK110" s="99">
        <v>49</v>
      </c>
      <c r="BL110" s="99">
        <v>44</v>
      </c>
      <c r="BM110" s="99">
        <v>0</v>
      </c>
      <c r="BN110" s="99">
        <v>1702</v>
      </c>
      <c r="BP110" s="123">
        <v>2003</v>
      </c>
    </row>
    <row r="111" spans="2:68">
      <c r="B111" s="124">
        <v>2004</v>
      </c>
      <c r="C111" s="99">
        <v>20</v>
      </c>
      <c r="D111" s="99">
        <v>15</v>
      </c>
      <c r="E111" s="99">
        <v>23</v>
      </c>
      <c r="F111" s="99">
        <v>139</v>
      </c>
      <c r="G111" s="99">
        <v>165</v>
      </c>
      <c r="H111" s="99">
        <v>115</v>
      </c>
      <c r="I111" s="99">
        <v>122</v>
      </c>
      <c r="J111" s="99">
        <v>89</v>
      </c>
      <c r="K111" s="99">
        <v>67</v>
      </c>
      <c r="L111" s="99">
        <v>70</v>
      </c>
      <c r="M111" s="99">
        <v>60</v>
      </c>
      <c r="N111" s="99">
        <v>50</v>
      </c>
      <c r="O111" s="99">
        <v>49</v>
      </c>
      <c r="P111" s="99">
        <v>40</v>
      </c>
      <c r="Q111" s="99">
        <v>38</v>
      </c>
      <c r="R111" s="99">
        <v>45</v>
      </c>
      <c r="S111" s="99">
        <v>34</v>
      </c>
      <c r="T111" s="99">
        <v>22</v>
      </c>
      <c r="U111" s="99">
        <v>0</v>
      </c>
      <c r="V111" s="99">
        <v>1163</v>
      </c>
      <c r="W111" s="127"/>
      <c r="X111" s="124">
        <v>2004</v>
      </c>
      <c r="Y111" s="99">
        <v>15</v>
      </c>
      <c r="Z111" s="99">
        <v>3</v>
      </c>
      <c r="AA111" s="99">
        <v>10</v>
      </c>
      <c r="AB111" s="99">
        <v>59</v>
      </c>
      <c r="AC111" s="99">
        <v>53</v>
      </c>
      <c r="AD111" s="99">
        <v>19</v>
      </c>
      <c r="AE111" s="99">
        <v>21</v>
      </c>
      <c r="AF111" s="99">
        <v>25</v>
      </c>
      <c r="AG111" s="99">
        <v>27</v>
      </c>
      <c r="AH111" s="99">
        <v>36</v>
      </c>
      <c r="AI111" s="99">
        <v>21</v>
      </c>
      <c r="AJ111" s="99">
        <v>28</v>
      </c>
      <c r="AK111" s="99">
        <v>18</v>
      </c>
      <c r="AL111" s="99">
        <v>27</v>
      </c>
      <c r="AM111" s="99">
        <v>20</v>
      </c>
      <c r="AN111" s="99">
        <v>15</v>
      </c>
      <c r="AO111" s="99">
        <v>25</v>
      </c>
      <c r="AP111" s="99">
        <v>15</v>
      </c>
      <c r="AQ111" s="99">
        <v>0</v>
      </c>
      <c r="AR111" s="99">
        <v>437</v>
      </c>
      <c r="AS111" s="127"/>
      <c r="AT111" s="124">
        <v>2004</v>
      </c>
      <c r="AU111" s="99">
        <v>35</v>
      </c>
      <c r="AV111" s="99">
        <v>18</v>
      </c>
      <c r="AW111" s="99">
        <v>33</v>
      </c>
      <c r="AX111" s="99">
        <v>198</v>
      </c>
      <c r="AY111" s="99">
        <v>218</v>
      </c>
      <c r="AZ111" s="99">
        <v>134</v>
      </c>
      <c r="BA111" s="99">
        <v>143</v>
      </c>
      <c r="BB111" s="99">
        <v>114</v>
      </c>
      <c r="BC111" s="99">
        <v>94</v>
      </c>
      <c r="BD111" s="99">
        <v>106</v>
      </c>
      <c r="BE111" s="99">
        <v>81</v>
      </c>
      <c r="BF111" s="99">
        <v>78</v>
      </c>
      <c r="BG111" s="99">
        <v>67</v>
      </c>
      <c r="BH111" s="99">
        <v>67</v>
      </c>
      <c r="BI111" s="99">
        <v>58</v>
      </c>
      <c r="BJ111" s="99">
        <v>60</v>
      </c>
      <c r="BK111" s="99">
        <v>59</v>
      </c>
      <c r="BL111" s="99">
        <v>37</v>
      </c>
      <c r="BM111" s="99">
        <v>0</v>
      </c>
      <c r="BN111" s="99">
        <v>1600</v>
      </c>
      <c r="BP111" s="124">
        <v>2004</v>
      </c>
    </row>
    <row r="112" spans="2:68">
      <c r="B112" s="123">
        <v>2005</v>
      </c>
      <c r="C112" s="99">
        <v>20</v>
      </c>
      <c r="D112" s="99">
        <v>8</v>
      </c>
      <c r="E112" s="99">
        <v>10</v>
      </c>
      <c r="F112" s="99">
        <v>127</v>
      </c>
      <c r="G112" s="99">
        <v>188</v>
      </c>
      <c r="H112" s="99">
        <v>144</v>
      </c>
      <c r="I112" s="99">
        <v>117</v>
      </c>
      <c r="J112" s="99">
        <v>97</v>
      </c>
      <c r="K112" s="99">
        <v>66</v>
      </c>
      <c r="L112" s="99">
        <v>78</v>
      </c>
      <c r="M112" s="99">
        <v>49</v>
      </c>
      <c r="N112" s="99">
        <v>54</v>
      </c>
      <c r="O112" s="99">
        <v>42</v>
      </c>
      <c r="P112" s="99">
        <v>44</v>
      </c>
      <c r="Q112" s="99">
        <v>30</v>
      </c>
      <c r="R112" s="99">
        <v>32</v>
      </c>
      <c r="S112" s="99">
        <v>36</v>
      </c>
      <c r="T112" s="99">
        <v>25</v>
      </c>
      <c r="U112" s="99">
        <v>0</v>
      </c>
      <c r="V112" s="99">
        <v>1167</v>
      </c>
      <c r="W112" s="127"/>
      <c r="X112" s="123">
        <v>2005</v>
      </c>
      <c r="Y112" s="99">
        <v>10</v>
      </c>
      <c r="Z112" s="99">
        <v>10</v>
      </c>
      <c r="AA112" s="99">
        <v>12</v>
      </c>
      <c r="AB112" s="99">
        <v>43</v>
      </c>
      <c r="AC112" s="99">
        <v>40</v>
      </c>
      <c r="AD112" s="99">
        <v>35</v>
      </c>
      <c r="AE112" s="99">
        <v>26</v>
      </c>
      <c r="AF112" s="99">
        <v>25</v>
      </c>
      <c r="AG112" s="99">
        <v>17</v>
      </c>
      <c r="AH112" s="99">
        <v>16</v>
      </c>
      <c r="AI112" s="99">
        <v>20</v>
      </c>
      <c r="AJ112" s="99">
        <v>21</v>
      </c>
      <c r="AK112" s="99">
        <v>18</v>
      </c>
      <c r="AL112" s="99">
        <v>22</v>
      </c>
      <c r="AM112" s="99">
        <v>20</v>
      </c>
      <c r="AN112" s="99">
        <v>17</v>
      </c>
      <c r="AO112" s="99">
        <v>30</v>
      </c>
      <c r="AP112" s="99">
        <v>27</v>
      </c>
      <c r="AQ112" s="99">
        <v>0</v>
      </c>
      <c r="AR112" s="99">
        <v>409</v>
      </c>
      <c r="AS112" s="127"/>
      <c r="AT112" s="123">
        <v>2005</v>
      </c>
      <c r="AU112" s="99">
        <v>30</v>
      </c>
      <c r="AV112" s="99">
        <v>18</v>
      </c>
      <c r="AW112" s="99">
        <v>22</v>
      </c>
      <c r="AX112" s="99">
        <v>170</v>
      </c>
      <c r="AY112" s="99">
        <v>228</v>
      </c>
      <c r="AZ112" s="99">
        <v>179</v>
      </c>
      <c r="BA112" s="99">
        <v>143</v>
      </c>
      <c r="BB112" s="99">
        <v>122</v>
      </c>
      <c r="BC112" s="99">
        <v>83</v>
      </c>
      <c r="BD112" s="99">
        <v>94</v>
      </c>
      <c r="BE112" s="99">
        <v>69</v>
      </c>
      <c r="BF112" s="99">
        <v>75</v>
      </c>
      <c r="BG112" s="99">
        <v>60</v>
      </c>
      <c r="BH112" s="99">
        <v>66</v>
      </c>
      <c r="BI112" s="99">
        <v>50</v>
      </c>
      <c r="BJ112" s="99">
        <v>49</v>
      </c>
      <c r="BK112" s="99">
        <v>66</v>
      </c>
      <c r="BL112" s="99">
        <v>52</v>
      </c>
      <c r="BM112" s="99">
        <v>0</v>
      </c>
      <c r="BN112" s="99">
        <v>1576</v>
      </c>
      <c r="BP112" s="123">
        <v>2005</v>
      </c>
    </row>
    <row r="113" spans="2:68">
      <c r="B113" s="123">
        <v>2006</v>
      </c>
      <c r="C113" s="99">
        <v>16</v>
      </c>
      <c r="D113" s="99">
        <v>18</v>
      </c>
      <c r="E113" s="99">
        <v>22</v>
      </c>
      <c r="F113" s="99">
        <v>151</v>
      </c>
      <c r="G113" s="99">
        <v>198</v>
      </c>
      <c r="H113" s="99">
        <v>127</v>
      </c>
      <c r="I113" s="99">
        <v>133</v>
      </c>
      <c r="J113" s="99">
        <v>103</v>
      </c>
      <c r="K113" s="99">
        <v>95</v>
      </c>
      <c r="L113" s="99">
        <v>83</v>
      </c>
      <c r="M113" s="99">
        <v>61</v>
      </c>
      <c r="N113" s="99">
        <v>50</v>
      </c>
      <c r="O113" s="99">
        <v>49</v>
      </c>
      <c r="P113" s="99">
        <v>29</v>
      </c>
      <c r="Q113" s="99">
        <v>37</v>
      </c>
      <c r="R113" s="99">
        <v>32</v>
      </c>
      <c r="S113" s="99">
        <v>35</v>
      </c>
      <c r="T113" s="99">
        <v>36</v>
      </c>
      <c r="U113" s="99">
        <v>0</v>
      </c>
      <c r="V113" s="99">
        <v>1275</v>
      </c>
      <c r="X113" s="123">
        <v>2006</v>
      </c>
      <c r="Y113" s="99">
        <v>11</v>
      </c>
      <c r="Z113" s="99">
        <v>9</v>
      </c>
      <c r="AA113" s="99">
        <v>10</v>
      </c>
      <c r="AB113" s="99">
        <v>56</v>
      </c>
      <c r="AC113" s="99">
        <v>49</v>
      </c>
      <c r="AD113" s="99">
        <v>21</v>
      </c>
      <c r="AE113" s="99">
        <v>28</v>
      </c>
      <c r="AF113" s="99">
        <v>28</v>
      </c>
      <c r="AG113" s="99">
        <v>29</v>
      </c>
      <c r="AH113" s="99">
        <v>30</v>
      </c>
      <c r="AI113" s="99">
        <v>19</v>
      </c>
      <c r="AJ113" s="99">
        <v>25</v>
      </c>
      <c r="AK113" s="99">
        <v>23</v>
      </c>
      <c r="AL113" s="99">
        <v>14</v>
      </c>
      <c r="AM113" s="99">
        <v>20</v>
      </c>
      <c r="AN113" s="99">
        <v>19</v>
      </c>
      <c r="AO113" s="99">
        <v>21</v>
      </c>
      <c r="AP113" s="99">
        <v>18</v>
      </c>
      <c r="AQ113" s="99">
        <v>0</v>
      </c>
      <c r="AR113" s="99">
        <v>430</v>
      </c>
      <c r="AT113" s="123">
        <v>2006</v>
      </c>
      <c r="AU113" s="99">
        <v>27</v>
      </c>
      <c r="AV113" s="99">
        <v>27</v>
      </c>
      <c r="AW113" s="99">
        <v>32</v>
      </c>
      <c r="AX113" s="99">
        <v>207</v>
      </c>
      <c r="AY113" s="99">
        <v>247</v>
      </c>
      <c r="AZ113" s="99">
        <v>148</v>
      </c>
      <c r="BA113" s="99">
        <v>161</v>
      </c>
      <c r="BB113" s="99">
        <v>131</v>
      </c>
      <c r="BC113" s="99">
        <v>124</v>
      </c>
      <c r="BD113" s="99">
        <v>113</v>
      </c>
      <c r="BE113" s="99">
        <v>80</v>
      </c>
      <c r="BF113" s="99">
        <v>75</v>
      </c>
      <c r="BG113" s="99">
        <v>72</v>
      </c>
      <c r="BH113" s="99">
        <v>43</v>
      </c>
      <c r="BI113" s="99">
        <v>57</v>
      </c>
      <c r="BJ113" s="99">
        <v>51</v>
      </c>
      <c r="BK113" s="99">
        <v>56</v>
      </c>
      <c r="BL113" s="99">
        <v>54</v>
      </c>
      <c r="BM113" s="99">
        <v>0</v>
      </c>
      <c r="BN113" s="99">
        <v>1705</v>
      </c>
      <c r="BP113" s="123">
        <v>2006</v>
      </c>
    </row>
    <row r="114" spans="2:68">
      <c r="B114" s="123">
        <v>2007</v>
      </c>
      <c r="C114" s="99">
        <v>16</v>
      </c>
      <c r="D114" s="99">
        <v>8</v>
      </c>
      <c r="E114" s="99">
        <v>15</v>
      </c>
      <c r="F114" s="99">
        <v>129</v>
      </c>
      <c r="G114" s="99">
        <v>158</v>
      </c>
      <c r="H114" s="99">
        <v>137</v>
      </c>
      <c r="I114" s="99">
        <v>126</v>
      </c>
      <c r="J114" s="99">
        <v>108</v>
      </c>
      <c r="K114" s="99">
        <v>84</v>
      </c>
      <c r="L114" s="99">
        <v>77</v>
      </c>
      <c r="M114" s="99">
        <v>79</v>
      </c>
      <c r="N114" s="99">
        <v>51</v>
      </c>
      <c r="O114" s="99">
        <v>41</v>
      </c>
      <c r="P114" s="99">
        <v>35</v>
      </c>
      <c r="Q114" s="99">
        <v>34</v>
      </c>
      <c r="R114" s="99">
        <v>46</v>
      </c>
      <c r="S114" s="99">
        <v>23</v>
      </c>
      <c r="T114" s="99">
        <v>28</v>
      </c>
      <c r="U114" s="99">
        <v>0</v>
      </c>
      <c r="V114" s="99">
        <v>1195</v>
      </c>
      <c r="X114" s="123">
        <v>2007</v>
      </c>
      <c r="Y114" s="99">
        <v>13</v>
      </c>
      <c r="Z114" s="99">
        <v>6</v>
      </c>
      <c r="AA114" s="99">
        <v>17</v>
      </c>
      <c r="AB114" s="99">
        <v>54</v>
      </c>
      <c r="AC114" s="99">
        <v>42</v>
      </c>
      <c r="AD114" s="99">
        <v>36</v>
      </c>
      <c r="AE114" s="99">
        <v>24</v>
      </c>
      <c r="AF114" s="99">
        <v>15</v>
      </c>
      <c r="AG114" s="99">
        <v>18</v>
      </c>
      <c r="AH114" s="99">
        <v>28</v>
      </c>
      <c r="AI114" s="99">
        <v>30</v>
      </c>
      <c r="AJ114" s="99">
        <v>21</v>
      </c>
      <c r="AK114" s="99">
        <v>33</v>
      </c>
      <c r="AL114" s="99">
        <v>16</v>
      </c>
      <c r="AM114" s="99">
        <v>19</v>
      </c>
      <c r="AN114" s="99">
        <v>26</v>
      </c>
      <c r="AO114" s="99">
        <v>15</v>
      </c>
      <c r="AP114" s="99">
        <v>18</v>
      </c>
      <c r="AQ114" s="99">
        <v>0</v>
      </c>
      <c r="AR114" s="99">
        <v>431</v>
      </c>
      <c r="AT114" s="123">
        <v>2007</v>
      </c>
      <c r="AU114" s="99">
        <v>29</v>
      </c>
      <c r="AV114" s="99">
        <v>14</v>
      </c>
      <c r="AW114" s="99">
        <v>32</v>
      </c>
      <c r="AX114" s="99">
        <v>183</v>
      </c>
      <c r="AY114" s="99">
        <v>200</v>
      </c>
      <c r="AZ114" s="99">
        <v>173</v>
      </c>
      <c r="BA114" s="99">
        <v>150</v>
      </c>
      <c r="BB114" s="99">
        <v>123</v>
      </c>
      <c r="BC114" s="99">
        <v>102</v>
      </c>
      <c r="BD114" s="99">
        <v>105</v>
      </c>
      <c r="BE114" s="99">
        <v>109</v>
      </c>
      <c r="BF114" s="99">
        <v>72</v>
      </c>
      <c r="BG114" s="99">
        <v>74</v>
      </c>
      <c r="BH114" s="99">
        <v>51</v>
      </c>
      <c r="BI114" s="99">
        <v>53</v>
      </c>
      <c r="BJ114" s="99">
        <v>72</v>
      </c>
      <c r="BK114" s="99">
        <v>38</v>
      </c>
      <c r="BL114" s="99">
        <v>46</v>
      </c>
      <c r="BM114" s="99">
        <v>0</v>
      </c>
      <c r="BN114" s="99">
        <v>1626</v>
      </c>
      <c r="BP114" s="123">
        <v>2007</v>
      </c>
    </row>
    <row r="115" spans="2:68">
      <c r="B115" s="123">
        <v>2008</v>
      </c>
      <c r="C115" s="99">
        <v>20</v>
      </c>
      <c r="D115" s="99">
        <v>10</v>
      </c>
      <c r="E115" s="99">
        <v>15</v>
      </c>
      <c r="F115" s="99">
        <v>134</v>
      </c>
      <c r="G115" s="99">
        <v>166</v>
      </c>
      <c r="H115" s="99">
        <v>123</v>
      </c>
      <c r="I115" s="99">
        <v>93</v>
      </c>
      <c r="J115" s="99">
        <v>104</v>
      </c>
      <c r="K115" s="99">
        <v>84</v>
      </c>
      <c r="L115" s="99">
        <v>89</v>
      </c>
      <c r="M115" s="99">
        <v>54</v>
      </c>
      <c r="N115" s="99">
        <v>48</v>
      </c>
      <c r="O115" s="99">
        <v>42</v>
      </c>
      <c r="P115" s="99">
        <v>32</v>
      </c>
      <c r="Q115" s="99">
        <v>23</v>
      </c>
      <c r="R115" s="99">
        <v>35</v>
      </c>
      <c r="S115" s="99">
        <v>35</v>
      </c>
      <c r="T115" s="99">
        <v>26</v>
      </c>
      <c r="U115" s="99">
        <v>2</v>
      </c>
      <c r="V115" s="99">
        <v>1135</v>
      </c>
      <c r="X115" s="123">
        <v>2008</v>
      </c>
      <c r="Y115" s="99">
        <v>9</v>
      </c>
      <c r="Z115" s="99">
        <v>7</v>
      </c>
      <c r="AA115" s="99">
        <v>5</v>
      </c>
      <c r="AB115" s="99">
        <v>53</v>
      </c>
      <c r="AC115" s="99">
        <v>34</v>
      </c>
      <c r="AD115" s="99">
        <v>31</v>
      </c>
      <c r="AE115" s="99">
        <v>20</v>
      </c>
      <c r="AF115" s="99">
        <v>26</v>
      </c>
      <c r="AG115" s="99">
        <v>19</v>
      </c>
      <c r="AH115" s="99">
        <v>31</v>
      </c>
      <c r="AI115" s="99">
        <v>30</v>
      </c>
      <c r="AJ115" s="99">
        <v>22</v>
      </c>
      <c r="AK115" s="99">
        <v>12</v>
      </c>
      <c r="AL115" s="99">
        <v>19</v>
      </c>
      <c r="AM115" s="99">
        <v>15</v>
      </c>
      <c r="AN115" s="99">
        <v>26</v>
      </c>
      <c r="AO115" s="99">
        <v>19</v>
      </c>
      <c r="AP115" s="99">
        <v>25</v>
      </c>
      <c r="AQ115" s="99">
        <v>0</v>
      </c>
      <c r="AR115" s="99">
        <v>403</v>
      </c>
      <c r="AT115" s="123">
        <v>2008</v>
      </c>
      <c r="AU115" s="99">
        <v>29</v>
      </c>
      <c r="AV115" s="99">
        <v>17</v>
      </c>
      <c r="AW115" s="99">
        <v>20</v>
      </c>
      <c r="AX115" s="99">
        <v>187</v>
      </c>
      <c r="AY115" s="99">
        <v>200</v>
      </c>
      <c r="AZ115" s="99">
        <v>154</v>
      </c>
      <c r="BA115" s="99">
        <v>113</v>
      </c>
      <c r="BB115" s="99">
        <v>130</v>
      </c>
      <c r="BC115" s="99">
        <v>103</v>
      </c>
      <c r="BD115" s="99">
        <v>120</v>
      </c>
      <c r="BE115" s="99">
        <v>84</v>
      </c>
      <c r="BF115" s="99">
        <v>70</v>
      </c>
      <c r="BG115" s="99">
        <v>54</v>
      </c>
      <c r="BH115" s="99">
        <v>51</v>
      </c>
      <c r="BI115" s="99">
        <v>38</v>
      </c>
      <c r="BJ115" s="99">
        <v>61</v>
      </c>
      <c r="BK115" s="99">
        <v>54</v>
      </c>
      <c r="BL115" s="99">
        <v>51</v>
      </c>
      <c r="BM115" s="99">
        <v>2</v>
      </c>
      <c r="BN115" s="99">
        <v>1538</v>
      </c>
      <c r="BP115" s="123">
        <v>2008</v>
      </c>
    </row>
    <row r="116" spans="2:68">
      <c r="B116" s="123">
        <v>2009</v>
      </c>
      <c r="C116" s="99">
        <v>15</v>
      </c>
      <c r="D116" s="99">
        <v>8</v>
      </c>
      <c r="E116" s="99">
        <v>20</v>
      </c>
      <c r="F116" s="99">
        <v>125</v>
      </c>
      <c r="G116" s="99">
        <v>155</v>
      </c>
      <c r="H116" s="99">
        <v>112</v>
      </c>
      <c r="I116" s="99">
        <v>97</v>
      </c>
      <c r="J116" s="99">
        <v>95</v>
      </c>
      <c r="K116" s="99">
        <v>95</v>
      </c>
      <c r="L116" s="99">
        <v>75</v>
      </c>
      <c r="M116" s="99">
        <v>84</v>
      </c>
      <c r="N116" s="99">
        <v>62</v>
      </c>
      <c r="O116" s="99">
        <v>38</v>
      </c>
      <c r="P116" s="99">
        <v>40</v>
      </c>
      <c r="Q116" s="99">
        <v>30</v>
      </c>
      <c r="R116" s="99">
        <v>33</v>
      </c>
      <c r="S116" s="99">
        <v>38</v>
      </c>
      <c r="T116" s="99">
        <v>41</v>
      </c>
      <c r="U116" s="99">
        <v>0</v>
      </c>
      <c r="V116" s="99">
        <v>1163</v>
      </c>
      <c r="X116" s="123">
        <v>2009</v>
      </c>
      <c r="Y116" s="99">
        <v>11</v>
      </c>
      <c r="Z116" s="99">
        <v>9</v>
      </c>
      <c r="AA116" s="99">
        <v>8</v>
      </c>
      <c r="AB116" s="99">
        <v>52</v>
      </c>
      <c r="AC116" s="99">
        <v>46</v>
      </c>
      <c r="AD116" s="99">
        <v>29</v>
      </c>
      <c r="AE116" s="99">
        <v>22</v>
      </c>
      <c r="AF116" s="99">
        <v>30</v>
      </c>
      <c r="AG116" s="99">
        <v>25</v>
      </c>
      <c r="AH116" s="99">
        <v>23</v>
      </c>
      <c r="AI116" s="99">
        <v>32</v>
      </c>
      <c r="AJ116" s="99">
        <v>28</v>
      </c>
      <c r="AK116" s="99">
        <v>21</v>
      </c>
      <c r="AL116" s="99">
        <v>17</v>
      </c>
      <c r="AM116" s="99">
        <v>17</v>
      </c>
      <c r="AN116" s="99">
        <v>20</v>
      </c>
      <c r="AO116" s="99">
        <v>17</v>
      </c>
      <c r="AP116" s="99">
        <v>21</v>
      </c>
      <c r="AQ116" s="99">
        <v>0</v>
      </c>
      <c r="AR116" s="99">
        <v>428</v>
      </c>
      <c r="AT116" s="123">
        <v>2009</v>
      </c>
      <c r="AU116" s="99">
        <v>26</v>
      </c>
      <c r="AV116" s="99">
        <v>17</v>
      </c>
      <c r="AW116" s="99">
        <v>28</v>
      </c>
      <c r="AX116" s="99">
        <v>177</v>
      </c>
      <c r="AY116" s="99">
        <v>201</v>
      </c>
      <c r="AZ116" s="99">
        <v>141</v>
      </c>
      <c r="BA116" s="99">
        <v>119</v>
      </c>
      <c r="BB116" s="99">
        <v>125</v>
      </c>
      <c r="BC116" s="99">
        <v>120</v>
      </c>
      <c r="BD116" s="99">
        <v>98</v>
      </c>
      <c r="BE116" s="99">
        <v>116</v>
      </c>
      <c r="BF116" s="99">
        <v>90</v>
      </c>
      <c r="BG116" s="99">
        <v>59</v>
      </c>
      <c r="BH116" s="99">
        <v>57</v>
      </c>
      <c r="BI116" s="99">
        <v>47</v>
      </c>
      <c r="BJ116" s="99">
        <v>53</v>
      </c>
      <c r="BK116" s="99">
        <v>55</v>
      </c>
      <c r="BL116" s="99">
        <v>62</v>
      </c>
      <c r="BM116" s="99">
        <v>0</v>
      </c>
      <c r="BN116" s="99">
        <v>1591</v>
      </c>
      <c r="BP116" s="123">
        <v>2009</v>
      </c>
    </row>
    <row r="117" spans="2:68">
      <c r="B117" s="123">
        <v>2010</v>
      </c>
      <c r="C117" s="99">
        <v>21</v>
      </c>
      <c r="D117" s="99">
        <v>12</v>
      </c>
      <c r="E117" s="99">
        <v>13</v>
      </c>
      <c r="F117" s="99">
        <v>122</v>
      </c>
      <c r="G117" s="99">
        <v>163</v>
      </c>
      <c r="H117" s="99">
        <v>106</v>
      </c>
      <c r="I117" s="99">
        <v>89</v>
      </c>
      <c r="J117" s="99">
        <v>87</v>
      </c>
      <c r="K117" s="99">
        <v>88</v>
      </c>
      <c r="L117" s="99">
        <v>72</v>
      </c>
      <c r="M117" s="99">
        <v>76</v>
      </c>
      <c r="N117" s="99">
        <v>60</v>
      </c>
      <c r="O117" s="99">
        <v>57</v>
      </c>
      <c r="P117" s="99">
        <v>42</v>
      </c>
      <c r="Q117" s="99">
        <v>32</v>
      </c>
      <c r="R117" s="99">
        <v>30</v>
      </c>
      <c r="S117" s="99">
        <v>25</v>
      </c>
      <c r="T117" s="99">
        <v>25</v>
      </c>
      <c r="U117" s="99">
        <v>0</v>
      </c>
      <c r="V117" s="99">
        <v>1120</v>
      </c>
      <c r="X117" s="123">
        <v>2010</v>
      </c>
      <c r="Y117" s="99">
        <v>10</v>
      </c>
      <c r="Z117" s="99">
        <v>7</v>
      </c>
      <c r="AA117" s="99">
        <v>4</v>
      </c>
      <c r="AB117" s="99">
        <v>38</v>
      </c>
      <c r="AC117" s="99">
        <v>33</v>
      </c>
      <c r="AD117" s="99">
        <v>38</v>
      </c>
      <c r="AE117" s="99">
        <v>32</v>
      </c>
      <c r="AF117" s="99">
        <v>20</v>
      </c>
      <c r="AG117" s="99">
        <v>29</v>
      </c>
      <c r="AH117" s="99">
        <v>17</v>
      </c>
      <c r="AI117" s="99">
        <v>27</v>
      </c>
      <c r="AJ117" s="99">
        <v>22</v>
      </c>
      <c r="AK117" s="99">
        <v>16</v>
      </c>
      <c r="AL117" s="99">
        <v>18</v>
      </c>
      <c r="AM117" s="99">
        <v>19</v>
      </c>
      <c r="AN117" s="99">
        <v>18</v>
      </c>
      <c r="AO117" s="99">
        <v>24</v>
      </c>
      <c r="AP117" s="99">
        <v>23</v>
      </c>
      <c r="AQ117" s="99">
        <v>0</v>
      </c>
      <c r="AR117" s="99">
        <v>395</v>
      </c>
      <c r="AT117" s="123">
        <v>2010</v>
      </c>
      <c r="AU117" s="99">
        <v>31</v>
      </c>
      <c r="AV117" s="99">
        <v>19</v>
      </c>
      <c r="AW117" s="99">
        <v>17</v>
      </c>
      <c r="AX117" s="99">
        <v>160</v>
      </c>
      <c r="AY117" s="99">
        <v>196</v>
      </c>
      <c r="AZ117" s="99">
        <v>144</v>
      </c>
      <c r="BA117" s="99">
        <v>121</v>
      </c>
      <c r="BB117" s="99">
        <v>107</v>
      </c>
      <c r="BC117" s="99">
        <v>117</v>
      </c>
      <c r="BD117" s="99">
        <v>89</v>
      </c>
      <c r="BE117" s="99">
        <v>103</v>
      </c>
      <c r="BF117" s="99">
        <v>82</v>
      </c>
      <c r="BG117" s="99">
        <v>73</v>
      </c>
      <c r="BH117" s="99">
        <v>60</v>
      </c>
      <c r="BI117" s="99">
        <v>51</v>
      </c>
      <c r="BJ117" s="99">
        <v>48</v>
      </c>
      <c r="BK117" s="99">
        <v>49</v>
      </c>
      <c r="BL117" s="99">
        <v>48</v>
      </c>
      <c r="BM117" s="99">
        <v>0</v>
      </c>
      <c r="BN117" s="99">
        <v>1515</v>
      </c>
      <c r="BP117" s="123">
        <v>2010</v>
      </c>
    </row>
    <row r="118" spans="2:68">
      <c r="B118" s="123">
        <v>2011</v>
      </c>
      <c r="C118" s="99">
        <v>16</v>
      </c>
      <c r="D118" s="99">
        <v>19</v>
      </c>
      <c r="E118" s="99">
        <v>18</v>
      </c>
      <c r="F118" s="99">
        <v>88</v>
      </c>
      <c r="G118" s="99">
        <v>122</v>
      </c>
      <c r="H118" s="99">
        <v>102</v>
      </c>
      <c r="I118" s="99">
        <v>75</v>
      </c>
      <c r="J118" s="99">
        <v>76</v>
      </c>
      <c r="K118" s="99">
        <v>80</v>
      </c>
      <c r="L118" s="99">
        <v>74</v>
      </c>
      <c r="M118" s="99">
        <v>60</v>
      </c>
      <c r="N118" s="99">
        <v>63</v>
      </c>
      <c r="O118" s="99">
        <v>57</v>
      </c>
      <c r="P118" s="99">
        <v>40</v>
      </c>
      <c r="Q118" s="99">
        <v>31</v>
      </c>
      <c r="R118" s="99">
        <v>39</v>
      </c>
      <c r="S118" s="99">
        <v>34</v>
      </c>
      <c r="T118" s="99">
        <v>45</v>
      </c>
      <c r="U118" s="99">
        <v>0</v>
      </c>
      <c r="V118" s="99">
        <v>1039</v>
      </c>
      <c r="X118" s="123">
        <v>2011</v>
      </c>
      <c r="Y118" s="99">
        <v>13</v>
      </c>
      <c r="Z118" s="99">
        <v>4</v>
      </c>
      <c r="AA118" s="99">
        <v>6</v>
      </c>
      <c r="AB118" s="99">
        <v>42</v>
      </c>
      <c r="AC118" s="99">
        <v>40</v>
      </c>
      <c r="AD118" s="99">
        <v>24</v>
      </c>
      <c r="AE118" s="99">
        <v>23</v>
      </c>
      <c r="AF118" s="99">
        <v>17</v>
      </c>
      <c r="AG118" s="99">
        <v>25</v>
      </c>
      <c r="AH118" s="99">
        <v>25</v>
      </c>
      <c r="AI118" s="99">
        <v>19</v>
      </c>
      <c r="AJ118" s="99">
        <v>25</v>
      </c>
      <c r="AK118" s="99">
        <v>13</v>
      </c>
      <c r="AL118" s="99">
        <v>18</v>
      </c>
      <c r="AM118" s="99">
        <v>21</v>
      </c>
      <c r="AN118" s="99">
        <v>21</v>
      </c>
      <c r="AO118" s="99">
        <v>18</v>
      </c>
      <c r="AP118" s="99">
        <v>30</v>
      </c>
      <c r="AQ118" s="99">
        <v>0</v>
      </c>
      <c r="AR118" s="99">
        <v>384</v>
      </c>
      <c r="AT118" s="123">
        <v>2011</v>
      </c>
      <c r="AU118" s="99">
        <v>29</v>
      </c>
      <c r="AV118" s="99">
        <v>23</v>
      </c>
      <c r="AW118" s="99">
        <v>24</v>
      </c>
      <c r="AX118" s="99">
        <v>130</v>
      </c>
      <c r="AY118" s="99">
        <v>162</v>
      </c>
      <c r="AZ118" s="99">
        <v>126</v>
      </c>
      <c r="BA118" s="99">
        <v>98</v>
      </c>
      <c r="BB118" s="99">
        <v>93</v>
      </c>
      <c r="BC118" s="99">
        <v>105</v>
      </c>
      <c r="BD118" s="99">
        <v>99</v>
      </c>
      <c r="BE118" s="99">
        <v>79</v>
      </c>
      <c r="BF118" s="99">
        <v>88</v>
      </c>
      <c r="BG118" s="99">
        <v>70</v>
      </c>
      <c r="BH118" s="99">
        <v>58</v>
      </c>
      <c r="BI118" s="99">
        <v>52</v>
      </c>
      <c r="BJ118" s="99">
        <v>60</v>
      </c>
      <c r="BK118" s="99">
        <v>52</v>
      </c>
      <c r="BL118" s="99">
        <v>75</v>
      </c>
      <c r="BM118" s="99">
        <v>0</v>
      </c>
      <c r="BN118" s="99">
        <v>1423</v>
      </c>
      <c r="BP118" s="123">
        <v>2011</v>
      </c>
    </row>
    <row r="119" spans="2:68">
      <c r="B119" s="123">
        <v>2012</v>
      </c>
      <c r="C119" s="99">
        <v>13</v>
      </c>
      <c r="D119" s="99">
        <v>13</v>
      </c>
      <c r="E119" s="99">
        <v>12</v>
      </c>
      <c r="F119" s="99">
        <v>108</v>
      </c>
      <c r="G119" s="99">
        <v>107</v>
      </c>
      <c r="H119" s="99">
        <v>121</v>
      </c>
      <c r="I119" s="99">
        <v>77</v>
      </c>
      <c r="J119" s="99">
        <v>74</v>
      </c>
      <c r="K119" s="99">
        <v>67</v>
      </c>
      <c r="L119" s="99">
        <v>59</v>
      </c>
      <c r="M119" s="99">
        <v>65</v>
      </c>
      <c r="N119" s="99">
        <v>50</v>
      </c>
      <c r="O119" s="99">
        <v>53</v>
      </c>
      <c r="P119" s="99">
        <v>47</v>
      </c>
      <c r="Q119" s="99">
        <v>37</v>
      </c>
      <c r="R119" s="99">
        <v>38</v>
      </c>
      <c r="S119" s="99">
        <v>38</v>
      </c>
      <c r="T119" s="99">
        <v>41</v>
      </c>
      <c r="U119" s="99">
        <v>0</v>
      </c>
      <c r="V119" s="99">
        <v>1020</v>
      </c>
      <c r="X119" s="123">
        <v>2012</v>
      </c>
      <c r="Y119" s="99">
        <v>17</v>
      </c>
      <c r="Z119" s="99">
        <v>6</v>
      </c>
      <c r="AA119" s="99">
        <v>9</v>
      </c>
      <c r="AB119" s="99">
        <v>34</v>
      </c>
      <c r="AC119" s="99">
        <v>42</v>
      </c>
      <c r="AD119" s="99">
        <v>26</v>
      </c>
      <c r="AE119" s="99">
        <v>15</v>
      </c>
      <c r="AF119" s="99">
        <v>22</v>
      </c>
      <c r="AG119" s="99">
        <v>21</v>
      </c>
      <c r="AH119" s="99">
        <v>16</v>
      </c>
      <c r="AI119" s="99">
        <v>26</v>
      </c>
      <c r="AJ119" s="99">
        <v>22</v>
      </c>
      <c r="AK119" s="99">
        <v>33</v>
      </c>
      <c r="AL119" s="99">
        <v>15</v>
      </c>
      <c r="AM119" s="99">
        <v>17</v>
      </c>
      <c r="AN119" s="99">
        <v>18</v>
      </c>
      <c r="AO119" s="99">
        <v>22</v>
      </c>
      <c r="AP119" s="99">
        <v>23</v>
      </c>
      <c r="AQ119" s="99">
        <v>0</v>
      </c>
      <c r="AR119" s="99">
        <v>384</v>
      </c>
      <c r="AT119" s="123">
        <v>2012</v>
      </c>
      <c r="AU119" s="99">
        <v>30</v>
      </c>
      <c r="AV119" s="99">
        <v>19</v>
      </c>
      <c r="AW119" s="99">
        <v>21</v>
      </c>
      <c r="AX119" s="99">
        <v>142</v>
      </c>
      <c r="AY119" s="99">
        <v>149</v>
      </c>
      <c r="AZ119" s="99">
        <v>147</v>
      </c>
      <c r="BA119" s="99">
        <v>92</v>
      </c>
      <c r="BB119" s="99">
        <v>96</v>
      </c>
      <c r="BC119" s="99">
        <v>88</v>
      </c>
      <c r="BD119" s="99">
        <v>75</v>
      </c>
      <c r="BE119" s="99">
        <v>91</v>
      </c>
      <c r="BF119" s="99">
        <v>72</v>
      </c>
      <c r="BG119" s="99">
        <v>86</v>
      </c>
      <c r="BH119" s="99">
        <v>62</v>
      </c>
      <c r="BI119" s="99">
        <v>54</v>
      </c>
      <c r="BJ119" s="99">
        <v>56</v>
      </c>
      <c r="BK119" s="99">
        <v>60</v>
      </c>
      <c r="BL119" s="99">
        <v>64</v>
      </c>
      <c r="BM119" s="99">
        <v>0</v>
      </c>
      <c r="BN119" s="99">
        <v>1404</v>
      </c>
      <c r="BP119" s="123">
        <v>2012</v>
      </c>
    </row>
    <row r="120" spans="2:68">
      <c r="B120" s="123">
        <v>2013</v>
      </c>
      <c r="C120" s="99">
        <v>11</v>
      </c>
      <c r="D120" s="99">
        <v>17</v>
      </c>
      <c r="E120" s="99">
        <v>13</v>
      </c>
      <c r="F120" s="99">
        <v>75</v>
      </c>
      <c r="G120" s="99">
        <v>112</v>
      </c>
      <c r="H120" s="99">
        <v>85</v>
      </c>
      <c r="I120" s="99">
        <v>70</v>
      </c>
      <c r="J120" s="99">
        <v>63</v>
      </c>
      <c r="K120" s="99">
        <v>77</v>
      </c>
      <c r="L120" s="99">
        <v>69</v>
      </c>
      <c r="M120" s="99">
        <v>60</v>
      </c>
      <c r="N120" s="99">
        <v>65</v>
      </c>
      <c r="O120" s="99">
        <v>51</v>
      </c>
      <c r="P120" s="99">
        <v>52</v>
      </c>
      <c r="Q120" s="99">
        <v>52</v>
      </c>
      <c r="R120" s="99">
        <v>35</v>
      </c>
      <c r="S120" s="99">
        <v>40</v>
      </c>
      <c r="T120" s="99">
        <v>34</v>
      </c>
      <c r="U120" s="99">
        <v>0</v>
      </c>
      <c r="V120" s="99">
        <v>981</v>
      </c>
      <c r="X120" s="123">
        <v>2013</v>
      </c>
      <c r="Y120" s="99">
        <v>6</v>
      </c>
      <c r="Z120" s="99">
        <v>12</v>
      </c>
      <c r="AA120" s="99">
        <v>6</v>
      </c>
      <c r="AB120" s="99">
        <v>30</v>
      </c>
      <c r="AC120" s="99">
        <v>38</v>
      </c>
      <c r="AD120" s="99">
        <v>27</v>
      </c>
      <c r="AE120" s="99">
        <v>21</v>
      </c>
      <c r="AF120" s="99">
        <v>17</v>
      </c>
      <c r="AG120" s="99">
        <v>18</v>
      </c>
      <c r="AH120" s="99">
        <v>18</v>
      </c>
      <c r="AI120" s="99">
        <v>20</v>
      </c>
      <c r="AJ120" s="99">
        <v>15</v>
      </c>
      <c r="AK120" s="99">
        <v>21</v>
      </c>
      <c r="AL120" s="99">
        <v>25</v>
      </c>
      <c r="AM120" s="99">
        <v>14</v>
      </c>
      <c r="AN120" s="99">
        <v>23</v>
      </c>
      <c r="AO120" s="99">
        <v>27</v>
      </c>
      <c r="AP120" s="99">
        <v>28</v>
      </c>
      <c r="AQ120" s="99">
        <v>1</v>
      </c>
      <c r="AR120" s="99">
        <v>367</v>
      </c>
      <c r="AT120" s="123">
        <v>2013</v>
      </c>
      <c r="AU120" s="99">
        <v>17</v>
      </c>
      <c r="AV120" s="99">
        <v>29</v>
      </c>
      <c r="AW120" s="99">
        <v>19</v>
      </c>
      <c r="AX120" s="99">
        <v>105</v>
      </c>
      <c r="AY120" s="99">
        <v>150</v>
      </c>
      <c r="AZ120" s="99">
        <v>112</v>
      </c>
      <c r="BA120" s="99">
        <v>91</v>
      </c>
      <c r="BB120" s="99">
        <v>80</v>
      </c>
      <c r="BC120" s="99">
        <v>95</v>
      </c>
      <c r="BD120" s="99">
        <v>87</v>
      </c>
      <c r="BE120" s="99">
        <v>80</v>
      </c>
      <c r="BF120" s="99">
        <v>80</v>
      </c>
      <c r="BG120" s="99">
        <v>72</v>
      </c>
      <c r="BH120" s="99">
        <v>77</v>
      </c>
      <c r="BI120" s="99">
        <v>66</v>
      </c>
      <c r="BJ120" s="99">
        <v>58</v>
      </c>
      <c r="BK120" s="99">
        <v>67</v>
      </c>
      <c r="BL120" s="99">
        <v>62</v>
      </c>
      <c r="BM120" s="99">
        <v>1</v>
      </c>
      <c r="BN120" s="99">
        <v>1348</v>
      </c>
      <c r="BP120" s="123">
        <v>2013</v>
      </c>
    </row>
    <row r="121" spans="2:68">
      <c r="B121" s="123">
        <v>2014</v>
      </c>
      <c r="C121" s="99">
        <v>10</v>
      </c>
      <c r="D121" s="99">
        <v>10</v>
      </c>
      <c r="E121" s="99">
        <v>12</v>
      </c>
      <c r="F121" s="99">
        <v>56</v>
      </c>
      <c r="G121" s="99">
        <v>114</v>
      </c>
      <c r="H121" s="99">
        <v>104</v>
      </c>
      <c r="I121" s="99">
        <v>81</v>
      </c>
      <c r="J121" s="99">
        <v>64</v>
      </c>
      <c r="K121" s="99">
        <v>77</v>
      </c>
      <c r="L121" s="99">
        <v>65</v>
      </c>
      <c r="M121" s="99">
        <v>63</v>
      </c>
      <c r="N121" s="99">
        <v>58</v>
      </c>
      <c r="O121" s="99">
        <v>57</v>
      </c>
      <c r="P121" s="99">
        <v>43</v>
      </c>
      <c r="Q121" s="99">
        <v>47</v>
      </c>
      <c r="R121" s="99">
        <v>24</v>
      </c>
      <c r="S121" s="99">
        <v>36</v>
      </c>
      <c r="T121" s="99">
        <v>38</v>
      </c>
      <c r="U121" s="99">
        <v>0</v>
      </c>
      <c r="V121" s="99">
        <v>959</v>
      </c>
      <c r="X121" s="123">
        <v>2014</v>
      </c>
      <c r="Y121" s="99">
        <v>14</v>
      </c>
      <c r="Z121" s="99">
        <v>11</v>
      </c>
      <c r="AA121" s="99">
        <v>5</v>
      </c>
      <c r="AB121" s="99">
        <v>35</v>
      </c>
      <c r="AC121" s="99">
        <v>26</v>
      </c>
      <c r="AD121" s="99">
        <v>30</v>
      </c>
      <c r="AE121" s="99">
        <v>27</v>
      </c>
      <c r="AF121" s="99">
        <v>20</v>
      </c>
      <c r="AG121" s="99">
        <v>17</v>
      </c>
      <c r="AH121" s="99">
        <v>13</v>
      </c>
      <c r="AI121" s="99">
        <v>18</v>
      </c>
      <c r="AJ121" s="99">
        <v>18</v>
      </c>
      <c r="AK121" s="99">
        <v>22</v>
      </c>
      <c r="AL121" s="99">
        <v>22</v>
      </c>
      <c r="AM121" s="99">
        <v>15</v>
      </c>
      <c r="AN121" s="99">
        <v>18</v>
      </c>
      <c r="AO121" s="99">
        <v>24</v>
      </c>
      <c r="AP121" s="99">
        <v>39</v>
      </c>
      <c r="AQ121" s="99">
        <v>0</v>
      </c>
      <c r="AR121" s="99">
        <v>374</v>
      </c>
      <c r="AT121" s="123">
        <v>2014</v>
      </c>
      <c r="AU121" s="99">
        <v>24</v>
      </c>
      <c r="AV121" s="99">
        <v>21</v>
      </c>
      <c r="AW121" s="99">
        <v>17</v>
      </c>
      <c r="AX121" s="99">
        <v>91</v>
      </c>
      <c r="AY121" s="99">
        <v>140</v>
      </c>
      <c r="AZ121" s="99">
        <v>134</v>
      </c>
      <c r="BA121" s="99">
        <v>108</v>
      </c>
      <c r="BB121" s="99">
        <v>84</v>
      </c>
      <c r="BC121" s="99">
        <v>94</v>
      </c>
      <c r="BD121" s="99">
        <v>78</v>
      </c>
      <c r="BE121" s="99">
        <v>81</v>
      </c>
      <c r="BF121" s="99">
        <v>76</v>
      </c>
      <c r="BG121" s="99">
        <v>79</v>
      </c>
      <c r="BH121" s="99">
        <v>65</v>
      </c>
      <c r="BI121" s="99">
        <v>62</v>
      </c>
      <c r="BJ121" s="99">
        <v>42</v>
      </c>
      <c r="BK121" s="99">
        <v>60</v>
      </c>
      <c r="BL121" s="99">
        <v>77</v>
      </c>
      <c r="BM121" s="99">
        <v>0</v>
      </c>
      <c r="BN121" s="99">
        <v>1333</v>
      </c>
      <c r="BP121" s="123">
        <v>2014</v>
      </c>
    </row>
    <row r="122" spans="2:68">
      <c r="B122" s="123">
        <v>2015</v>
      </c>
      <c r="C122" s="99">
        <v>11</v>
      </c>
      <c r="D122" s="99">
        <v>10</v>
      </c>
      <c r="E122" s="99">
        <v>11</v>
      </c>
      <c r="F122" s="99">
        <v>72</v>
      </c>
      <c r="G122" s="99">
        <v>91</v>
      </c>
      <c r="H122" s="99">
        <v>91</v>
      </c>
      <c r="I122" s="99">
        <v>84</v>
      </c>
      <c r="J122" s="99">
        <v>52</v>
      </c>
      <c r="K122" s="99">
        <v>77</v>
      </c>
      <c r="L122" s="99">
        <v>76</v>
      </c>
      <c r="M122" s="99">
        <v>61</v>
      </c>
      <c r="N122" s="99">
        <v>49</v>
      </c>
      <c r="O122" s="99">
        <v>44</v>
      </c>
      <c r="P122" s="99">
        <v>57</v>
      </c>
      <c r="Q122" s="99">
        <v>39</v>
      </c>
      <c r="R122" s="99">
        <v>51</v>
      </c>
      <c r="S122" s="99">
        <v>26</v>
      </c>
      <c r="T122" s="99">
        <v>40</v>
      </c>
      <c r="U122" s="99">
        <v>0</v>
      </c>
      <c r="V122" s="99">
        <v>942</v>
      </c>
      <c r="X122" s="123">
        <v>2015</v>
      </c>
      <c r="Y122" s="99">
        <v>11</v>
      </c>
      <c r="Z122" s="99">
        <v>4</v>
      </c>
      <c r="AA122" s="99">
        <v>7</v>
      </c>
      <c r="AB122" s="99">
        <v>40</v>
      </c>
      <c r="AC122" s="99">
        <v>25</v>
      </c>
      <c r="AD122" s="99">
        <v>30</v>
      </c>
      <c r="AE122" s="99">
        <v>17</v>
      </c>
      <c r="AF122" s="99">
        <v>14</v>
      </c>
      <c r="AG122" s="99">
        <v>18</v>
      </c>
      <c r="AH122" s="99">
        <v>21</v>
      </c>
      <c r="AI122" s="99">
        <v>18</v>
      </c>
      <c r="AJ122" s="99">
        <v>17</v>
      </c>
      <c r="AK122" s="99">
        <v>25</v>
      </c>
      <c r="AL122" s="99">
        <v>18</v>
      </c>
      <c r="AM122" s="99">
        <v>26</v>
      </c>
      <c r="AN122" s="99">
        <v>13</v>
      </c>
      <c r="AO122" s="99">
        <v>19</v>
      </c>
      <c r="AP122" s="99">
        <v>35</v>
      </c>
      <c r="AQ122" s="99">
        <v>0</v>
      </c>
      <c r="AR122" s="99">
        <v>358</v>
      </c>
      <c r="AT122" s="123">
        <v>2015</v>
      </c>
      <c r="AU122" s="99">
        <v>22</v>
      </c>
      <c r="AV122" s="99">
        <v>14</v>
      </c>
      <c r="AW122" s="99">
        <v>18</v>
      </c>
      <c r="AX122" s="99">
        <v>112</v>
      </c>
      <c r="AY122" s="99">
        <v>116</v>
      </c>
      <c r="AZ122" s="99">
        <v>121</v>
      </c>
      <c r="BA122" s="99">
        <v>101</v>
      </c>
      <c r="BB122" s="99">
        <v>66</v>
      </c>
      <c r="BC122" s="99">
        <v>95</v>
      </c>
      <c r="BD122" s="99">
        <v>97</v>
      </c>
      <c r="BE122" s="99">
        <v>79</v>
      </c>
      <c r="BF122" s="99">
        <v>66</v>
      </c>
      <c r="BG122" s="99">
        <v>69</v>
      </c>
      <c r="BH122" s="99">
        <v>75</v>
      </c>
      <c r="BI122" s="99">
        <v>65</v>
      </c>
      <c r="BJ122" s="99">
        <v>64</v>
      </c>
      <c r="BK122" s="99">
        <v>45</v>
      </c>
      <c r="BL122" s="99">
        <v>75</v>
      </c>
      <c r="BM122" s="99">
        <v>0</v>
      </c>
      <c r="BN122" s="99">
        <v>1300</v>
      </c>
      <c r="BP122" s="123">
        <v>2015</v>
      </c>
    </row>
    <row r="123" spans="2:68">
      <c r="B123" s="123">
        <v>2016</v>
      </c>
      <c r="C123" s="99">
        <v>17</v>
      </c>
      <c r="D123" s="99">
        <v>5</v>
      </c>
      <c r="E123" s="99">
        <v>11</v>
      </c>
      <c r="F123" s="99">
        <v>85</v>
      </c>
      <c r="G123" s="99">
        <v>115</v>
      </c>
      <c r="H123" s="99">
        <v>101</v>
      </c>
      <c r="I123" s="99">
        <v>75</v>
      </c>
      <c r="J123" s="99">
        <v>80</v>
      </c>
      <c r="K123" s="99">
        <v>89</v>
      </c>
      <c r="L123" s="99">
        <v>81</v>
      </c>
      <c r="M123" s="99">
        <v>58</v>
      </c>
      <c r="N123" s="99">
        <v>58</v>
      </c>
      <c r="O123" s="99">
        <v>48</v>
      </c>
      <c r="P123" s="99">
        <v>41</v>
      </c>
      <c r="Q123" s="99">
        <v>32</v>
      </c>
      <c r="R123" s="99">
        <v>37</v>
      </c>
      <c r="S123" s="99">
        <v>36</v>
      </c>
      <c r="T123" s="99">
        <v>49</v>
      </c>
      <c r="U123" s="99">
        <v>0</v>
      </c>
      <c r="V123" s="99">
        <v>1018</v>
      </c>
      <c r="X123" s="123">
        <v>2016</v>
      </c>
      <c r="Y123" s="99">
        <v>7</v>
      </c>
      <c r="Z123" s="99">
        <v>4</v>
      </c>
      <c r="AA123" s="99">
        <v>4</v>
      </c>
      <c r="AB123" s="99">
        <v>28</v>
      </c>
      <c r="AC123" s="99">
        <v>34</v>
      </c>
      <c r="AD123" s="99">
        <v>39</v>
      </c>
      <c r="AE123" s="99">
        <v>22</v>
      </c>
      <c r="AF123" s="99">
        <v>17</v>
      </c>
      <c r="AG123" s="99">
        <v>17</v>
      </c>
      <c r="AH123" s="99">
        <v>28</v>
      </c>
      <c r="AI123" s="99">
        <v>16</v>
      </c>
      <c r="AJ123" s="99">
        <v>18</v>
      </c>
      <c r="AK123" s="99">
        <v>22</v>
      </c>
      <c r="AL123" s="99">
        <v>20</v>
      </c>
      <c r="AM123" s="99">
        <v>15</v>
      </c>
      <c r="AN123" s="99">
        <v>16</v>
      </c>
      <c r="AO123" s="99">
        <v>19</v>
      </c>
      <c r="AP123" s="99">
        <v>33</v>
      </c>
      <c r="AQ123" s="99">
        <v>0</v>
      </c>
      <c r="AR123" s="99">
        <v>359</v>
      </c>
      <c r="AT123" s="123">
        <v>2016</v>
      </c>
      <c r="AU123" s="99">
        <v>24</v>
      </c>
      <c r="AV123" s="99">
        <v>9</v>
      </c>
      <c r="AW123" s="99">
        <v>15</v>
      </c>
      <c r="AX123" s="99">
        <v>113</v>
      </c>
      <c r="AY123" s="99">
        <v>149</v>
      </c>
      <c r="AZ123" s="99">
        <v>140</v>
      </c>
      <c r="BA123" s="99">
        <v>97</v>
      </c>
      <c r="BB123" s="99">
        <v>97</v>
      </c>
      <c r="BC123" s="99">
        <v>106</v>
      </c>
      <c r="BD123" s="99">
        <v>109</v>
      </c>
      <c r="BE123" s="99">
        <v>74</v>
      </c>
      <c r="BF123" s="99">
        <v>76</v>
      </c>
      <c r="BG123" s="99">
        <v>70</v>
      </c>
      <c r="BH123" s="99">
        <v>61</v>
      </c>
      <c r="BI123" s="99">
        <v>47</v>
      </c>
      <c r="BJ123" s="99">
        <v>53</v>
      </c>
      <c r="BK123" s="99">
        <v>55</v>
      </c>
      <c r="BL123" s="99">
        <v>82</v>
      </c>
      <c r="BM123" s="99">
        <v>0</v>
      </c>
      <c r="BN123" s="99">
        <v>1377</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11.579611999999999</v>
      </c>
      <c r="D75" s="100">
        <v>11.895901</v>
      </c>
      <c r="E75" s="100">
        <v>13.866740999999999</v>
      </c>
      <c r="F75" s="100">
        <v>85.285494999999997</v>
      </c>
      <c r="G75" s="100">
        <v>98.097538</v>
      </c>
      <c r="H75" s="100">
        <v>58.241965999999998</v>
      </c>
      <c r="I75" s="100">
        <v>39.413569000000003</v>
      </c>
      <c r="J75" s="100">
        <v>40.430951999999998</v>
      </c>
      <c r="K75" s="100">
        <v>37.873725</v>
      </c>
      <c r="L75" s="100">
        <v>39.475036000000003</v>
      </c>
      <c r="M75" s="100">
        <v>45.288299000000002</v>
      </c>
      <c r="N75" s="100">
        <v>49.235804999999999</v>
      </c>
      <c r="O75" s="100">
        <v>51.201036000000002</v>
      </c>
      <c r="P75" s="100">
        <v>55.068688000000002</v>
      </c>
      <c r="Q75" s="100">
        <v>62.194426999999997</v>
      </c>
      <c r="R75" s="100">
        <v>78.157499999999999</v>
      </c>
      <c r="S75" s="100">
        <v>92.696492000000006</v>
      </c>
      <c r="T75" s="100">
        <v>129.5197</v>
      </c>
      <c r="U75" s="100">
        <v>44.992458999999997</v>
      </c>
      <c r="V75" s="100">
        <v>48.217785999999997</v>
      </c>
      <c r="W75" s="127"/>
      <c r="X75" s="121">
        <v>1968</v>
      </c>
      <c r="Y75" s="100">
        <v>9.3274714000000003</v>
      </c>
      <c r="Z75" s="100">
        <v>7.4260976999999997</v>
      </c>
      <c r="AA75" s="100">
        <v>3.8168077999999999</v>
      </c>
      <c r="AB75" s="100">
        <v>24.713069999999998</v>
      </c>
      <c r="AC75" s="100">
        <v>18.381972999999999</v>
      </c>
      <c r="AD75" s="100">
        <v>10.388719999999999</v>
      </c>
      <c r="AE75" s="100">
        <v>9.3855854000000001</v>
      </c>
      <c r="AF75" s="100">
        <v>11.172779</v>
      </c>
      <c r="AG75" s="100">
        <v>12.131665</v>
      </c>
      <c r="AH75" s="100">
        <v>11.717573</v>
      </c>
      <c r="AI75" s="100">
        <v>15.648179000000001</v>
      </c>
      <c r="AJ75" s="100">
        <v>16.184930000000001</v>
      </c>
      <c r="AK75" s="100">
        <v>18.922208000000001</v>
      </c>
      <c r="AL75" s="100">
        <v>27.379757000000001</v>
      </c>
      <c r="AM75" s="100">
        <v>34.476813999999997</v>
      </c>
      <c r="AN75" s="100">
        <v>32.996766000000001</v>
      </c>
      <c r="AO75" s="100">
        <v>36.850161999999997</v>
      </c>
      <c r="AP75" s="100">
        <v>40.942706000000001</v>
      </c>
      <c r="AQ75" s="100">
        <v>14.567337999999999</v>
      </c>
      <c r="AR75" s="100">
        <v>15.275501999999999</v>
      </c>
      <c r="AS75" s="127"/>
      <c r="AT75" s="121">
        <v>1968</v>
      </c>
      <c r="AU75" s="100">
        <v>10.482803000000001</v>
      </c>
      <c r="AV75" s="100">
        <v>9.7153884999999995</v>
      </c>
      <c r="AW75" s="100">
        <v>8.9609074</v>
      </c>
      <c r="AX75" s="100">
        <v>55.626117000000001</v>
      </c>
      <c r="AY75" s="100">
        <v>59.183649000000003</v>
      </c>
      <c r="AZ75" s="100">
        <v>35.127028000000003</v>
      </c>
      <c r="BA75" s="100">
        <v>24.842286000000001</v>
      </c>
      <c r="BB75" s="100">
        <v>26.349186</v>
      </c>
      <c r="BC75" s="100">
        <v>25.410299999999999</v>
      </c>
      <c r="BD75" s="100">
        <v>25.813893</v>
      </c>
      <c r="BE75" s="100">
        <v>30.483181999999999</v>
      </c>
      <c r="BF75" s="100">
        <v>32.831373999999997</v>
      </c>
      <c r="BG75" s="100">
        <v>34.920896999999997</v>
      </c>
      <c r="BH75" s="100">
        <v>40.152306000000003</v>
      </c>
      <c r="BI75" s="100">
        <v>46.011057000000001</v>
      </c>
      <c r="BJ75" s="100">
        <v>50.859881000000001</v>
      </c>
      <c r="BK75" s="100">
        <v>57.373375000000003</v>
      </c>
      <c r="BL75" s="100">
        <v>69.433594999999997</v>
      </c>
      <c r="BM75" s="100">
        <v>29.878499999999999</v>
      </c>
      <c r="BN75" s="100">
        <v>31.467665</v>
      </c>
      <c r="BO75" s="127"/>
      <c r="BP75" s="121">
        <v>1968</v>
      </c>
    </row>
    <row r="76" spans="1:68">
      <c r="A76" s="127"/>
      <c r="B76" s="121">
        <v>1969</v>
      </c>
      <c r="C76" s="100">
        <v>11.767474999999999</v>
      </c>
      <c r="D76" s="100">
        <v>13.187162000000001</v>
      </c>
      <c r="E76" s="100">
        <v>14.005437000000001</v>
      </c>
      <c r="F76" s="100">
        <v>78.542113999999998</v>
      </c>
      <c r="G76" s="100">
        <v>91.851091999999994</v>
      </c>
      <c r="H76" s="100">
        <v>53.572947999999997</v>
      </c>
      <c r="I76" s="100">
        <v>47.151480999999997</v>
      </c>
      <c r="J76" s="100">
        <v>40.368136</v>
      </c>
      <c r="K76" s="100">
        <v>38.663798999999997</v>
      </c>
      <c r="L76" s="100">
        <v>37.498828000000003</v>
      </c>
      <c r="M76" s="100">
        <v>43.072322999999997</v>
      </c>
      <c r="N76" s="100">
        <v>51.243589999999998</v>
      </c>
      <c r="O76" s="100">
        <v>65.678923999999995</v>
      </c>
      <c r="P76" s="100">
        <v>62.511111</v>
      </c>
      <c r="Q76" s="100">
        <v>84.262658999999999</v>
      </c>
      <c r="R76" s="100">
        <v>73.537001000000004</v>
      </c>
      <c r="S76" s="100">
        <v>78.169414000000003</v>
      </c>
      <c r="T76" s="100">
        <v>63.495423000000002</v>
      </c>
      <c r="U76" s="100">
        <v>45.071537999999997</v>
      </c>
      <c r="V76" s="100">
        <v>47.887635000000003</v>
      </c>
      <c r="W76" s="127"/>
      <c r="X76" s="121">
        <v>1969</v>
      </c>
      <c r="Y76" s="100">
        <v>11.645367</v>
      </c>
      <c r="Z76" s="100">
        <v>9.0331819000000007</v>
      </c>
      <c r="AA76" s="100">
        <v>7.7858466999999996</v>
      </c>
      <c r="AB76" s="100">
        <v>30.416138</v>
      </c>
      <c r="AC76" s="100">
        <v>18.219517</v>
      </c>
      <c r="AD76" s="100">
        <v>11.840275</v>
      </c>
      <c r="AE76" s="100">
        <v>9.0285054999999996</v>
      </c>
      <c r="AF76" s="100">
        <v>12.393179</v>
      </c>
      <c r="AG76" s="100">
        <v>11.013648999999999</v>
      </c>
      <c r="AH76" s="100">
        <v>15.955045</v>
      </c>
      <c r="AI76" s="100">
        <v>16.774699999999999</v>
      </c>
      <c r="AJ76" s="100">
        <v>23.827839999999998</v>
      </c>
      <c r="AK76" s="100">
        <v>22.784611000000002</v>
      </c>
      <c r="AL76" s="100">
        <v>29.538104000000001</v>
      </c>
      <c r="AM76" s="100">
        <v>40.150472000000001</v>
      </c>
      <c r="AN76" s="100">
        <v>34.438932000000001</v>
      </c>
      <c r="AO76" s="100">
        <v>31.449121000000002</v>
      </c>
      <c r="AP76" s="100">
        <v>27.044968000000001</v>
      </c>
      <c r="AQ76" s="100">
        <v>16.773834000000001</v>
      </c>
      <c r="AR76" s="100">
        <v>17.242583</v>
      </c>
      <c r="AS76" s="127"/>
      <c r="AT76" s="121">
        <v>1969</v>
      </c>
      <c r="AU76" s="100">
        <v>11.707898</v>
      </c>
      <c r="AV76" s="100">
        <v>11.163660999999999</v>
      </c>
      <c r="AW76" s="100">
        <v>10.969506000000001</v>
      </c>
      <c r="AX76" s="100">
        <v>54.949354</v>
      </c>
      <c r="AY76" s="100">
        <v>55.933436</v>
      </c>
      <c r="AZ76" s="100">
        <v>33.439760999999997</v>
      </c>
      <c r="BA76" s="100">
        <v>28.609486</v>
      </c>
      <c r="BB76" s="100">
        <v>26.883071000000001</v>
      </c>
      <c r="BC76" s="100">
        <v>25.316583999999999</v>
      </c>
      <c r="BD76" s="100">
        <v>26.930184000000001</v>
      </c>
      <c r="BE76" s="100">
        <v>29.919264999999999</v>
      </c>
      <c r="BF76" s="100">
        <v>37.556610999999997</v>
      </c>
      <c r="BG76" s="100">
        <v>43.920019000000003</v>
      </c>
      <c r="BH76" s="100">
        <v>44.906458000000001</v>
      </c>
      <c r="BI76" s="100">
        <v>58.592205</v>
      </c>
      <c r="BJ76" s="100">
        <v>49.632269999999998</v>
      </c>
      <c r="BK76" s="100">
        <v>48.547898000000004</v>
      </c>
      <c r="BL76" s="100">
        <v>38.608741999999999</v>
      </c>
      <c r="BM76" s="100">
        <v>31.011952000000001</v>
      </c>
      <c r="BN76" s="100">
        <v>32.364184999999999</v>
      </c>
      <c r="BO76" s="127"/>
      <c r="BP76" s="121">
        <v>1969</v>
      </c>
    </row>
    <row r="77" spans="1:68">
      <c r="A77" s="127"/>
      <c r="B77" s="121">
        <v>1970</v>
      </c>
      <c r="C77" s="100">
        <v>16.291388999999999</v>
      </c>
      <c r="D77" s="100">
        <v>13.008233000000001</v>
      </c>
      <c r="E77" s="100">
        <v>11.808854</v>
      </c>
      <c r="F77" s="100">
        <v>92.979512</v>
      </c>
      <c r="G77" s="100">
        <v>105.00525</v>
      </c>
      <c r="H77" s="100">
        <v>53.655909000000001</v>
      </c>
      <c r="I77" s="100">
        <v>39.020387999999997</v>
      </c>
      <c r="J77" s="100">
        <v>40.992386000000003</v>
      </c>
      <c r="K77" s="100">
        <v>40.631501999999998</v>
      </c>
      <c r="L77" s="100">
        <v>43.789301999999999</v>
      </c>
      <c r="M77" s="100">
        <v>49.027157000000003</v>
      </c>
      <c r="N77" s="100">
        <v>50.687109999999997</v>
      </c>
      <c r="O77" s="100">
        <v>59.437105000000003</v>
      </c>
      <c r="P77" s="100">
        <v>52.161037</v>
      </c>
      <c r="Q77" s="100">
        <v>63.762669000000002</v>
      </c>
      <c r="R77" s="100">
        <v>88.713780999999997</v>
      </c>
      <c r="S77" s="100">
        <v>150.21710999999999</v>
      </c>
      <c r="T77" s="100">
        <v>85.213032999999996</v>
      </c>
      <c r="U77" s="100">
        <v>47.949953000000001</v>
      </c>
      <c r="V77" s="100">
        <v>50.934722000000001</v>
      </c>
      <c r="W77" s="127"/>
      <c r="X77" s="121">
        <v>1970</v>
      </c>
      <c r="Y77" s="100">
        <v>9.1402003000000001</v>
      </c>
      <c r="Z77" s="100">
        <v>8.6875893000000008</v>
      </c>
      <c r="AA77" s="100">
        <v>9.1466045000000005</v>
      </c>
      <c r="AB77" s="100">
        <v>28.838635</v>
      </c>
      <c r="AC77" s="100">
        <v>21.745681999999999</v>
      </c>
      <c r="AD77" s="100">
        <v>15.142443999999999</v>
      </c>
      <c r="AE77" s="100">
        <v>7.9441788999999998</v>
      </c>
      <c r="AF77" s="100">
        <v>10.137019</v>
      </c>
      <c r="AG77" s="100">
        <v>14.249337000000001</v>
      </c>
      <c r="AH77" s="100">
        <v>14.008823</v>
      </c>
      <c r="AI77" s="100">
        <v>22.050508000000001</v>
      </c>
      <c r="AJ77" s="100">
        <v>18.670525000000001</v>
      </c>
      <c r="AK77" s="100">
        <v>25.346298999999998</v>
      </c>
      <c r="AL77" s="100">
        <v>32.17774</v>
      </c>
      <c r="AM77" s="100">
        <v>31.695527999999999</v>
      </c>
      <c r="AN77" s="100">
        <v>41.548200000000001</v>
      </c>
      <c r="AO77" s="100">
        <v>45.336959999999998</v>
      </c>
      <c r="AP77" s="100">
        <v>41.619458999999999</v>
      </c>
      <c r="AQ77" s="100">
        <v>17.295826999999999</v>
      </c>
      <c r="AR77" s="100">
        <v>18.003067000000001</v>
      </c>
      <c r="AS77" s="127"/>
      <c r="AT77" s="121">
        <v>1970</v>
      </c>
      <c r="AU77" s="100">
        <v>12.799580000000001</v>
      </c>
      <c r="AV77" s="100">
        <v>10.903839</v>
      </c>
      <c r="AW77" s="100">
        <v>10.511604</v>
      </c>
      <c r="AX77" s="100">
        <v>61.504688000000002</v>
      </c>
      <c r="AY77" s="100">
        <v>64.426580000000001</v>
      </c>
      <c r="AZ77" s="100">
        <v>35.033017000000001</v>
      </c>
      <c r="BA77" s="100">
        <v>23.925107000000001</v>
      </c>
      <c r="BB77" s="100">
        <v>26.048307999999999</v>
      </c>
      <c r="BC77" s="100">
        <v>27.935976</v>
      </c>
      <c r="BD77" s="100">
        <v>29.178224</v>
      </c>
      <c r="BE77" s="100">
        <v>35.554493000000001</v>
      </c>
      <c r="BF77" s="100">
        <v>34.677242999999997</v>
      </c>
      <c r="BG77" s="100">
        <v>42.054301000000002</v>
      </c>
      <c r="BH77" s="100">
        <v>41.546475999999998</v>
      </c>
      <c r="BI77" s="100">
        <v>45.189283000000003</v>
      </c>
      <c r="BJ77" s="100">
        <v>59.679037000000001</v>
      </c>
      <c r="BK77" s="100">
        <v>83.334041999999997</v>
      </c>
      <c r="BL77" s="100">
        <v>55.380623</v>
      </c>
      <c r="BM77" s="100">
        <v>32.716765000000002</v>
      </c>
      <c r="BN77" s="100">
        <v>34.146642</v>
      </c>
      <c r="BO77" s="127"/>
      <c r="BP77" s="121">
        <v>1970</v>
      </c>
    </row>
    <row r="78" spans="1:68">
      <c r="A78" s="127"/>
      <c r="B78" s="121">
        <v>1971</v>
      </c>
      <c r="C78" s="100">
        <v>10.486101</v>
      </c>
      <c r="D78" s="100">
        <v>15.182368</v>
      </c>
      <c r="E78" s="100">
        <v>14.981881</v>
      </c>
      <c r="F78" s="100">
        <v>96.231898000000001</v>
      </c>
      <c r="G78" s="100">
        <v>97.498568000000006</v>
      </c>
      <c r="H78" s="100">
        <v>58.488464999999998</v>
      </c>
      <c r="I78" s="100">
        <v>43.210543000000001</v>
      </c>
      <c r="J78" s="100">
        <v>39.360962999999998</v>
      </c>
      <c r="K78" s="100">
        <v>30.049810999999998</v>
      </c>
      <c r="L78" s="100">
        <v>35.821716000000002</v>
      </c>
      <c r="M78" s="100">
        <v>39.496333</v>
      </c>
      <c r="N78" s="100">
        <v>45.666718000000003</v>
      </c>
      <c r="O78" s="100">
        <v>44.547899000000001</v>
      </c>
      <c r="P78" s="100">
        <v>49.569954000000003</v>
      </c>
      <c r="Q78" s="100">
        <v>64.544059000000004</v>
      </c>
      <c r="R78" s="100">
        <v>84.805654000000004</v>
      </c>
      <c r="S78" s="100">
        <v>125.51633</v>
      </c>
      <c r="T78" s="100">
        <v>80.733248000000003</v>
      </c>
      <c r="U78" s="100">
        <v>45.417617</v>
      </c>
      <c r="V78" s="100">
        <v>47.643278000000002</v>
      </c>
      <c r="W78" s="127"/>
      <c r="X78" s="121">
        <v>1971</v>
      </c>
      <c r="Y78" s="100">
        <v>10.477650000000001</v>
      </c>
      <c r="Z78" s="100">
        <v>7.5715553</v>
      </c>
      <c r="AA78" s="100">
        <v>6.0625723000000002</v>
      </c>
      <c r="AB78" s="100">
        <v>31.869657</v>
      </c>
      <c r="AC78" s="100">
        <v>19.318141000000001</v>
      </c>
      <c r="AD78" s="100">
        <v>11.186164</v>
      </c>
      <c r="AE78" s="100">
        <v>11.553521999999999</v>
      </c>
      <c r="AF78" s="100">
        <v>8.4664754999999996</v>
      </c>
      <c r="AG78" s="100">
        <v>10.065815000000001</v>
      </c>
      <c r="AH78" s="100">
        <v>12.042945</v>
      </c>
      <c r="AI78" s="100">
        <v>13.304240999999999</v>
      </c>
      <c r="AJ78" s="100">
        <v>18.068771000000002</v>
      </c>
      <c r="AK78" s="100">
        <v>20.595934</v>
      </c>
      <c r="AL78" s="100">
        <v>22.445080999999998</v>
      </c>
      <c r="AM78" s="100">
        <v>27.916553</v>
      </c>
      <c r="AN78" s="100">
        <v>31.818760000000001</v>
      </c>
      <c r="AO78" s="100">
        <v>34.584347000000001</v>
      </c>
      <c r="AP78" s="100">
        <v>26.159179000000002</v>
      </c>
      <c r="AQ78" s="100">
        <v>15.047707000000001</v>
      </c>
      <c r="AR78" s="100">
        <v>15.309025</v>
      </c>
      <c r="AS78" s="127"/>
      <c r="AT78" s="121">
        <v>1971</v>
      </c>
      <c r="AU78" s="100">
        <v>10.481971</v>
      </c>
      <c r="AV78" s="100">
        <v>11.472711</v>
      </c>
      <c r="AW78" s="100">
        <v>10.630849</v>
      </c>
      <c r="AX78" s="100">
        <v>64.595844999999997</v>
      </c>
      <c r="AY78" s="100">
        <v>59.179015999999997</v>
      </c>
      <c r="AZ78" s="100">
        <v>35.640289000000003</v>
      </c>
      <c r="BA78" s="100">
        <v>27.913671999999998</v>
      </c>
      <c r="BB78" s="100">
        <v>24.375381000000001</v>
      </c>
      <c r="BC78" s="100">
        <v>20.412583000000001</v>
      </c>
      <c r="BD78" s="100">
        <v>24.190193000000001</v>
      </c>
      <c r="BE78" s="100">
        <v>26.420273999999999</v>
      </c>
      <c r="BF78" s="100">
        <v>31.792583</v>
      </c>
      <c r="BG78" s="100">
        <v>32.157268000000002</v>
      </c>
      <c r="BH78" s="100">
        <v>35.335599999999999</v>
      </c>
      <c r="BI78" s="100">
        <v>43.480297</v>
      </c>
      <c r="BJ78" s="100">
        <v>52.078983000000001</v>
      </c>
      <c r="BK78" s="100">
        <v>67.274322999999995</v>
      </c>
      <c r="BL78" s="100">
        <v>43.328851</v>
      </c>
      <c r="BM78" s="100">
        <v>30.312387000000001</v>
      </c>
      <c r="BN78" s="100">
        <v>31.102637000000001</v>
      </c>
      <c r="BO78" s="127"/>
      <c r="BP78" s="121">
        <v>1971</v>
      </c>
    </row>
    <row r="79" spans="1:68">
      <c r="A79" s="127"/>
      <c r="B79" s="121">
        <v>1972</v>
      </c>
      <c r="C79" s="100">
        <v>15.727088</v>
      </c>
      <c r="D79" s="100">
        <v>11.211205</v>
      </c>
      <c r="E79" s="100">
        <v>11.324058000000001</v>
      </c>
      <c r="F79" s="100">
        <v>86.623214000000004</v>
      </c>
      <c r="G79" s="100">
        <v>90.117047999999997</v>
      </c>
      <c r="H79" s="100">
        <v>44.061453999999998</v>
      </c>
      <c r="I79" s="100">
        <v>34.277360999999999</v>
      </c>
      <c r="J79" s="100">
        <v>31.281234000000001</v>
      </c>
      <c r="K79" s="100">
        <v>27.122584</v>
      </c>
      <c r="L79" s="100">
        <v>40.460315999999999</v>
      </c>
      <c r="M79" s="100">
        <v>37.437674999999999</v>
      </c>
      <c r="N79" s="100">
        <v>35.620607999999997</v>
      </c>
      <c r="O79" s="100">
        <v>47.529072999999997</v>
      </c>
      <c r="P79" s="100">
        <v>49.755837</v>
      </c>
      <c r="Q79" s="100">
        <v>62.180095000000001</v>
      </c>
      <c r="R79" s="100">
        <v>64.386525000000006</v>
      </c>
      <c r="S79" s="100">
        <v>92.331945000000005</v>
      </c>
      <c r="T79" s="100">
        <v>83.179298000000003</v>
      </c>
      <c r="U79" s="100">
        <v>40.642301000000003</v>
      </c>
      <c r="V79" s="100">
        <v>42.371245999999999</v>
      </c>
      <c r="W79" s="127"/>
      <c r="X79" s="121">
        <v>1972</v>
      </c>
      <c r="Y79" s="100">
        <v>10.994176</v>
      </c>
      <c r="Z79" s="100">
        <v>8.6513682000000003</v>
      </c>
      <c r="AA79" s="100">
        <v>7.2304024</v>
      </c>
      <c r="AB79" s="100">
        <v>25.368587999999999</v>
      </c>
      <c r="AC79" s="100">
        <v>19.144079000000001</v>
      </c>
      <c r="AD79" s="100">
        <v>9.1855053000000009</v>
      </c>
      <c r="AE79" s="100">
        <v>10.953649</v>
      </c>
      <c r="AF79" s="100">
        <v>8.3437854999999992</v>
      </c>
      <c r="AG79" s="100">
        <v>10.433703</v>
      </c>
      <c r="AH79" s="100">
        <v>14.127087</v>
      </c>
      <c r="AI79" s="100">
        <v>14.593152</v>
      </c>
      <c r="AJ79" s="100">
        <v>15.241918</v>
      </c>
      <c r="AK79" s="100">
        <v>15.682842000000001</v>
      </c>
      <c r="AL79" s="100">
        <v>23.962029000000001</v>
      </c>
      <c r="AM79" s="100">
        <v>24.049886000000001</v>
      </c>
      <c r="AN79" s="100">
        <v>37.609006999999998</v>
      </c>
      <c r="AO79" s="100">
        <v>44.799522000000003</v>
      </c>
      <c r="AP79" s="100">
        <v>29.079428</v>
      </c>
      <c r="AQ79" s="100">
        <v>14.625646</v>
      </c>
      <c r="AR79" s="100">
        <v>15.035261</v>
      </c>
      <c r="AS79" s="127"/>
      <c r="AT79" s="121">
        <v>1972</v>
      </c>
      <c r="AU79" s="100">
        <v>13.411034000000001</v>
      </c>
      <c r="AV79" s="100">
        <v>9.9647103000000001</v>
      </c>
      <c r="AW79" s="100">
        <v>9.3271298999999992</v>
      </c>
      <c r="AX79" s="100">
        <v>56.539264000000003</v>
      </c>
      <c r="AY79" s="100">
        <v>55.294443000000001</v>
      </c>
      <c r="AZ79" s="100">
        <v>27.172467999999999</v>
      </c>
      <c r="BA79" s="100">
        <v>23.022366999999999</v>
      </c>
      <c r="BB79" s="100">
        <v>20.137536999999998</v>
      </c>
      <c r="BC79" s="100">
        <v>19.087972000000001</v>
      </c>
      <c r="BD79" s="100">
        <v>27.599011000000001</v>
      </c>
      <c r="BE79" s="100">
        <v>26.065963</v>
      </c>
      <c r="BF79" s="100">
        <v>25.331433000000001</v>
      </c>
      <c r="BG79" s="100">
        <v>31.081056</v>
      </c>
      <c r="BH79" s="100">
        <v>36.168384000000003</v>
      </c>
      <c r="BI79" s="100">
        <v>40.455185999999998</v>
      </c>
      <c r="BJ79" s="100">
        <v>47.738509999999998</v>
      </c>
      <c r="BK79" s="100">
        <v>61.717015000000004</v>
      </c>
      <c r="BL79" s="100">
        <v>45.855784</v>
      </c>
      <c r="BM79" s="100">
        <v>27.699135999999999</v>
      </c>
      <c r="BN79" s="100">
        <v>28.455513</v>
      </c>
      <c r="BO79" s="127"/>
      <c r="BP79" s="121">
        <v>1972</v>
      </c>
    </row>
    <row r="80" spans="1:68">
      <c r="A80" s="127"/>
      <c r="B80" s="121">
        <v>1973</v>
      </c>
      <c r="C80" s="100">
        <v>10.722225</v>
      </c>
      <c r="D80" s="100">
        <v>14.641171999999999</v>
      </c>
      <c r="E80" s="100">
        <v>13.139493</v>
      </c>
      <c r="F80" s="100">
        <v>97.024739999999994</v>
      </c>
      <c r="G80" s="100">
        <v>95.351938000000004</v>
      </c>
      <c r="H80" s="100">
        <v>48.099102000000002</v>
      </c>
      <c r="I80" s="100">
        <v>37.620607</v>
      </c>
      <c r="J80" s="100">
        <v>35.990012999999998</v>
      </c>
      <c r="K80" s="100">
        <v>31.957826000000001</v>
      </c>
      <c r="L80" s="100">
        <v>34.676839000000001</v>
      </c>
      <c r="M80" s="100">
        <v>32.732778000000003</v>
      </c>
      <c r="N80" s="100">
        <v>39.664349000000001</v>
      </c>
      <c r="O80" s="100">
        <v>51.060546000000002</v>
      </c>
      <c r="P80" s="100">
        <v>51.854289000000001</v>
      </c>
      <c r="Q80" s="100">
        <v>62.786555</v>
      </c>
      <c r="R80" s="100">
        <v>65.623552000000004</v>
      </c>
      <c r="S80" s="100">
        <v>87.238563999999997</v>
      </c>
      <c r="T80" s="100">
        <v>102.16773000000001</v>
      </c>
      <c r="U80" s="100">
        <v>43.093992</v>
      </c>
      <c r="V80" s="100">
        <v>44.696922999999998</v>
      </c>
      <c r="W80" s="127"/>
      <c r="X80" s="121">
        <v>1973</v>
      </c>
      <c r="Y80" s="100">
        <v>10.712389999999999</v>
      </c>
      <c r="Z80" s="100">
        <v>8.7167589999999997</v>
      </c>
      <c r="AA80" s="100">
        <v>7.4750063999999998</v>
      </c>
      <c r="AB80" s="100">
        <v>26.137181999999999</v>
      </c>
      <c r="AC80" s="100">
        <v>19.486452</v>
      </c>
      <c r="AD80" s="100">
        <v>9.8404150000000001</v>
      </c>
      <c r="AE80" s="100">
        <v>7.596349</v>
      </c>
      <c r="AF80" s="100">
        <v>9.7634860999999997</v>
      </c>
      <c r="AG80" s="100">
        <v>10.644809</v>
      </c>
      <c r="AH80" s="100">
        <v>14.355919</v>
      </c>
      <c r="AI80" s="100">
        <v>15.761879</v>
      </c>
      <c r="AJ80" s="100">
        <v>17.385916999999999</v>
      </c>
      <c r="AK80" s="100">
        <v>16.313098</v>
      </c>
      <c r="AL80" s="100">
        <v>23.499991000000001</v>
      </c>
      <c r="AM80" s="100">
        <v>27.994579999999999</v>
      </c>
      <c r="AN80" s="100">
        <v>49.838414999999998</v>
      </c>
      <c r="AO80" s="100">
        <v>42.115395999999997</v>
      </c>
      <c r="AP80" s="100">
        <v>35.599153999999999</v>
      </c>
      <c r="AQ80" s="100">
        <v>15.219386999999999</v>
      </c>
      <c r="AR80" s="100">
        <v>15.750329000000001</v>
      </c>
      <c r="AS80" s="127"/>
      <c r="AT80" s="121">
        <v>1973</v>
      </c>
      <c r="AU80" s="100">
        <v>10.717411</v>
      </c>
      <c r="AV80" s="100">
        <v>11.755898999999999</v>
      </c>
      <c r="AW80" s="100">
        <v>10.380451000000001</v>
      </c>
      <c r="AX80" s="100">
        <v>62.221082000000003</v>
      </c>
      <c r="AY80" s="100">
        <v>58.070529999999998</v>
      </c>
      <c r="AZ80" s="100">
        <v>29.511949999999999</v>
      </c>
      <c r="BA80" s="100">
        <v>23.135024999999999</v>
      </c>
      <c r="BB80" s="100">
        <v>23.232710000000001</v>
      </c>
      <c r="BC80" s="100">
        <v>21.682594999999999</v>
      </c>
      <c r="BD80" s="100">
        <v>24.798681999999999</v>
      </c>
      <c r="BE80" s="100">
        <v>24.305274000000001</v>
      </c>
      <c r="BF80" s="100">
        <v>28.368611999999999</v>
      </c>
      <c r="BG80" s="100">
        <v>33.127490999999999</v>
      </c>
      <c r="BH80" s="100">
        <v>36.846330000000002</v>
      </c>
      <c r="BI80" s="100">
        <v>43.095526</v>
      </c>
      <c r="BJ80" s="100">
        <v>55.789765000000003</v>
      </c>
      <c r="BK80" s="100">
        <v>57.898443</v>
      </c>
      <c r="BL80" s="100">
        <v>56.106740000000002</v>
      </c>
      <c r="BM80" s="100">
        <v>29.219806999999999</v>
      </c>
      <c r="BN80" s="100">
        <v>30.003288999999999</v>
      </c>
      <c r="BO80" s="127"/>
      <c r="BP80" s="121">
        <v>1973</v>
      </c>
    </row>
    <row r="81" spans="1:68">
      <c r="A81" s="127"/>
      <c r="B81" s="121">
        <v>1974</v>
      </c>
      <c r="C81" s="100">
        <v>11.189048</v>
      </c>
      <c r="D81" s="100">
        <v>10.456721</v>
      </c>
      <c r="E81" s="100">
        <v>11.538709000000001</v>
      </c>
      <c r="F81" s="100">
        <v>102.13809999999999</v>
      </c>
      <c r="G81" s="100">
        <v>94.216663999999994</v>
      </c>
      <c r="H81" s="100">
        <v>45.920763000000001</v>
      </c>
      <c r="I81" s="100">
        <v>35.296993999999998</v>
      </c>
      <c r="J81" s="100">
        <v>28.907913000000001</v>
      </c>
      <c r="K81" s="100">
        <v>32.299660000000003</v>
      </c>
      <c r="L81" s="100">
        <v>34.273687000000002</v>
      </c>
      <c r="M81" s="100">
        <v>33.508994000000001</v>
      </c>
      <c r="N81" s="100">
        <v>43.014707000000001</v>
      </c>
      <c r="O81" s="100">
        <v>41.045337000000004</v>
      </c>
      <c r="P81" s="100">
        <v>46.587015999999998</v>
      </c>
      <c r="Q81" s="100">
        <v>56.598236</v>
      </c>
      <c r="R81" s="100">
        <v>76.058159000000003</v>
      </c>
      <c r="S81" s="100">
        <v>89.531525999999999</v>
      </c>
      <c r="T81" s="100">
        <v>115.86490999999999</v>
      </c>
      <c r="U81" s="100">
        <v>42.048470000000002</v>
      </c>
      <c r="V81" s="100">
        <v>43.643642</v>
      </c>
      <c r="W81" s="127"/>
      <c r="X81" s="121">
        <v>1974</v>
      </c>
      <c r="Y81" s="100">
        <v>10.902834</v>
      </c>
      <c r="Z81" s="100">
        <v>9.3295858999999997</v>
      </c>
      <c r="AA81" s="100">
        <v>7.1281144000000003</v>
      </c>
      <c r="AB81" s="100">
        <v>26.391877000000001</v>
      </c>
      <c r="AC81" s="100">
        <v>19.131398999999998</v>
      </c>
      <c r="AD81" s="100">
        <v>12.048237</v>
      </c>
      <c r="AE81" s="100">
        <v>9.0880793999999998</v>
      </c>
      <c r="AF81" s="100">
        <v>9.2292310000000004</v>
      </c>
      <c r="AG81" s="100">
        <v>9.9992702999999992</v>
      </c>
      <c r="AH81" s="100">
        <v>12.838948</v>
      </c>
      <c r="AI81" s="100">
        <v>15.496212999999999</v>
      </c>
      <c r="AJ81" s="100">
        <v>15.892035999999999</v>
      </c>
      <c r="AK81" s="100">
        <v>16.416654999999999</v>
      </c>
      <c r="AL81" s="100">
        <v>29.202221000000002</v>
      </c>
      <c r="AM81" s="100">
        <v>24.971364000000001</v>
      </c>
      <c r="AN81" s="100">
        <v>40.956685999999998</v>
      </c>
      <c r="AO81" s="100">
        <v>37.472042000000002</v>
      </c>
      <c r="AP81" s="100">
        <v>35.688122999999997</v>
      </c>
      <c r="AQ81" s="100">
        <v>15.220471</v>
      </c>
      <c r="AR81" s="100">
        <v>15.546306</v>
      </c>
      <c r="AS81" s="127"/>
      <c r="AT81" s="121">
        <v>1974</v>
      </c>
      <c r="AU81" s="100">
        <v>11.049092</v>
      </c>
      <c r="AV81" s="100">
        <v>9.9073098000000002</v>
      </c>
      <c r="AW81" s="100">
        <v>9.3945735999999993</v>
      </c>
      <c r="AX81" s="100">
        <v>64.980525999999998</v>
      </c>
      <c r="AY81" s="100">
        <v>57.232323999999998</v>
      </c>
      <c r="AZ81" s="100">
        <v>29.425387000000001</v>
      </c>
      <c r="BA81" s="100">
        <v>22.626621</v>
      </c>
      <c r="BB81" s="100">
        <v>19.333504999999999</v>
      </c>
      <c r="BC81" s="100">
        <v>21.531586999999998</v>
      </c>
      <c r="BD81" s="100">
        <v>23.887965000000001</v>
      </c>
      <c r="BE81" s="100">
        <v>24.594325999999999</v>
      </c>
      <c r="BF81" s="100">
        <v>29.232682</v>
      </c>
      <c r="BG81" s="100">
        <v>28.305809</v>
      </c>
      <c r="BH81" s="100">
        <v>37.364013999999997</v>
      </c>
      <c r="BI81" s="100">
        <v>38.799357999999998</v>
      </c>
      <c r="BJ81" s="100">
        <v>54.250762999999999</v>
      </c>
      <c r="BK81" s="100">
        <v>55.353107000000001</v>
      </c>
      <c r="BL81" s="100">
        <v>60.097723999999999</v>
      </c>
      <c r="BM81" s="100">
        <v>28.689959000000002</v>
      </c>
      <c r="BN81" s="100">
        <v>29.251289</v>
      </c>
      <c r="BO81" s="127"/>
      <c r="BP81" s="121">
        <v>1974</v>
      </c>
    </row>
    <row r="82" spans="1:68">
      <c r="A82" s="127"/>
      <c r="B82" s="121">
        <v>1975</v>
      </c>
      <c r="C82" s="100">
        <v>14.208104000000001</v>
      </c>
      <c r="D82" s="100">
        <v>10.004002</v>
      </c>
      <c r="E82" s="100">
        <v>12.799393</v>
      </c>
      <c r="F82" s="100">
        <v>98.814543</v>
      </c>
      <c r="G82" s="100">
        <v>90.920986999999997</v>
      </c>
      <c r="H82" s="100">
        <v>47.145659999999999</v>
      </c>
      <c r="I82" s="100">
        <v>34.713377999999999</v>
      </c>
      <c r="J82" s="100">
        <v>36.706918999999999</v>
      </c>
      <c r="K82" s="100">
        <v>38.084847000000003</v>
      </c>
      <c r="L82" s="100">
        <v>33.911839000000001</v>
      </c>
      <c r="M82" s="100">
        <v>29.426569000000001</v>
      </c>
      <c r="N82" s="100">
        <v>40.675733999999999</v>
      </c>
      <c r="O82" s="100">
        <v>43.364513000000002</v>
      </c>
      <c r="P82" s="100">
        <v>42.539112000000003</v>
      </c>
      <c r="Q82" s="100">
        <v>48.835514000000003</v>
      </c>
      <c r="R82" s="100">
        <v>58.500478000000001</v>
      </c>
      <c r="S82" s="100">
        <v>72.639775</v>
      </c>
      <c r="T82" s="100">
        <v>100.30929</v>
      </c>
      <c r="U82" s="100">
        <v>41.913103</v>
      </c>
      <c r="V82" s="100">
        <v>42.842500000000001</v>
      </c>
      <c r="W82" s="127"/>
      <c r="X82" s="121">
        <v>1975</v>
      </c>
      <c r="Y82" s="100">
        <v>9.9035205000000008</v>
      </c>
      <c r="Z82" s="100">
        <v>6.9030354000000003</v>
      </c>
      <c r="AA82" s="100">
        <v>7.0202086000000001</v>
      </c>
      <c r="AB82" s="100">
        <v>24.989739</v>
      </c>
      <c r="AC82" s="100">
        <v>17.001227</v>
      </c>
      <c r="AD82" s="100">
        <v>10.215961999999999</v>
      </c>
      <c r="AE82" s="100">
        <v>8.0945619999999998</v>
      </c>
      <c r="AF82" s="100">
        <v>9.4412284</v>
      </c>
      <c r="AG82" s="100">
        <v>10.966475000000001</v>
      </c>
      <c r="AH82" s="100">
        <v>10.558928</v>
      </c>
      <c r="AI82" s="100">
        <v>11.087118</v>
      </c>
      <c r="AJ82" s="100">
        <v>19.065062000000001</v>
      </c>
      <c r="AK82" s="100">
        <v>20.340927000000001</v>
      </c>
      <c r="AL82" s="100">
        <v>20.8521</v>
      </c>
      <c r="AM82" s="100">
        <v>26.526060999999999</v>
      </c>
      <c r="AN82" s="100">
        <v>36.778227000000001</v>
      </c>
      <c r="AO82" s="100">
        <v>37.004914999999997</v>
      </c>
      <c r="AP82" s="100">
        <v>25.026814000000002</v>
      </c>
      <c r="AQ82" s="100">
        <v>14.00962</v>
      </c>
      <c r="AR82" s="100">
        <v>14.313573</v>
      </c>
      <c r="AS82" s="127"/>
      <c r="AT82" s="121">
        <v>1975</v>
      </c>
      <c r="AU82" s="100">
        <v>12.103738999999999</v>
      </c>
      <c r="AV82" s="100">
        <v>8.4924192999999999</v>
      </c>
      <c r="AW82" s="100">
        <v>9.9933686999999995</v>
      </c>
      <c r="AX82" s="100">
        <v>62.65654</v>
      </c>
      <c r="AY82" s="100">
        <v>54.341667000000001</v>
      </c>
      <c r="AZ82" s="100">
        <v>29.063700000000001</v>
      </c>
      <c r="BA82" s="100">
        <v>21.823398000000001</v>
      </c>
      <c r="BB82" s="100">
        <v>23.444731999999998</v>
      </c>
      <c r="BC82" s="100">
        <v>24.955068000000001</v>
      </c>
      <c r="BD82" s="100">
        <v>22.634536000000001</v>
      </c>
      <c r="BE82" s="100">
        <v>20.359608000000001</v>
      </c>
      <c r="BF82" s="100">
        <v>29.695549</v>
      </c>
      <c r="BG82" s="100">
        <v>31.437957999999998</v>
      </c>
      <c r="BH82" s="100">
        <v>31.017782</v>
      </c>
      <c r="BI82" s="100">
        <v>36.351519000000003</v>
      </c>
      <c r="BJ82" s="100">
        <v>45.059396</v>
      </c>
      <c r="BK82" s="100">
        <v>49.031624999999998</v>
      </c>
      <c r="BL82" s="100">
        <v>47.579695999999998</v>
      </c>
      <c r="BM82" s="100">
        <v>28.006920000000001</v>
      </c>
      <c r="BN82" s="100">
        <v>28.355498000000001</v>
      </c>
      <c r="BO82" s="127"/>
      <c r="BP82" s="121">
        <v>1975</v>
      </c>
    </row>
    <row r="83" spans="1:68">
      <c r="A83" s="127"/>
      <c r="B83" s="121">
        <v>1976</v>
      </c>
      <c r="C83" s="100">
        <v>15.024561</v>
      </c>
      <c r="D83" s="100">
        <v>11.128117</v>
      </c>
      <c r="E83" s="100">
        <v>13.490973</v>
      </c>
      <c r="F83" s="100">
        <v>91.191691000000006</v>
      </c>
      <c r="G83" s="100">
        <v>90.420794000000001</v>
      </c>
      <c r="H83" s="100">
        <v>36.02702</v>
      </c>
      <c r="I83" s="100">
        <v>33.811197999999997</v>
      </c>
      <c r="J83" s="100">
        <v>31.594702000000002</v>
      </c>
      <c r="K83" s="100">
        <v>27.997843</v>
      </c>
      <c r="L83" s="100">
        <v>26.986813000000001</v>
      </c>
      <c r="M83" s="100">
        <v>27.445996999999998</v>
      </c>
      <c r="N83" s="100">
        <v>40.390734000000002</v>
      </c>
      <c r="O83" s="100">
        <v>37.703501000000003</v>
      </c>
      <c r="P83" s="100">
        <v>46.744605</v>
      </c>
      <c r="Q83" s="100">
        <v>50.140393000000003</v>
      </c>
      <c r="R83" s="100">
        <v>70.968322999999998</v>
      </c>
      <c r="S83" s="100">
        <v>72.752075000000005</v>
      </c>
      <c r="T83" s="100">
        <v>72.251435000000001</v>
      </c>
      <c r="U83" s="100">
        <v>39.177854000000004</v>
      </c>
      <c r="V83" s="100">
        <v>39.693589000000003</v>
      </c>
      <c r="W83" s="127"/>
      <c r="X83" s="121">
        <v>1976</v>
      </c>
      <c r="Y83" s="100">
        <v>7.2656058000000003</v>
      </c>
      <c r="Z83" s="100">
        <v>8.1587859999999992</v>
      </c>
      <c r="AA83" s="100">
        <v>7.6320135000000002</v>
      </c>
      <c r="AB83" s="100">
        <v>23.173732000000001</v>
      </c>
      <c r="AC83" s="100">
        <v>16.535360000000001</v>
      </c>
      <c r="AD83" s="100">
        <v>11.477752000000001</v>
      </c>
      <c r="AE83" s="100">
        <v>9.5218951000000001</v>
      </c>
      <c r="AF83" s="100">
        <v>12.451263000000001</v>
      </c>
      <c r="AG83" s="100">
        <v>9.9011534999999995</v>
      </c>
      <c r="AH83" s="100">
        <v>11.712863</v>
      </c>
      <c r="AI83" s="100">
        <v>12.534470000000001</v>
      </c>
      <c r="AJ83" s="100">
        <v>16.143180999999998</v>
      </c>
      <c r="AK83" s="100">
        <v>16.418151000000002</v>
      </c>
      <c r="AL83" s="100">
        <v>20.570322000000001</v>
      </c>
      <c r="AM83" s="100">
        <v>25.944320000000001</v>
      </c>
      <c r="AN83" s="100">
        <v>39.568981000000001</v>
      </c>
      <c r="AO83" s="100">
        <v>33.570940999999998</v>
      </c>
      <c r="AP83" s="100">
        <v>28.482391</v>
      </c>
      <c r="AQ83" s="100">
        <v>13.983618999999999</v>
      </c>
      <c r="AR83" s="100">
        <v>14.355333</v>
      </c>
      <c r="AS83" s="127"/>
      <c r="AT83" s="121">
        <v>1976</v>
      </c>
      <c r="AU83" s="100">
        <v>11.228775000000001</v>
      </c>
      <c r="AV83" s="100">
        <v>9.6792651000000003</v>
      </c>
      <c r="AW83" s="100">
        <v>10.645721999999999</v>
      </c>
      <c r="AX83" s="100">
        <v>57.900801999999999</v>
      </c>
      <c r="AY83" s="100">
        <v>53.862504000000001</v>
      </c>
      <c r="AZ83" s="100">
        <v>23.916409000000002</v>
      </c>
      <c r="BA83" s="100">
        <v>22.042532999999999</v>
      </c>
      <c r="BB83" s="100">
        <v>22.295645</v>
      </c>
      <c r="BC83" s="100">
        <v>19.216961999999999</v>
      </c>
      <c r="BD83" s="100">
        <v>19.610185000000001</v>
      </c>
      <c r="BE83" s="100">
        <v>20.091597</v>
      </c>
      <c r="BF83" s="100">
        <v>28.146571000000002</v>
      </c>
      <c r="BG83" s="100">
        <v>26.635615000000001</v>
      </c>
      <c r="BH83" s="100">
        <v>32.822968000000003</v>
      </c>
      <c r="BI83" s="100">
        <v>36.638046000000003</v>
      </c>
      <c r="BJ83" s="100">
        <v>51.672406000000002</v>
      </c>
      <c r="BK83" s="100">
        <v>46.494886000000001</v>
      </c>
      <c r="BL83" s="100">
        <v>41.371647000000003</v>
      </c>
      <c r="BM83" s="100">
        <v>26.608550999999999</v>
      </c>
      <c r="BN83" s="100">
        <v>26.788599000000001</v>
      </c>
      <c r="BO83" s="127"/>
      <c r="BP83" s="121">
        <v>1976</v>
      </c>
    </row>
    <row r="84" spans="1:68">
      <c r="A84" s="127"/>
      <c r="B84" s="121">
        <v>1977</v>
      </c>
      <c r="C84" s="100">
        <v>10.15799</v>
      </c>
      <c r="D84" s="100">
        <v>15.614357999999999</v>
      </c>
      <c r="E84" s="100">
        <v>13.978324000000001</v>
      </c>
      <c r="F84" s="100">
        <v>86.523311000000007</v>
      </c>
      <c r="G84" s="100">
        <v>98.406054999999995</v>
      </c>
      <c r="H84" s="100">
        <v>52.537067</v>
      </c>
      <c r="I84" s="100">
        <v>32.257047999999998</v>
      </c>
      <c r="J84" s="100">
        <v>27.622433000000001</v>
      </c>
      <c r="K84" s="100">
        <v>31.703582000000001</v>
      </c>
      <c r="L84" s="100">
        <v>28.068746000000001</v>
      </c>
      <c r="M84" s="100">
        <v>31.84319</v>
      </c>
      <c r="N84" s="100">
        <v>40.408549000000001</v>
      </c>
      <c r="O84" s="100">
        <v>37.783819999999999</v>
      </c>
      <c r="P84" s="100">
        <v>48.14658</v>
      </c>
      <c r="Q84" s="100">
        <v>47.794663999999997</v>
      </c>
      <c r="R84" s="100">
        <v>72.976799999999997</v>
      </c>
      <c r="S84" s="100">
        <v>72.819952999999998</v>
      </c>
      <c r="T84" s="100">
        <v>113.65418</v>
      </c>
      <c r="U84" s="100">
        <v>41.409196000000001</v>
      </c>
      <c r="V84" s="100">
        <v>41.952544000000003</v>
      </c>
      <c r="W84" s="127"/>
      <c r="X84" s="121">
        <v>1977</v>
      </c>
      <c r="Y84" s="100">
        <v>8.4010417000000004</v>
      </c>
      <c r="Z84" s="100">
        <v>6.0595043000000004</v>
      </c>
      <c r="AA84" s="100">
        <v>6.3924155999999996</v>
      </c>
      <c r="AB84" s="100">
        <v>28.062321000000001</v>
      </c>
      <c r="AC84" s="100">
        <v>24.505465999999998</v>
      </c>
      <c r="AD84" s="100">
        <v>11.898501</v>
      </c>
      <c r="AE84" s="100">
        <v>11.353115000000001</v>
      </c>
      <c r="AF84" s="100">
        <v>11.226159000000001</v>
      </c>
      <c r="AG84" s="100">
        <v>9.4539148999999991</v>
      </c>
      <c r="AH84" s="100">
        <v>10.869248000000001</v>
      </c>
      <c r="AI84" s="100">
        <v>14.663793</v>
      </c>
      <c r="AJ84" s="100">
        <v>16.467101</v>
      </c>
      <c r="AK84" s="100">
        <v>20.902190999999998</v>
      </c>
      <c r="AL84" s="100">
        <v>17.876435000000001</v>
      </c>
      <c r="AM84" s="100">
        <v>26.332909999999998</v>
      </c>
      <c r="AN84" s="100">
        <v>26.450423000000001</v>
      </c>
      <c r="AO84" s="100">
        <v>43.266990999999997</v>
      </c>
      <c r="AP84" s="100">
        <v>32.066699</v>
      </c>
      <c r="AQ84" s="100">
        <v>15.068714999999999</v>
      </c>
      <c r="AR84" s="100">
        <v>15.184976000000001</v>
      </c>
      <c r="AS84" s="127"/>
      <c r="AT84" s="121">
        <v>1977</v>
      </c>
      <c r="AU84" s="100">
        <v>9.2994576000000002</v>
      </c>
      <c r="AV84" s="100">
        <v>10.941625999999999</v>
      </c>
      <c r="AW84" s="100">
        <v>10.287475000000001</v>
      </c>
      <c r="AX84" s="100">
        <v>57.928486999999997</v>
      </c>
      <c r="AY84" s="100">
        <v>61.889670000000002</v>
      </c>
      <c r="AZ84" s="100">
        <v>32.426859999999998</v>
      </c>
      <c r="BA84" s="100">
        <v>22.089137000000001</v>
      </c>
      <c r="BB84" s="100">
        <v>19.643511</v>
      </c>
      <c r="BC84" s="100">
        <v>20.884229999999999</v>
      </c>
      <c r="BD84" s="100">
        <v>19.748805000000001</v>
      </c>
      <c r="BE84" s="100">
        <v>23.405892000000001</v>
      </c>
      <c r="BF84" s="100">
        <v>28.287068999999999</v>
      </c>
      <c r="BG84" s="100">
        <v>29.013638</v>
      </c>
      <c r="BH84" s="100">
        <v>31.974288000000001</v>
      </c>
      <c r="BI84" s="100">
        <v>35.867697</v>
      </c>
      <c r="BJ84" s="100">
        <v>44.590721000000002</v>
      </c>
      <c r="BK84" s="100">
        <v>52.952671000000002</v>
      </c>
      <c r="BL84" s="100">
        <v>55.754044999999998</v>
      </c>
      <c r="BM84" s="100">
        <v>28.254888999999999</v>
      </c>
      <c r="BN84" s="100">
        <v>28.209526</v>
      </c>
      <c r="BO84" s="127"/>
      <c r="BP84" s="121">
        <v>1977</v>
      </c>
    </row>
    <row r="85" spans="1:68">
      <c r="A85" s="127"/>
      <c r="B85" s="121">
        <v>1978</v>
      </c>
      <c r="C85" s="100">
        <v>11.903046</v>
      </c>
      <c r="D85" s="100">
        <v>10.00864</v>
      </c>
      <c r="E85" s="100">
        <v>10.800928000000001</v>
      </c>
      <c r="F85" s="100">
        <v>88.291815999999997</v>
      </c>
      <c r="G85" s="100">
        <v>98.389223000000001</v>
      </c>
      <c r="H85" s="100">
        <v>50.636476999999999</v>
      </c>
      <c r="I85" s="100">
        <v>34.098999999999997</v>
      </c>
      <c r="J85" s="100">
        <v>29.479825000000002</v>
      </c>
      <c r="K85" s="100">
        <v>26.972455</v>
      </c>
      <c r="L85" s="100">
        <v>28.175377999999998</v>
      </c>
      <c r="M85" s="100">
        <v>29.398313999999999</v>
      </c>
      <c r="N85" s="100">
        <v>34.857982999999997</v>
      </c>
      <c r="O85" s="100">
        <v>37.80518</v>
      </c>
      <c r="P85" s="100">
        <v>41.651480999999997</v>
      </c>
      <c r="Q85" s="100">
        <v>43.082725000000003</v>
      </c>
      <c r="R85" s="100">
        <v>59.693365</v>
      </c>
      <c r="S85" s="100">
        <v>53.578603999999999</v>
      </c>
      <c r="T85" s="100">
        <v>72.607765000000001</v>
      </c>
      <c r="U85" s="100">
        <v>39.769996999999996</v>
      </c>
      <c r="V85" s="100">
        <v>39.291328</v>
      </c>
      <c r="W85" s="127"/>
      <c r="X85" s="121">
        <v>1978</v>
      </c>
      <c r="Y85" s="100">
        <v>9.5056030000000007</v>
      </c>
      <c r="Z85" s="100">
        <v>8.1206140999999992</v>
      </c>
      <c r="AA85" s="100">
        <v>9.2167718999999995</v>
      </c>
      <c r="AB85" s="100">
        <v>24.895330000000001</v>
      </c>
      <c r="AC85" s="100">
        <v>22.938737</v>
      </c>
      <c r="AD85" s="100">
        <v>9.9083308999999993</v>
      </c>
      <c r="AE85" s="100">
        <v>9.2255008000000007</v>
      </c>
      <c r="AF85" s="100">
        <v>8.4264928999999995</v>
      </c>
      <c r="AG85" s="100">
        <v>10.850235</v>
      </c>
      <c r="AH85" s="100">
        <v>13.765181999999999</v>
      </c>
      <c r="AI85" s="100">
        <v>14.120563000000001</v>
      </c>
      <c r="AJ85" s="100">
        <v>18.746911000000001</v>
      </c>
      <c r="AK85" s="100">
        <v>17.287889</v>
      </c>
      <c r="AL85" s="100">
        <v>22.222556999999998</v>
      </c>
      <c r="AM85" s="100">
        <v>26.848040000000001</v>
      </c>
      <c r="AN85" s="100">
        <v>32.191560000000003</v>
      </c>
      <c r="AO85" s="100">
        <v>36.018337000000002</v>
      </c>
      <c r="AP85" s="100">
        <v>32.074779999999997</v>
      </c>
      <c r="AQ85" s="100">
        <v>15.073917</v>
      </c>
      <c r="AR85" s="100">
        <v>15.190633999999999</v>
      </c>
      <c r="AS85" s="127"/>
      <c r="AT85" s="121">
        <v>1978</v>
      </c>
      <c r="AU85" s="100">
        <v>10.733556999999999</v>
      </c>
      <c r="AV85" s="100">
        <v>9.0835863000000003</v>
      </c>
      <c r="AW85" s="100">
        <v>10.028706</v>
      </c>
      <c r="AX85" s="100">
        <v>57.283768999999999</v>
      </c>
      <c r="AY85" s="100">
        <v>61.151212999999998</v>
      </c>
      <c r="AZ85" s="100">
        <v>30.462676999999999</v>
      </c>
      <c r="BA85" s="100">
        <v>21.931902999999998</v>
      </c>
      <c r="BB85" s="100">
        <v>19.239964000000001</v>
      </c>
      <c r="BC85" s="100">
        <v>19.107302000000001</v>
      </c>
      <c r="BD85" s="100">
        <v>21.191402</v>
      </c>
      <c r="BE85" s="100">
        <v>21.911756</v>
      </c>
      <c r="BF85" s="100">
        <v>26.712164000000001</v>
      </c>
      <c r="BG85" s="100">
        <v>27.136904000000001</v>
      </c>
      <c r="BH85" s="100">
        <v>31.251259999999998</v>
      </c>
      <c r="BI85" s="100">
        <v>34.044767</v>
      </c>
      <c r="BJ85" s="100">
        <v>43.066144000000001</v>
      </c>
      <c r="BK85" s="100">
        <v>41.784568</v>
      </c>
      <c r="BL85" s="100">
        <v>43.649062000000001</v>
      </c>
      <c r="BM85" s="100">
        <v>27.424821000000001</v>
      </c>
      <c r="BN85" s="100">
        <v>27.099851000000001</v>
      </c>
      <c r="BO85" s="127"/>
      <c r="BP85" s="121">
        <v>1978</v>
      </c>
    </row>
    <row r="86" spans="1:68">
      <c r="A86" s="127"/>
      <c r="B86" s="122">
        <v>1979</v>
      </c>
      <c r="C86" s="100">
        <v>11.634791</v>
      </c>
      <c r="D86" s="100">
        <v>10.65415</v>
      </c>
      <c r="E86" s="100">
        <v>11.229400999999999</v>
      </c>
      <c r="F86" s="100">
        <v>77.254857999999999</v>
      </c>
      <c r="G86" s="100">
        <v>89.147803999999994</v>
      </c>
      <c r="H86" s="100">
        <v>52.00761</v>
      </c>
      <c r="I86" s="100">
        <v>31.913689000000002</v>
      </c>
      <c r="J86" s="100">
        <v>27.232765000000001</v>
      </c>
      <c r="K86" s="100">
        <v>25.464604999999999</v>
      </c>
      <c r="L86" s="100">
        <v>26.408109</v>
      </c>
      <c r="M86" s="100">
        <v>27.881461000000002</v>
      </c>
      <c r="N86" s="100">
        <v>31.290597000000002</v>
      </c>
      <c r="O86" s="100">
        <v>34.052253999999998</v>
      </c>
      <c r="P86" s="100">
        <v>39.377335000000002</v>
      </c>
      <c r="Q86" s="100">
        <v>46.058093999999997</v>
      </c>
      <c r="R86" s="100">
        <v>71.188649999999996</v>
      </c>
      <c r="S86" s="100">
        <v>76.475987000000003</v>
      </c>
      <c r="T86" s="100">
        <v>90.402289999999994</v>
      </c>
      <c r="U86" s="100">
        <v>37.814861000000001</v>
      </c>
      <c r="V86" s="100">
        <v>37.994238000000003</v>
      </c>
      <c r="W86" s="127"/>
      <c r="X86" s="122">
        <v>1979</v>
      </c>
      <c r="Y86" s="100">
        <v>9.5047146999999992</v>
      </c>
      <c r="Z86" s="100">
        <v>7.7191466000000002</v>
      </c>
      <c r="AA86" s="100">
        <v>5.7221706000000001</v>
      </c>
      <c r="AB86" s="100">
        <v>23.17079</v>
      </c>
      <c r="AC86" s="100">
        <v>22.105418</v>
      </c>
      <c r="AD86" s="100">
        <v>10.313427000000001</v>
      </c>
      <c r="AE86" s="100">
        <v>8.9032449000000007</v>
      </c>
      <c r="AF86" s="100">
        <v>11.490705</v>
      </c>
      <c r="AG86" s="100">
        <v>12.678075</v>
      </c>
      <c r="AH86" s="100">
        <v>10.413812</v>
      </c>
      <c r="AI86" s="100">
        <v>14.697623</v>
      </c>
      <c r="AJ86" s="100">
        <v>12.640974</v>
      </c>
      <c r="AK86" s="100">
        <v>18.089606</v>
      </c>
      <c r="AL86" s="100">
        <v>17.440276000000001</v>
      </c>
      <c r="AM86" s="100">
        <v>24.549564</v>
      </c>
      <c r="AN86" s="100">
        <v>24.667981999999999</v>
      </c>
      <c r="AO86" s="100">
        <v>30.160063999999998</v>
      </c>
      <c r="AP86" s="100">
        <v>29.344445</v>
      </c>
      <c r="AQ86" s="100">
        <v>13.935618</v>
      </c>
      <c r="AR86" s="100">
        <v>14.061678000000001</v>
      </c>
      <c r="AS86" s="127"/>
      <c r="AT86" s="122">
        <v>1979</v>
      </c>
      <c r="AU86" s="100">
        <v>10.594779000000001</v>
      </c>
      <c r="AV86" s="100">
        <v>9.2177527999999995</v>
      </c>
      <c r="AW86" s="100">
        <v>8.5406639000000002</v>
      </c>
      <c r="AX86" s="100">
        <v>50.778077000000003</v>
      </c>
      <c r="AY86" s="100">
        <v>56.128942000000002</v>
      </c>
      <c r="AZ86" s="100">
        <v>31.341736000000001</v>
      </c>
      <c r="BA86" s="100">
        <v>20.62189</v>
      </c>
      <c r="BB86" s="100">
        <v>19.556421</v>
      </c>
      <c r="BC86" s="100">
        <v>19.216740999999999</v>
      </c>
      <c r="BD86" s="100">
        <v>18.638211999999999</v>
      </c>
      <c r="BE86" s="100">
        <v>21.434218999999999</v>
      </c>
      <c r="BF86" s="100">
        <v>21.888780000000001</v>
      </c>
      <c r="BG86" s="100">
        <v>25.727885000000001</v>
      </c>
      <c r="BH86" s="100">
        <v>27.629631</v>
      </c>
      <c r="BI86" s="100">
        <v>34.070909999999998</v>
      </c>
      <c r="BJ86" s="100">
        <v>43.247225999999998</v>
      </c>
      <c r="BK86" s="100">
        <v>45.453234000000002</v>
      </c>
      <c r="BL86" s="100">
        <v>46.460551000000002</v>
      </c>
      <c r="BM86" s="100">
        <v>25.868490999999999</v>
      </c>
      <c r="BN86" s="100">
        <v>25.661626999999999</v>
      </c>
      <c r="BO86" s="127"/>
      <c r="BP86" s="122">
        <v>1979</v>
      </c>
    </row>
    <row r="87" spans="1:68">
      <c r="A87" s="127"/>
      <c r="B87" s="122">
        <v>1980</v>
      </c>
      <c r="C87" s="100">
        <v>10.519128</v>
      </c>
      <c r="D87" s="100">
        <v>10.940591</v>
      </c>
      <c r="E87" s="100">
        <v>13.528783000000001</v>
      </c>
      <c r="F87" s="100">
        <v>77.866546999999997</v>
      </c>
      <c r="G87" s="100">
        <v>86.018968000000001</v>
      </c>
      <c r="H87" s="100">
        <v>48.480640000000001</v>
      </c>
      <c r="I87" s="100">
        <v>30.341677000000001</v>
      </c>
      <c r="J87" s="100">
        <v>30.288919</v>
      </c>
      <c r="K87" s="100">
        <v>25.321888999999999</v>
      </c>
      <c r="L87" s="100">
        <v>26.834479000000002</v>
      </c>
      <c r="M87" s="100">
        <v>23.959284</v>
      </c>
      <c r="N87" s="100">
        <v>27.879363999999999</v>
      </c>
      <c r="O87" s="100">
        <v>33.653573999999999</v>
      </c>
      <c r="P87" s="100">
        <v>37.025131999999999</v>
      </c>
      <c r="Q87" s="100">
        <v>45.852684000000004</v>
      </c>
      <c r="R87" s="100">
        <v>54.703525999999997</v>
      </c>
      <c r="S87" s="100">
        <v>58.937100000000001</v>
      </c>
      <c r="T87" s="100">
        <v>73.294976000000005</v>
      </c>
      <c r="U87" s="100">
        <v>36.699072999999999</v>
      </c>
      <c r="V87" s="100">
        <v>36.293619</v>
      </c>
      <c r="W87" s="127"/>
      <c r="X87" s="122">
        <v>1980</v>
      </c>
      <c r="Y87" s="100">
        <v>8.691039</v>
      </c>
      <c r="Z87" s="100">
        <v>7.3512735999999999</v>
      </c>
      <c r="AA87" s="100">
        <v>7.7200826999999999</v>
      </c>
      <c r="AB87" s="100">
        <v>21.527785999999999</v>
      </c>
      <c r="AC87" s="100">
        <v>19.196805999999999</v>
      </c>
      <c r="AD87" s="100">
        <v>9.1765161000000006</v>
      </c>
      <c r="AE87" s="100">
        <v>10.333247</v>
      </c>
      <c r="AF87" s="100">
        <v>9.0282779000000009</v>
      </c>
      <c r="AG87" s="100">
        <v>8.3507306999999997</v>
      </c>
      <c r="AH87" s="100">
        <v>9.6840241000000002</v>
      </c>
      <c r="AI87" s="100">
        <v>12.697405</v>
      </c>
      <c r="AJ87" s="100">
        <v>13.208188</v>
      </c>
      <c r="AK87" s="100">
        <v>16.211501999999999</v>
      </c>
      <c r="AL87" s="100">
        <v>17.324649999999998</v>
      </c>
      <c r="AM87" s="100">
        <v>22.329215999999999</v>
      </c>
      <c r="AN87" s="100">
        <v>30.329604</v>
      </c>
      <c r="AO87" s="100">
        <v>32.768084000000002</v>
      </c>
      <c r="AP87" s="100">
        <v>28.009634999999999</v>
      </c>
      <c r="AQ87" s="100">
        <v>13.1706</v>
      </c>
      <c r="AR87" s="100">
        <v>13.183914</v>
      </c>
      <c r="AS87" s="127"/>
      <c r="AT87" s="122">
        <v>1980</v>
      </c>
      <c r="AU87" s="100">
        <v>9.6273678999999994</v>
      </c>
      <c r="AV87" s="100">
        <v>9.1842474999999997</v>
      </c>
      <c r="AW87" s="100">
        <v>10.689975</v>
      </c>
      <c r="AX87" s="100">
        <v>50.246375</v>
      </c>
      <c r="AY87" s="100">
        <v>53.106493</v>
      </c>
      <c r="AZ87" s="100">
        <v>29.010446000000002</v>
      </c>
      <c r="BA87" s="100">
        <v>20.500049000000001</v>
      </c>
      <c r="BB87" s="100">
        <v>19.883623</v>
      </c>
      <c r="BC87" s="100">
        <v>17.040486999999999</v>
      </c>
      <c r="BD87" s="100">
        <v>18.475363999999999</v>
      </c>
      <c r="BE87" s="100">
        <v>18.462667</v>
      </c>
      <c r="BF87" s="100">
        <v>20.492804</v>
      </c>
      <c r="BG87" s="100">
        <v>24.546690000000002</v>
      </c>
      <c r="BH87" s="100">
        <v>26.484404000000001</v>
      </c>
      <c r="BI87" s="100">
        <v>32.720899000000003</v>
      </c>
      <c r="BJ87" s="100">
        <v>40.151631000000002</v>
      </c>
      <c r="BK87" s="100">
        <v>41.535874</v>
      </c>
      <c r="BL87" s="100">
        <v>40.530544999999996</v>
      </c>
      <c r="BM87" s="100">
        <v>24.919436999999999</v>
      </c>
      <c r="BN87" s="100">
        <v>24.538377000000001</v>
      </c>
      <c r="BO87" s="127"/>
      <c r="BP87" s="122">
        <v>1980</v>
      </c>
    </row>
    <row r="88" spans="1:68">
      <c r="A88" s="127"/>
      <c r="B88" s="122">
        <v>1981</v>
      </c>
      <c r="C88" s="100">
        <v>9.0875109999999992</v>
      </c>
      <c r="D88" s="100">
        <v>11.554406999999999</v>
      </c>
      <c r="E88" s="100">
        <v>9.5204518999999994</v>
      </c>
      <c r="F88" s="100">
        <v>75.668263999999994</v>
      </c>
      <c r="G88" s="100">
        <v>79.261758999999998</v>
      </c>
      <c r="H88" s="100">
        <v>43.701096999999997</v>
      </c>
      <c r="I88" s="100">
        <v>29.087847</v>
      </c>
      <c r="J88" s="100">
        <v>27.767970999999999</v>
      </c>
      <c r="K88" s="100">
        <v>30.197901999999999</v>
      </c>
      <c r="L88" s="100">
        <v>24.381841000000001</v>
      </c>
      <c r="M88" s="100">
        <v>30.084768</v>
      </c>
      <c r="N88" s="100">
        <v>26.746853000000002</v>
      </c>
      <c r="O88" s="100">
        <v>27.068978000000001</v>
      </c>
      <c r="P88" s="100">
        <v>21.587478999999998</v>
      </c>
      <c r="Q88" s="100">
        <v>43.174703999999998</v>
      </c>
      <c r="R88" s="100">
        <v>57.443663000000001</v>
      </c>
      <c r="S88" s="100">
        <v>82.603350000000006</v>
      </c>
      <c r="T88" s="100">
        <v>86.380651</v>
      </c>
      <c r="U88" s="100">
        <v>34.706060000000001</v>
      </c>
      <c r="V88" s="100">
        <v>35.017274999999998</v>
      </c>
      <c r="W88" s="127"/>
      <c r="X88" s="122">
        <v>1981</v>
      </c>
      <c r="Y88" s="100">
        <v>7.9079799</v>
      </c>
      <c r="Z88" s="100">
        <v>5.8022309999999999</v>
      </c>
      <c r="AA88" s="100">
        <v>5.1231815000000003</v>
      </c>
      <c r="AB88" s="100">
        <v>20.588873</v>
      </c>
      <c r="AC88" s="100">
        <v>18.223533</v>
      </c>
      <c r="AD88" s="100">
        <v>14.319291</v>
      </c>
      <c r="AE88" s="100">
        <v>7.4418420000000003</v>
      </c>
      <c r="AF88" s="100">
        <v>5.5682273000000002</v>
      </c>
      <c r="AG88" s="100">
        <v>9.0993376999999995</v>
      </c>
      <c r="AH88" s="100">
        <v>8.9302159000000003</v>
      </c>
      <c r="AI88" s="100">
        <v>10.816229999999999</v>
      </c>
      <c r="AJ88" s="100">
        <v>14.036754999999999</v>
      </c>
      <c r="AK88" s="100">
        <v>13.072058</v>
      </c>
      <c r="AL88" s="100">
        <v>13.632979000000001</v>
      </c>
      <c r="AM88" s="100">
        <v>20.405356999999999</v>
      </c>
      <c r="AN88" s="100">
        <v>26.550965000000001</v>
      </c>
      <c r="AO88" s="100">
        <v>25.473464</v>
      </c>
      <c r="AP88" s="100">
        <v>25.399372</v>
      </c>
      <c r="AQ88" s="100">
        <v>11.973255</v>
      </c>
      <c r="AR88" s="100">
        <v>11.935497</v>
      </c>
      <c r="AS88" s="127"/>
      <c r="AT88" s="122">
        <v>1981</v>
      </c>
      <c r="AU88" s="100">
        <v>8.5116241000000006</v>
      </c>
      <c r="AV88" s="100">
        <v>8.7432279000000008</v>
      </c>
      <c r="AW88" s="100">
        <v>7.3687601000000003</v>
      </c>
      <c r="AX88" s="100">
        <v>48.649045000000001</v>
      </c>
      <c r="AY88" s="100">
        <v>49.160204999999998</v>
      </c>
      <c r="AZ88" s="100">
        <v>29.187418999999998</v>
      </c>
      <c r="BA88" s="100">
        <v>18.419778999999998</v>
      </c>
      <c r="BB88" s="100">
        <v>16.884513999999999</v>
      </c>
      <c r="BC88" s="100">
        <v>19.908732000000001</v>
      </c>
      <c r="BD88" s="100">
        <v>16.855521</v>
      </c>
      <c r="BE88" s="100">
        <v>20.655581999999999</v>
      </c>
      <c r="BF88" s="100">
        <v>20.389067000000001</v>
      </c>
      <c r="BG88" s="100">
        <v>19.734385</v>
      </c>
      <c r="BH88" s="100">
        <v>17.343757</v>
      </c>
      <c r="BI88" s="100">
        <v>30.38908</v>
      </c>
      <c r="BJ88" s="100">
        <v>39.138793</v>
      </c>
      <c r="BK88" s="100">
        <v>44.769437000000003</v>
      </c>
      <c r="BL88" s="100">
        <v>41.914825</v>
      </c>
      <c r="BM88" s="100">
        <v>23.319302</v>
      </c>
      <c r="BN88" s="100">
        <v>23.143276</v>
      </c>
      <c r="BO88" s="127"/>
      <c r="BP88" s="122">
        <v>1981</v>
      </c>
    </row>
    <row r="89" spans="1:68">
      <c r="A89" s="127"/>
      <c r="B89" s="122">
        <v>1982</v>
      </c>
      <c r="C89" s="100">
        <v>13.013131</v>
      </c>
      <c r="D89" s="100">
        <v>12.809078</v>
      </c>
      <c r="E89" s="100">
        <v>13.158675000000001</v>
      </c>
      <c r="F89" s="100">
        <v>74.000236999999998</v>
      </c>
      <c r="G89" s="100">
        <v>78.702764999999999</v>
      </c>
      <c r="H89" s="100">
        <v>49.748415000000001</v>
      </c>
      <c r="I89" s="100">
        <v>35.198307999999997</v>
      </c>
      <c r="J89" s="100">
        <v>24.120867000000001</v>
      </c>
      <c r="K89" s="100">
        <v>20.943776</v>
      </c>
      <c r="L89" s="100">
        <v>26.596646</v>
      </c>
      <c r="M89" s="100">
        <v>23.707917999999999</v>
      </c>
      <c r="N89" s="100">
        <v>24.323356</v>
      </c>
      <c r="O89" s="100">
        <v>27.261828999999999</v>
      </c>
      <c r="P89" s="100">
        <v>36.036749999999998</v>
      </c>
      <c r="Q89" s="100">
        <v>27.788978</v>
      </c>
      <c r="R89" s="100">
        <v>51.442186</v>
      </c>
      <c r="S89" s="100">
        <v>65.601253999999997</v>
      </c>
      <c r="T89" s="100">
        <v>87.842585999999997</v>
      </c>
      <c r="U89" s="100">
        <v>35.035353000000001</v>
      </c>
      <c r="V89" s="100">
        <v>34.560628000000001</v>
      </c>
      <c r="W89" s="127"/>
      <c r="X89" s="122">
        <v>1982</v>
      </c>
      <c r="Y89" s="100">
        <v>9.7593174999999999</v>
      </c>
      <c r="Z89" s="100">
        <v>3.8147617999999999</v>
      </c>
      <c r="AA89" s="100">
        <v>6.6378222999999998</v>
      </c>
      <c r="AB89" s="100">
        <v>21.715423000000001</v>
      </c>
      <c r="AC89" s="100">
        <v>18.252616</v>
      </c>
      <c r="AD89" s="100">
        <v>11.443326000000001</v>
      </c>
      <c r="AE89" s="100">
        <v>6.9262927000000003</v>
      </c>
      <c r="AF89" s="100">
        <v>7.6045771999999996</v>
      </c>
      <c r="AG89" s="100">
        <v>7.3502039999999997</v>
      </c>
      <c r="AH89" s="100">
        <v>7.9492345000000002</v>
      </c>
      <c r="AI89" s="100">
        <v>11.234963</v>
      </c>
      <c r="AJ89" s="100">
        <v>10.480040000000001</v>
      </c>
      <c r="AK89" s="100">
        <v>15.073998</v>
      </c>
      <c r="AL89" s="100">
        <v>18.944808999999999</v>
      </c>
      <c r="AM89" s="100">
        <v>17.908767999999998</v>
      </c>
      <c r="AN89" s="100">
        <v>26.701937999999998</v>
      </c>
      <c r="AO89" s="100">
        <v>28.578505</v>
      </c>
      <c r="AP89" s="100">
        <v>21.870296</v>
      </c>
      <c r="AQ89" s="100">
        <v>11.968434999999999</v>
      </c>
      <c r="AR89" s="100">
        <v>11.853896000000001</v>
      </c>
      <c r="AS89" s="127"/>
      <c r="AT89" s="122">
        <v>1982</v>
      </c>
      <c r="AU89" s="100">
        <v>11.425860999999999</v>
      </c>
      <c r="AV89" s="100">
        <v>8.4191097999999993</v>
      </c>
      <c r="AW89" s="100">
        <v>9.9673145999999999</v>
      </c>
      <c r="AX89" s="100">
        <v>48.409844999999997</v>
      </c>
      <c r="AY89" s="100">
        <v>48.897517999999998</v>
      </c>
      <c r="AZ89" s="100">
        <v>30.790461000000001</v>
      </c>
      <c r="BA89" s="100">
        <v>21.244142</v>
      </c>
      <c r="BB89" s="100">
        <v>16.026194</v>
      </c>
      <c r="BC89" s="100">
        <v>14.321965000000001</v>
      </c>
      <c r="BD89" s="100">
        <v>17.505832999999999</v>
      </c>
      <c r="BE89" s="100">
        <v>17.621559000000001</v>
      </c>
      <c r="BF89" s="100">
        <v>17.420155000000001</v>
      </c>
      <c r="BG89" s="100">
        <v>20.906953000000001</v>
      </c>
      <c r="BH89" s="100">
        <v>26.895734999999998</v>
      </c>
      <c r="BI89" s="100">
        <v>22.246248999999999</v>
      </c>
      <c r="BJ89" s="100">
        <v>36.786209999999997</v>
      </c>
      <c r="BK89" s="100">
        <v>41.288449999999997</v>
      </c>
      <c r="BL89" s="100">
        <v>39.551374000000003</v>
      </c>
      <c r="BM89" s="100">
        <v>23.484866</v>
      </c>
      <c r="BN89" s="100">
        <v>22.949166999999999</v>
      </c>
      <c r="BO89" s="127"/>
      <c r="BP89" s="122">
        <v>1982</v>
      </c>
    </row>
    <row r="90" spans="1:68">
      <c r="A90" s="127"/>
      <c r="B90" s="122">
        <v>1983</v>
      </c>
      <c r="C90" s="100">
        <v>7.4979006000000004</v>
      </c>
      <c r="D90" s="100">
        <v>10.488439</v>
      </c>
      <c r="E90" s="100">
        <v>8.7105774999999994</v>
      </c>
      <c r="F90" s="100">
        <v>64.933774999999997</v>
      </c>
      <c r="G90" s="100">
        <v>67.535861999999995</v>
      </c>
      <c r="H90" s="100">
        <v>45.367381999999999</v>
      </c>
      <c r="I90" s="100">
        <v>24.95992</v>
      </c>
      <c r="J90" s="100">
        <v>16.494392000000001</v>
      </c>
      <c r="K90" s="100">
        <v>20.564112999999999</v>
      </c>
      <c r="L90" s="100">
        <v>17.298000999999999</v>
      </c>
      <c r="M90" s="100">
        <v>23.095887000000001</v>
      </c>
      <c r="N90" s="100">
        <v>24.243701999999999</v>
      </c>
      <c r="O90" s="100">
        <v>21.911701999999998</v>
      </c>
      <c r="P90" s="100">
        <v>24.220766000000001</v>
      </c>
      <c r="Q90" s="100">
        <v>22.046665000000001</v>
      </c>
      <c r="R90" s="100">
        <v>44.173054</v>
      </c>
      <c r="S90" s="100">
        <v>41.544772999999999</v>
      </c>
      <c r="T90" s="100">
        <v>55.136290000000002</v>
      </c>
      <c r="U90" s="100">
        <v>28.726262999999999</v>
      </c>
      <c r="V90" s="100">
        <v>28.060593999999998</v>
      </c>
      <c r="W90" s="127"/>
      <c r="X90" s="122">
        <v>1983</v>
      </c>
      <c r="Y90" s="100">
        <v>7.5429729999999999</v>
      </c>
      <c r="Z90" s="100">
        <v>4.4093730000000004</v>
      </c>
      <c r="AA90" s="100">
        <v>5.9603280999999999</v>
      </c>
      <c r="AB90" s="100">
        <v>16.444006999999999</v>
      </c>
      <c r="AC90" s="100">
        <v>17.912056</v>
      </c>
      <c r="AD90" s="100">
        <v>11.765117</v>
      </c>
      <c r="AE90" s="100">
        <v>6.3520709000000002</v>
      </c>
      <c r="AF90" s="100">
        <v>6.2601616</v>
      </c>
      <c r="AG90" s="100">
        <v>6.4603656999999997</v>
      </c>
      <c r="AH90" s="100">
        <v>8.2895679999999992</v>
      </c>
      <c r="AI90" s="100">
        <v>7.8962916999999999</v>
      </c>
      <c r="AJ90" s="100">
        <v>9.6210380000000004</v>
      </c>
      <c r="AK90" s="100">
        <v>13.971520999999999</v>
      </c>
      <c r="AL90" s="100">
        <v>10.986445</v>
      </c>
      <c r="AM90" s="100">
        <v>23.104026000000001</v>
      </c>
      <c r="AN90" s="100">
        <v>26.043824999999998</v>
      </c>
      <c r="AO90" s="100">
        <v>23.083600000000001</v>
      </c>
      <c r="AP90" s="100">
        <v>17.442440000000001</v>
      </c>
      <c r="AQ90" s="100">
        <v>10.678429</v>
      </c>
      <c r="AR90" s="100">
        <v>10.548616000000001</v>
      </c>
      <c r="AS90" s="127"/>
      <c r="AT90" s="122">
        <v>1983</v>
      </c>
      <c r="AU90" s="100">
        <v>7.5198571000000003</v>
      </c>
      <c r="AV90" s="100">
        <v>7.5244980000000004</v>
      </c>
      <c r="AW90" s="100">
        <v>7.3647260000000001</v>
      </c>
      <c r="AX90" s="100">
        <v>41.221628000000003</v>
      </c>
      <c r="AY90" s="100">
        <v>43.086889999999997</v>
      </c>
      <c r="AZ90" s="100">
        <v>28.730927000000001</v>
      </c>
      <c r="BA90" s="100">
        <v>15.738816</v>
      </c>
      <c r="BB90" s="100">
        <v>11.480079999999999</v>
      </c>
      <c r="BC90" s="100">
        <v>13.699876</v>
      </c>
      <c r="BD90" s="100">
        <v>12.906203</v>
      </c>
      <c r="BE90" s="100">
        <v>15.678750000000001</v>
      </c>
      <c r="BF90" s="100">
        <v>16.983785999999998</v>
      </c>
      <c r="BG90" s="100">
        <v>17.797352</v>
      </c>
      <c r="BH90" s="100">
        <v>17.123351</v>
      </c>
      <c r="BI90" s="100">
        <v>22.638701999999999</v>
      </c>
      <c r="BJ90" s="100">
        <v>33.403539000000002</v>
      </c>
      <c r="BK90" s="100">
        <v>29.505451999999998</v>
      </c>
      <c r="BL90" s="100">
        <v>27.451661999999999</v>
      </c>
      <c r="BM90" s="100">
        <v>19.690165</v>
      </c>
      <c r="BN90" s="100">
        <v>19.201494</v>
      </c>
      <c r="BO90" s="127"/>
      <c r="BP90" s="122">
        <v>1983</v>
      </c>
    </row>
    <row r="91" spans="1:68">
      <c r="A91" s="127"/>
      <c r="B91" s="122">
        <v>1984</v>
      </c>
      <c r="C91" s="100">
        <v>8.5679637</v>
      </c>
      <c r="D91" s="100">
        <v>7.4043969000000001</v>
      </c>
      <c r="E91" s="100">
        <v>10.168132</v>
      </c>
      <c r="F91" s="100">
        <v>53.051124000000002</v>
      </c>
      <c r="G91" s="100">
        <v>64.935916000000006</v>
      </c>
      <c r="H91" s="100">
        <v>34.678958999999999</v>
      </c>
      <c r="I91" s="100">
        <v>27.119812</v>
      </c>
      <c r="J91" s="100">
        <v>18.746817</v>
      </c>
      <c r="K91" s="100">
        <v>17.435839000000001</v>
      </c>
      <c r="L91" s="100">
        <v>19.251605999999999</v>
      </c>
      <c r="M91" s="100">
        <v>18.161574999999999</v>
      </c>
      <c r="N91" s="100">
        <v>16.469812999999998</v>
      </c>
      <c r="O91" s="100">
        <v>16.096723000000001</v>
      </c>
      <c r="P91" s="100">
        <v>26.064536</v>
      </c>
      <c r="Q91" s="100">
        <v>33.172663999999997</v>
      </c>
      <c r="R91" s="100">
        <v>53.094408000000001</v>
      </c>
      <c r="S91" s="100">
        <v>73.631677999999994</v>
      </c>
      <c r="T91" s="100">
        <v>66.231745000000004</v>
      </c>
      <c r="U91" s="100">
        <v>26.728508000000001</v>
      </c>
      <c r="V91" s="100">
        <v>26.861324</v>
      </c>
      <c r="W91" s="127"/>
      <c r="X91" s="122">
        <v>1984</v>
      </c>
      <c r="Y91" s="100">
        <v>6.9333583000000001</v>
      </c>
      <c r="Z91" s="100">
        <v>6.0485404000000003</v>
      </c>
      <c r="AA91" s="100">
        <v>4.3457867999999999</v>
      </c>
      <c r="AB91" s="100">
        <v>16.996186000000002</v>
      </c>
      <c r="AC91" s="100">
        <v>15.937453</v>
      </c>
      <c r="AD91" s="100">
        <v>10.639763</v>
      </c>
      <c r="AE91" s="100">
        <v>8.0656739000000002</v>
      </c>
      <c r="AF91" s="100">
        <v>5.6899199999999999</v>
      </c>
      <c r="AG91" s="100">
        <v>7.0768747999999997</v>
      </c>
      <c r="AH91" s="100">
        <v>9.0695662000000006</v>
      </c>
      <c r="AI91" s="100">
        <v>10.220034999999999</v>
      </c>
      <c r="AJ91" s="100">
        <v>8.5464607000000008</v>
      </c>
      <c r="AK91" s="100">
        <v>12.902900000000001</v>
      </c>
      <c r="AL91" s="100">
        <v>10.733180000000001</v>
      </c>
      <c r="AM91" s="100">
        <v>19.017357000000001</v>
      </c>
      <c r="AN91" s="100">
        <v>18.159119</v>
      </c>
      <c r="AO91" s="100">
        <v>28.337893999999999</v>
      </c>
      <c r="AP91" s="100">
        <v>28.837142</v>
      </c>
      <c r="AQ91" s="100">
        <v>10.472776</v>
      </c>
      <c r="AR91" s="100">
        <v>10.466958999999999</v>
      </c>
      <c r="AS91" s="127"/>
      <c r="AT91" s="122">
        <v>1984</v>
      </c>
      <c r="AU91" s="100">
        <v>7.7713663999999998</v>
      </c>
      <c r="AV91" s="100">
        <v>6.7430940000000001</v>
      </c>
      <c r="AW91" s="100">
        <v>7.3229332999999999</v>
      </c>
      <c r="AX91" s="100">
        <v>35.419978999999998</v>
      </c>
      <c r="AY91" s="100">
        <v>40.830486000000001</v>
      </c>
      <c r="AZ91" s="100">
        <v>22.776502000000001</v>
      </c>
      <c r="BA91" s="100">
        <v>17.645752000000002</v>
      </c>
      <c r="BB91" s="100">
        <v>12.344196999999999</v>
      </c>
      <c r="BC91" s="100">
        <v>12.389464</v>
      </c>
      <c r="BD91" s="100">
        <v>14.284504</v>
      </c>
      <c r="BE91" s="100">
        <v>14.286542000000001</v>
      </c>
      <c r="BF91" s="100">
        <v>12.550499</v>
      </c>
      <c r="BG91" s="100">
        <v>14.451264</v>
      </c>
      <c r="BH91" s="100">
        <v>17.837070000000001</v>
      </c>
      <c r="BI91" s="100">
        <v>25.257000999999999</v>
      </c>
      <c r="BJ91" s="100">
        <v>32.349373</v>
      </c>
      <c r="BK91" s="100">
        <v>44.243211000000002</v>
      </c>
      <c r="BL91" s="100">
        <v>38.792836999999999</v>
      </c>
      <c r="BM91" s="100">
        <v>18.588660000000001</v>
      </c>
      <c r="BN91" s="100">
        <v>18.403808999999999</v>
      </c>
      <c r="BO91" s="127"/>
      <c r="BP91" s="122">
        <v>1984</v>
      </c>
    </row>
    <row r="92" spans="1:68">
      <c r="A92" s="127"/>
      <c r="B92" s="122">
        <v>1985</v>
      </c>
      <c r="C92" s="100">
        <v>8.9551315000000002</v>
      </c>
      <c r="D92" s="100">
        <v>9.6255336000000007</v>
      </c>
      <c r="E92" s="100">
        <v>9.4044521999999997</v>
      </c>
      <c r="F92" s="100">
        <v>55.474176999999997</v>
      </c>
      <c r="G92" s="100">
        <v>68.749645000000001</v>
      </c>
      <c r="H92" s="100">
        <v>39.126973999999997</v>
      </c>
      <c r="I92" s="100">
        <v>30.440721</v>
      </c>
      <c r="J92" s="100">
        <v>18.411193999999998</v>
      </c>
      <c r="K92" s="100">
        <v>19.756710000000002</v>
      </c>
      <c r="L92" s="100">
        <v>18.802092999999999</v>
      </c>
      <c r="M92" s="100">
        <v>17.866619</v>
      </c>
      <c r="N92" s="100">
        <v>24.669750000000001</v>
      </c>
      <c r="O92" s="100">
        <v>21.178695999999999</v>
      </c>
      <c r="P92" s="100">
        <v>29.932100999999999</v>
      </c>
      <c r="Q92" s="100">
        <v>33.147931999999997</v>
      </c>
      <c r="R92" s="100">
        <v>32.454681999999998</v>
      </c>
      <c r="S92" s="100">
        <v>52.038161000000002</v>
      </c>
      <c r="T92" s="100">
        <v>49.372048999999997</v>
      </c>
      <c r="U92" s="100">
        <v>28.327756999999998</v>
      </c>
      <c r="V92" s="100">
        <v>27.712944</v>
      </c>
      <c r="W92" s="127"/>
      <c r="X92" s="122">
        <v>1985</v>
      </c>
      <c r="Y92" s="100">
        <v>6.4914765000000001</v>
      </c>
      <c r="Z92" s="100">
        <v>5.7635176000000001</v>
      </c>
      <c r="AA92" s="100">
        <v>4.0928190999999998</v>
      </c>
      <c r="AB92" s="100">
        <v>18.973576999999999</v>
      </c>
      <c r="AC92" s="100">
        <v>17.951371000000002</v>
      </c>
      <c r="AD92" s="100">
        <v>11.188631000000001</v>
      </c>
      <c r="AE92" s="100">
        <v>6.8777331000000004</v>
      </c>
      <c r="AF92" s="100">
        <v>7.7941547</v>
      </c>
      <c r="AG92" s="100">
        <v>6.5610825999999998</v>
      </c>
      <c r="AH92" s="100">
        <v>10.037843000000001</v>
      </c>
      <c r="AI92" s="100">
        <v>10.333983</v>
      </c>
      <c r="AJ92" s="100">
        <v>12.301537</v>
      </c>
      <c r="AK92" s="100">
        <v>13.191922999999999</v>
      </c>
      <c r="AL92" s="100">
        <v>14.362361999999999</v>
      </c>
      <c r="AM92" s="100">
        <v>20.447689</v>
      </c>
      <c r="AN92" s="100">
        <v>23.372105999999999</v>
      </c>
      <c r="AO92" s="100">
        <v>21.662275999999999</v>
      </c>
      <c r="AP92" s="100">
        <v>22.519732999999999</v>
      </c>
      <c r="AQ92" s="100">
        <v>11.207267999999999</v>
      </c>
      <c r="AR92" s="100">
        <v>11.142716999999999</v>
      </c>
      <c r="AS92" s="127"/>
      <c r="AT92" s="122">
        <v>1985</v>
      </c>
      <c r="AU92" s="100">
        <v>7.7528686000000002</v>
      </c>
      <c r="AV92" s="100">
        <v>7.7438174999999996</v>
      </c>
      <c r="AW92" s="100">
        <v>6.8105064999999998</v>
      </c>
      <c r="AX92" s="100">
        <v>37.632998999999998</v>
      </c>
      <c r="AY92" s="100">
        <v>43.795588000000002</v>
      </c>
      <c r="AZ92" s="100">
        <v>25.312484000000001</v>
      </c>
      <c r="BA92" s="100">
        <v>18.680323000000001</v>
      </c>
      <c r="BB92" s="100">
        <v>13.196094</v>
      </c>
      <c r="BC92" s="100">
        <v>13.319333</v>
      </c>
      <c r="BD92" s="100">
        <v>14.535985</v>
      </c>
      <c r="BE92" s="100">
        <v>14.187435000000001</v>
      </c>
      <c r="BF92" s="100">
        <v>18.576488000000001</v>
      </c>
      <c r="BG92" s="100">
        <v>17.077249999999999</v>
      </c>
      <c r="BH92" s="100">
        <v>21.598312</v>
      </c>
      <c r="BI92" s="100">
        <v>26.058547999999998</v>
      </c>
      <c r="BJ92" s="100">
        <v>27.069704000000002</v>
      </c>
      <c r="BK92" s="100">
        <v>32.434306999999997</v>
      </c>
      <c r="BL92" s="100">
        <v>29.698560000000001</v>
      </c>
      <c r="BM92" s="100">
        <v>19.755120000000002</v>
      </c>
      <c r="BN92" s="100">
        <v>19.3156</v>
      </c>
      <c r="BO92" s="127"/>
      <c r="BP92" s="122">
        <v>1985</v>
      </c>
    </row>
    <row r="93" spans="1:68">
      <c r="A93" s="127"/>
      <c r="B93" s="122">
        <v>1986</v>
      </c>
      <c r="C93" s="100">
        <v>11.146651</v>
      </c>
      <c r="D93" s="100">
        <v>8.4314523000000001</v>
      </c>
      <c r="E93" s="100">
        <v>8.3308291000000008</v>
      </c>
      <c r="F93" s="100">
        <v>53.736033999999997</v>
      </c>
      <c r="G93" s="100">
        <v>68.339941999999994</v>
      </c>
      <c r="H93" s="100">
        <v>41.070352</v>
      </c>
      <c r="I93" s="100">
        <v>30.360472000000001</v>
      </c>
      <c r="J93" s="100">
        <v>19.166461000000002</v>
      </c>
      <c r="K93" s="100">
        <v>19.803236999999999</v>
      </c>
      <c r="L93" s="100">
        <v>20.545684000000001</v>
      </c>
      <c r="M93" s="100">
        <v>20.159205</v>
      </c>
      <c r="N93" s="100">
        <v>19.488921999999999</v>
      </c>
      <c r="O93" s="100">
        <v>19.624628999999999</v>
      </c>
      <c r="P93" s="100">
        <v>24.807181</v>
      </c>
      <c r="Q93" s="100">
        <v>33.915469000000002</v>
      </c>
      <c r="R93" s="100">
        <v>47.460487000000001</v>
      </c>
      <c r="S93" s="100">
        <v>54.265084999999999</v>
      </c>
      <c r="T93" s="100">
        <v>60.506526000000001</v>
      </c>
      <c r="U93" s="100">
        <v>28.449335000000001</v>
      </c>
      <c r="V93" s="100">
        <v>28.124628000000001</v>
      </c>
      <c r="W93" s="127"/>
      <c r="X93" s="122">
        <v>1986</v>
      </c>
      <c r="Y93" s="100">
        <v>8.8215585000000001</v>
      </c>
      <c r="Z93" s="100">
        <v>6.0910878999999998</v>
      </c>
      <c r="AA93" s="100">
        <v>4.5359064</v>
      </c>
      <c r="AB93" s="100">
        <v>19.129428999999998</v>
      </c>
      <c r="AC93" s="100">
        <v>19.960778999999999</v>
      </c>
      <c r="AD93" s="100">
        <v>12.599181</v>
      </c>
      <c r="AE93" s="100">
        <v>8.5239110999999994</v>
      </c>
      <c r="AF93" s="100">
        <v>5.6004839000000004</v>
      </c>
      <c r="AG93" s="100">
        <v>7.2842791</v>
      </c>
      <c r="AH93" s="100">
        <v>7.3333316999999996</v>
      </c>
      <c r="AI93" s="100">
        <v>8.8925447000000002</v>
      </c>
      <c r="AJ93" s="100">
        <v>12.408889</v>
      </c>
      <c r="AK93" s="100">
        <v>9.5151617000000002</v>
      </c>
      <c r="AL93" s="100">
        <v>13.482450999999999</v>
      </c>
      <c r="AM93" s="100">
        <v>17.812949</v>
      </c>
      <c r="AN93" s="100">
        <v>21.387585000000001</v>
      </c>
      <c r="AO93" s="100">
        <v>24.434633000000002</v>
      </c>
      <c r="AP93" s="100">
        <v>24.315723999999999</v>
      </c>
      <c r="AQ93" s="100">
        <v>11.299346</v>
      </c>
      <c r="AR93" s="100">
        <v>11.074128</v>
      </c>
      <c r="AS93" s="127"/>
      <c r="AT93" s="122">
        <v>1986</v>
      </c>
      <c r="AU93" s="100">
        <v>10.012536000000001</v>
      </c>
      <c r="AV93" s="100">
        <v>7.2912993000000004</v>
      </c>
      <c r="AW93" s="100">
        <v>6.4809061000000003</v>
      </c>
      <c r="AX93" s="100">
        <v>36.816501000000002</v>
      </c>
      <c r="AY93" s="100">
        <v>44.587116999999999</v>
      </c>
      <c r="AZ93" s="100">
        <v>26.993615999999999</v>
      </c>
      <c r="BA93" s="100">
        <v>19.460971000000001</v>
      </c>
      <c r="BB93" s="100">
        <v>12.473435</v>
      </c>
      <c r="BC93" s="100">
        <v>13.7036</v>
      </c>
      <c r="BD93" s="100">
        <v>14.128453</v>
      </c>
      <c r="BE93" s="100">
        <v>14.656966000000001</v>
      </c>
      <c r="BF93" s="100">
        <v>16.01512</v>
      </c>
      <c r="BG93" s="100">
        <v>14.455828</v>
      </c>
      <c r="BH93" s="100">
        <v>18.766957999999999</v>
      </c>
      <c r="BI93" s="100">
        <v>24.93676</v>
      </c>
      <c r="BJ93" s="100">
        <v>32.055036000000001</v>
      </c>
      <c r="BK93" s="100">
        <v>35.130388000000004</v>
      </c>
      <c r="BL93" s="100">
        <v>34.030442000000001</v>
      </c>
      <c r="BM93" s="100">
        <v>19.864718</v>
      </c>
      <c r="BN93" s="100">
        <v>19.421949999999999</v>
      </c>
      <c r="BO93" s="127"/>
      <c r="BP93" s="122">
        <v>1986</v>
      </c>
    </row>
    <row r="94" spans="1:68">
      <c r="A94" s="127"/>
      <c r="B94" s="122">
        <v>1987</v>
      </c>
      <c r="C94" s="100">
        <v>8.4914669000000007</v>
      </c>
      <c r="D94" s="100">
        <v>7.3342102000000002</v>
      </c>
      <c r="E94" s="100">
        <v>10.417066</v>
      </c>
      <c r="F94" s="100">
        <v>53.973098</v>
      </c>
      <c r="G94" s="100">
        <v>63.014121000000003</v>
      </c>
      <c r="H94" s="100">
        <v>36.207261000000003</v>
      </c>
      <c r="I94" s="100">
        <v>24.662243</v>
      </c>
      <c r="J94" s="100">
        <v>23.138929999999998</v>
      </c>
      <c r="K94" s="100">
        <v>16.716222999999999</v>
      </c>
      <c r="L94" s="100">
        <v>17.686633</v>
      </c>
      <c r="M94" s="100">
        <v>18.198788</v>
      </c>
      <c r="N94" s="100">
        <v>15.774073</v>
      </c>
      <c r="O94" s="100">
        <v>18.852209999999999</v>
      </c>
      <c r="P94" s="100">
        <v>17.927250999999998</v>
      </c>
      <c r="Q94" s="100">
        <v>33.348832999999999</v>
      </c>
      <c r="R94" s="100">
        <v>40.676980999999998</v>
      </c>
      <c r="S94" s="100">
        <v>55.423707</v>
      </c>
      <c r="T94" s="100">
        <v>68.957908000000003</v>
      </c>
      <c r="U94" s="100">
        <v>26.409616</v>
      </c>
      <c r="V94" s="100">
        <v>26.100619999999999</v>
      </c>
      <c r="W94" s="127"/>
      <c r="X94" s="122">
        <v>1987</v>
      </c>
      <c r="Y94" s="100">
        <v>6.0552235999999997</v>
      </c>
      <c r="Z94" s="100">
        <v>5.1495515999999997</v>
      </c>
      <c r="AA94" s="100">
        <v>4.5179726999999996</v>
      </c>
      <c r="AB94" s="100">
        <v>19.012331</v>
      </c>
      <c r="AC94" s="100">
        <v>18.077337</v>
      </c>
      <c r="AD94" s="100">
        <v>9.0854472000000008</v>
      </c>
      <c r="AE94" s="100">
        <v>6.4969618999999996</v>
      </c>
      <c r="AF94" s="100">
        <v>6.4074838999999999</v>
      </c>
      <c r="AG94" s="100">
        <v>4.8519139999999998</v>
      </c>
      <c r="AH94" s="100">
        <v>9.0106111999999996</v>
      </c>
      <c r="AI94" s="100">
        <v>6.2489302000000002</v>
      </c>
      <c r="AJ94" s="100">
        <v>11.165272999999999</v>
      </c>
      <c r="AK94" s="100">
        <v>10.045722</v>
      </c>
      <c r="AL94" s="100">
        <v>11.071044000000001</v>
      </c>
      <c r="AM94" s="100">
        <v>17.215375999999999</v>
      </c>
      <c r="AN94" s="100">
        <v>18.604932000000002</v>
      </c>
      <c r="AO94" s="100">
        <v>28.275745000000001</v>
      </c>
      <c r="AP94" s="100">
        <v>19.548532000000002</v>
      </c>
      <c r="AQ94" s="100">
        <v>10.091314000000001</v>
      </c>
      <c r="AR94" s="100">
        <v>9.8783416000000006</v>
      </c>
      <c r="AS94" s="127"/>
      <c r="AT94" s="122">
        <v>1987</v>
      </c>
      <c r="AU94" s="100">
        <v>7.3029596000000003</v>
      </c>
      <c r="AV94" s="100">
        <v>6.2701795000000002</v>
      </c>
      <c r="AW94" s="100">
        <v>7.5440738999999999</v>
      </c>
      <c r="AX94" s="100">
        <v>36.861586000000003</v>
      </c>
      <c r="AY94" s="100">
        <v>40.913108000000001</v>
      </c>
      <c r="AZ94" s="100">
        <v>22.779985</v>
      </c>
      <c r="BA94" s="100">
        <v>15.595794</v>
      </c>
      <c r="BB94" s="100">
        <v>14.846418999999999</v>
      </c>
      <c r="BC94" s="100">
        <v>10.926981</v>
      </c>
      <c r="BD94" s="100">
        <v>13.473209000000001</v>
      </c>
      <c r="BE94" s="100">
        <v>12.355454</v>
      </c>
      <c r="BF94" s="100">
        <v>13.510242</v>
      </c>
      <c r="BG94" s="100">
        <v>14.370357</v>
      </c>
      <c r="BH94" s="100">
        <v>14.284634</v>
      </c>
      <c r="BI94" s="100">
        <v>24.369720000000001</v>
      </c>
      <c r="BJ94" s="100">
        <v>27.633994999999999</v>
      </c>
      <c r="BK94" s="100">
        <v>38.115251999999998</v>
      </c>
      <c r="BL94" s="100">
        <v>32.971643999999998</v>
      </c>
      <c r="BM94" s="100">
        <v>18.236737000000002</v>
      </c>
      <c r="BN94" s="100">
        <v>17.783974000000001</v>
      </c>
      <c r="BO94" s="127"/>
      <c r="BP94" s="122">
        <v>1987</v>
      </c>
    </row>
    <row r="95" spans="1:68">
      <c r="A95" s="127"/>
      <c r="B95" s="122">
        <v>1988</v>
      </c>
      <c r="C95" s="100">
        <v>6.6729371000000004</v>
      </c>
      <c r="D95" s="100">
        <v>7.1916691999999998</v>
      </c>
      <c r="E95" s="100">
        <v>8.8805796000000008</v>
      </c>
      <c r="F95" s="100">
        <v>54.844555999999997</v>
      </c>
      <c r="G95" s="100">
        <v>62.691920000000003</v>
      </c>
      <c r="H95" s="100">
        <v>45.025399</v>
      </c>
      <c r="I95" s="100">
        <v>31.188226</v>
      </c>
      <c r="J95" s="100">
        <v>18.721478999999999</v>
      </c>
      <c r="K95" s="100">
        <v>19.626065000000001</v>
      </c>
      <c r="L95" s="100">
        <v>19.957567999999998</v>
      </c>
      <c r="M95" s="100">
        <v>19.294530999999999</v>
      </c>
      <c r="N95" s="100">
        <v>17.585884</v>
      </c>
      <c r="O95" s="100">
        <v>24.367956</v>
      </c>
      <c r="P95" s="100">
        <v>20.527557999999999</v>
      </c>
      <c r="Q95" s="100">
        <v>32.444479999999999</v>
      </c>
      <c r="R95" s="100">
        <v>50.286704</v>
      </c>
      <c r="S95" s="100">
        <v>48.789743000000001</v>
      </c>
      <c r="T95" s="100">
        <v>73.907878999999994</v>
      </c>
      <c r="U95" s="100">
        <v>28.003581000000001</v>
      </c>
      <c r="V95" s="100">
        <v>27.750582000000001</v>
      </c>
      <c r="W95" s="127"/>
      <c r="X95" s="122">
        <v>1988</v>
      </c>
      <c r="Y95" s="100">
        <v>5.3320625000000001</v>
      </c>
      <c r="Z95" s="100">
        <v>6.5808568000000003</v>
      </c>
      <c r="AA95" s="100">
        <v>4.2673458999999996</v>
      </c>
      <c r="AB95" s="100">
        <v>17.554549999999999</v>
      </c>
      <c r="AC95" s="100">
        <v>20.836971999999999</v>
      </c>
      <c r="AD95" s="100">
        <v>11.635975</v>
      </c>
      <c r="AE95" s="100">
        <v>8.4746147000000001</v>
      </c>
      <c r="AF95" s="100">
        <v>7.5652980000000003</v>
      </c>
      <c r="AG95" s="100">
        <v>6.6664912000000003</v>
      </c>
      <c r="AH95" s="100">
        <v>8.2710895999999998</v>
      </c>
      <c r="AI95" s="100">
        <v>9.8043891999999992</v>
      </c>
      <c r="AJ95" s="100">
        <v>11.553411000000001</v>
      </c>
      <c r="AK95" s="100">
        <v>10.268466</v>
      </c>
      <c r="AL95" s="100">
        <v>14.575488999999999</v>
      </c>
      <c r="AM95" s="100">
        <v>18.316455999999999</v>
      </c>
      <c r="AN95" s="100">
        <v>29.145738000000001</v>
      </c>
      <c r="AO95" s="100">
        <v>34.093198000000001</v>
      </c>
      <c r="AP95" s="100">
        <v>16.029976000000001</v>
      </c>
      <c r="AQ95" s="100">
        <v>11.432753</v>
      </c>
      <c r="AR95" s="100">
        <v>11.266171999999999</v>
      </c>
      <c r="AS95" s="127"/>
      <c r="AT95" s="122">
        <v>1988</v>
      </c>
      <c r="AU95" s="100">
        <v>6.0184571</v>
      </c>
      <c r="AV95" s="100">
        <v>6.8945591999999998</v>
      </c>
      <c r="AW95" s="100">
        <v>6.6340135</v>
      </c>
      <c r="AX95" s="100">
        <v>36.585175</v>
      </c>
      <c r="AY95" s="100">
        <v>42.087192999999999</v>
      </c>
      <c r="AZ95" s="100">
        <v>28.477737000000001</v>
      </c>
      <c r="BA95" s="100">
        <v>19.856414999999998</v>
      </c>
      <c r="BB95" s="100">
        <v>13.171811</v>
      </c>
      <c r="BC95" s="100">
        <v>13.291475</v>
      </c>
      <c r="BD95" s="100">
        <v>14.282064</v>
      </c>
      <c r="BE95" s="100">
        <v>14.651045999999999</v>
      </c>
      <c r="BF95" s="100">
        <v>14.617706</v>
      </c>
      <c r="BG95" s="100">
        <v>17.232064999999999</v>
      </c>
      <c r="BH95" s="100">
        <v>17.374237999999998</v>
      </c>
      <c r="BI95" s="100">
        <v>24.573606000000002</v>
      </c>
      <c r="BJ95" s="100">
        <v>37.817906999999998</v>
      </c>
      <c r="BK95" s="100">
        <v>39.439174999999999</v>
      </c>
      <c r="BL95" s="100">
        <v>31.953986</v>
      </c>
      <c r="BM95" s="100">
        <v>19.700990000000001</v>
      </c>
      <c r="BN95" s="100">
        <v>19.310497999999999</v>
      </c>
      <c r="BO95" s="127"/>
      <c r="BP95" s="122">
        <v>1988</v>
      </c>
    </row>
    <row r="96" spans="1:68">
      <c r="A96" s="127"/>
      <c r="B96" s="122">
        <v>1989</v>
      </c>
      <c r="C96" s="100">
        <v>5.6512074999999999</v>
      </c>
      <c r="D96" s="100">
        <v>6.5930133</v>
      </c>
      <c r="E96" s="100">
        <v>9.1153548000000004</v>
      </c>
      <c r="F96" s="100">
        <v>46.666333999999999</v>
      </c>
      <c r="G96" s="100">
        <v>57.293982</v>
      </c>
      <c r="H96" s="100">
        <v>38.732635000000002</v>
      </c>
      <c r="I96" s="100">
        <v>29.797072</v>
      </c>
      <c r="J96" s="100">
        <v>23.727497</v>
      </c>
      <c r="K96" s="100">
        <v>17.427675000000001</v>
      </c>
      <c r="L96" s="100">
        <v>15.965498</v>
      </c>
      <c r="M96" s="100">
        <v>16.505309</v>
      </c>
      <c r="N96" s="100">
        <v>19.129165</v>
      </c>
      <c r="O96" s="100">
        <v>16.724976000000002</v>
      </c>
      <c r="P96" s="100">
        <v>24.106746999999999</v>
      </c>
      <c r="Q96" s="100">
        <v>25.918821999999999</v>
      </c>
      <c r="R96" s="100">
        <v>40.721777000000003</v>
      </c>
      <c r="S96" s="100">
        <v>60.986687000000003</v>
      </c>
      <c r="T96" s="100">
        <v>42.521261000000003</v>
      </c>
      <c r="U96" s="100">
        <v>25.454274999999999</v>
      </c>
      <c r="V96" s="100">
        <v>25.106033</v>
      </c>
      <c r="W96" s="127"/>
      <c r="X96" s="122">
        <v>1989</v>
      </c>
      <c r="Y96" s="100">
        <v>5.6029979000000001</v>
      </c>
      <c r="Z96" s="100">
        <v>5.6304162</v>
      </c>
      <c r="AA96" s="100">
        <v>3.8087162999999999</v>
      </c>
      <c r="AB96" s="100">
        <v>19.102086</v>
      </c>
      <c r="AC96" s="100">
        <v>18.369878</v>
      </c>
      <c r="AD96" s="100">
        <v>8.9187881000000004</v>
      </c>
      <c r="AE96" s="100">
        <v>6.9385187999999998</v>
      </c>
      <c r="AF96" s="100">
        <v>7.7433662999999999</v>
      </c>
      <c r="AG96" s="100">
        <v>8.0547994999999997</v>
      </c>
      <c r="AH96" s="100">
        <v>6.5801017999999996</v>
      </c>
      <c r="AI96" s="100">
        <v>8.4794321999999998</v>
      </c>
      <c r="AJ96" s="100">
        <v>10.249535</v>
      </c>
      <c r="AK96" s="100">
        <v>11.063110999999999</v>
      </c>
      <c r="AL96" s="100">
        <v>10.791136</v>
      </c>
      <c r="AM96" s="100">
        <v>17.681736000000001</v>
      </c>
      <c r="AN96" s="100">
        <v>20.485983000000001</v>
      </c>
      <c r="AO96" s="100">
        <v>22.420017000000001</v>
      </c>
      <c r="AP96" s="100">
        <v>16.471591</v>
      </c>
      <c r="AQ96" s="100">
        <v>10.300437000000001</v>
      </c>
      <c r="AR96" s="100">
        <v>10.115487</v>
      </c>
      <c r="AS96" s="127"/>
      <c r="AT96" s="122">
        <v>1989</v>
      </c>
      <c r="AU96" s="100">
        <v>5.6276881999999997</v>
      </c>
      <c r="AV96" s="100">
        <v>6.1245820999999996</v>
      </c>
      <c r="AW96" s="100">
        <v>6.5313784000000004</v>
      </c>
      <c r="AX96" s="100">
        <v>33.187750999999999</v>
      </c>
      <c r="AY96" s="100">
        <v>38.101768</v>
      </c>
      <c r="AZ96" s="100">
        <v>23.944694999999999</v>
      </c>
      <c r="BA96" s="100">
        <v>18.400577999999999</v>
      </c>
      <c r="BB96" s="100">
        <v>15.755936999999999</v>
      </c>
      <c r="BC96" s="100">
        <v>12.832936999999999</v>
      </c>
      <c r="BD96" s="100">
        <v>11.404696</v>
      </c>
      <c r="BE96" s="100">
        <v>12.576924</v>
      </c>
      <c r="BF96" s="100">
        <v>14.751015000000001</v>
      </c>
      <c r="BG96" s="100">
        <v>13.871416999999999</v>
      </c>
      <c r="BH96" s="100">
        <v>17.081074999999998</v>
      </c>
      <c r="BI96" s="100">
        <v>21.338376</v>
      </c>
      <c r="BJ96" s="100">
        <v>28.800421</v>
      </c>
      <c r="BK96" s="100">
        <v>36.514522999999997</v>
      </c>
      <c r="BL96" s="100">
        <v>23.745007000000001</v>
      </c>
      <c r="BM96" s="100">
        <v>17.859674999999999</v>
      </c>
      <c r="BN96" s="100">
        <v>17.449424</v>
      </c>
      <c r="BO96" s="127"/>
      <c r="BP96" s="122">
        <v>1989</v>
      </c>
    </row>
    <row r="97" spans="1:68">
      <c r="A97" s="127"/>
      <c r="B97" s="122">
        <v>1990</v>
      </c>
      <c r="C97" s="100">
        <v>6.0443468999999999</v>
      </c>
      <c r="D97" s="100">
        <v>7.8786259000000003</v>
      </c>
      <c r="E97" s="100">
        <v>7.5710734999999998</v>
      </c>
      <c r="F97" s="100">
        <v>40.422286999999997</v>
      </c>
      <c r="G97" s="100">
        <v>47.928682000000002</v>
      </c>
      <c r="H97" s="100">
        <v>34.645097</v>
      </c>
      <c r="I97" s="100">
        <v>23.886044999999999</v>
      </c>
      <c r="J97" s="100">
        <v>15.237120000000001</v>
      </c>
      <c r="K97" s="100">
        <v>16.550578000000002</v>
      </c>
      <c r="L97" s="100">
        <v>15.094999</v>
      </c>
      <c r="M97" s="100">
        <v>16.180382999999999</v>
      </c>
      <c r="N97" s="100">
        <v>16.351937</v>
      </c>
      <c r="O97" s="100">
        <v>18.215679000000002</v>
      </c>
      <c r="P97" s="100">
        <v>19.121129</v>
      </c>
      <c r="Q97" s="100">
        <v>24.324424</v>
      </c>
      <c r="R97" s="100">
        <v>44.649501000000001</v>
      </c>
      <c r="S97" s="100">
        <v>51.995641999999997</v>
      </c>
      <c r="T97" s="100">
        <v>52.927874000000003</v>
      </c>
      <c r="U97" s="100">
        <v>22.276349</v>
      </c>
      <c r="V97" s="100">
        <v>22.290996</v>
      </c>
      <c r="W97" s="127"/>
      <c r="X97" s="122">
        <v>1990</v>
      </c>
      <c r="Y97" s="100">
        <v>4.4051353999999998</v>
      </c>
      <c r="Z97" s="100">
        <v>5.5286261000000003</v>
      </c>
      <c r="AA97" s="100">
        <v>3.9963500000000001</v>
      </c>
      <c r="AB97" s="100">
        <v>15.037001</v>
      </c>
      <c r="AC97" s="100">
        <v>14.779714999999999</v>
      </c>
      <c r="AD97" s="100">
        <v>7.3573418000000004</v>
      </c>
      <c r="AE97" s="100">
        <v>5.3279649999999998</v>
      </c>
      <c r="AF97" s="100">
        <v>6.3977772000000002</v>
      </c>
      <c r="AG97" s="100">
        <v>6.1413644999999999</v>
      </c>
      <c r="AH97" s="100">
        <v>7.3123697999999999</v>
      </c>
      <c r="AI97" s="100">
        <v>8.4813410000000005</v>
      </c>
      <c r="AJ97" s="100">
        <v>6.6826866000000003</v>
      </c>
      <c r="AK97" s="100">
        <v>14.299087999999999</v>
      </c>
      <c r="AL97" s="100">
        <v>12.623291999999999</v>
      </c>
      <c r="AM97" s="100">
        <v>15.149388</v>
      </c>
      <c r="AN97" s="100">
        <v>21.749866999999998</v>
      </c>
      <c r="AO97" s="100">
        <v>23.685627</v>
      </c>
      <c r="AP97" s="100">
        <v>12.309557</v>
      </c>
      <c r="AQ97" s="100">
        <v>9.1303820000000009</v>
      </c>
      <c r="AR97" s="100">
        <v>9.0168073999999994</v>
      </c>
      <c r="AS97" s="127"/>
      <c r="AT97" s="122">
        <v>1990</v>
      </c>
      <c r="AU97" s="100">
        <v>5.2457890999999996</v>
      </c>
      <c r="AV97" s="100">
        <v>6.7337293000000003</v>
      </c>
      <c r="AW97" s="100">
        <v>5.8321318</v>
      </c>
      <c r="AX97" s="100">
        <v>28.023329</v>
      </c>
      <c r="AY97" s="100">
        <v>31.582201999999999</v>
      </c>
      <c r="AZ97" s="100">
        <v>21.088045000000001</v>
      </c>
      <c r="BA97" s="100">
        <v>14.638325999999999</v>
      </c>
      <c r="BB97" s="100">
        <v>10.816822</v>
      </c>
      <c r="BC97" s="100">
        <v>11.435687</v>
      </c>
      <c r="BD97" s="100">
        <v>11.302092999999999</v>
      </c>
      <c r="BE97" s="100">
        <v>12.421725</v>
      </c>
      <c r="BF97" s="100">
        <v>11.569196</v>
      </c>
      <c r="BG97" s="100">
        <v>16.249858</v>
      </c>
      <c r="BH97" s="100">
        <v>15.701644999999999</v>
      </c>
      <c r="BI97" s="100">
        <v>19.241555000000002</v>
      </c>
      <c r="BJ97" s="100">
        <v>31.181042000000001</v>
      </c>
      <c r="BK97" s="100">
        <v>34.075265000000002</v>
      </c>
      <c r="BL97" s="100">
        <v>23.781213000000001</v>
      </c>
      <c r="BM97" s="100">
        <v>15.686961</v>
      </c>
      <c r="BN97" s="100">
        <v>15.466275</v>
      </c>
      <c r="BO97" s="127"/>
      <c r="BP97" s="122">
        <v>1990</v>
      </c>
    </row>
    <row r="98" spans="1:68">
      <c r="A98" s="127"/>
      <c r="B98" s="122">
        <v>1991</v>
      </c>
      <c r="C98" s="100">
        <v>5.2123096000000002</v>
      </c>
      <c r="D98" s="100">
        <v>5.6712107999999999</v>
      </c>
      <c r="E98" s="100">
        <v>6.8931915999999998</v>
      </c>
      <c r="F98" s="100">
        <v>38.209834000000001</v>
      </c>
      <c r="G98" s="100">
        <v>42.991045</v>
      </c>
      <c r="H98" s="100">
        <v>30.168144999999999</v>
      </c>
      <c r="I98" s="100">
        <v>20.454367000000001</v>
      </c>
      <c r="J98" s="100">
        <v>12.947361000000001</v>
      </c>
      <c r="K98" s="100">
        <v>12.821726</v>
      </c>
      <c r="L98" s="100">
        <v>13.295396999999999</v>
      </c>
      <c r="M98" s="100">
        <v>14.293552999999999</v>
      </c>
      <c r="N98" s="100">
        <v>15.518565000000001</v>
      </c>
      <c r="O98" s="100">
        <v>15.268050000000001</v>
      </c>
      <c r="P98" s="100">
        <v>18.116961</v>
      </c>
      <c r="Q98" s="100">
        <v>25.821247</v>
      </c>
      <c r="R98" s="100">
        <v>27.674174000000001</v>
      </c>
      <c r="S98" s="100">
        <v>50.940021000000002</v>
      </c>
      <c r="T98" s="100">
        <v>38.444142999999997</v>
      </c>
      <c r="U98" s="100">
        <v>19.499945</v>
      </c>
      <c r="V98" s="100">
        <v>19.429245999999999</v>
      </c>
      <c r="W98" s="127"/>
      <c r="X98" s="122">
        <v>1991</v>
      </c>
      <c r="Y98" s="100">
        <v>2.9060334000000001</v>
      </c>
      <c r="Z98" s="100">
        <v>2.4201746000000002</v>
      </c>
      <c r="AA98" s="100">
        <v>2.6520451</v>
      </c>
      <c r="AB98" s="100">
        <v>13.377404</v>
      </c>
      <c r="AC98" s="100">
        <v>12.035265000000001</v>
      </c>
      <c r="AD98" s="100">
        <v>10.474434</v>
      </c>
      <c r="AE98" s="100">
        <v>8.4275462999999995</v>
      </c>
      <c r="AF98" s="100">
        <v>4.9686896999999997</v>
      </c>
      <c r="AG98" s="100">
        <v>3.4421631000000001</v>
      </c>
      <c r="AH98" s="100">
        <v>5.5705096999999997</v>
      </c>
      <c r="AI98" s="100">
        <v>7.0188686999999996</v>
      </c>
      <c r="AJ98" s="100">
        <v>6.4129731999999997</v>
      </c>
      <c r="AK98" s="100">
        <v>7.2955424000000004</v>
      </c>
      <c r="AL98" s="100">
        <v>12.526762</v>
      </c>
      <c r="AM98" s="100">
        <v>14.171281</v>
      </c>
      <c r="AN98" s="100">
        <v>22.616206999999999</v>
      </c>
      <c r="AO98" s="100">
        <v>18.567547999999999</v>
      </c>
      <c r="AP98" s="100">
        <v>11.815282</v>
      </c>
      <c r="AQ98" s="100">
        <v>7.9828096999999998</v>
      </c>
      <c r="AR98" s="100">
        <v>7.8158463999999999</v>
      </c>
      <c r="AS98" s="127"/>
      <c r="AT98" s="122">
        <v>1991</v>
      </c>
      <c r="AU98" s="100">
        <v>4.0890050999999996</v>
      </c>
      <c r="AV98" s="100">
        <v>4.0873818999999996</v>
      </c>
      <c r="AW98" s="100">
        <v>4.8324002999999998</v>
      </c>
      <c r="AX98" s="100">
        <v>26.098291</v>
      </c>
      <c r="AY98" s="100">
        <v>27.706900000000001</v>
      </c>
      <c r="AZ98" s="100">
        <v>20.362044000000001</v>
      </c>
      <c r="BA98" s="100">
        <v>14.448688000000001</v>
      </c>
      <c r="BB98" s="100">
        <v>8.9582327999999993</v>
      </c>
      <c r="BC98" s="100">
        <v>8.1899385999999996</v>
      </c>
      <c r="BD98" s="100">
        <v>9.5224677</v>
      </c>
      <c r="BE98" s="100">
        <v>10.744638999999999</v>
      </c>
      <c r="BF98" s="100">
        <v>11.020042999999999</v>
      </c>
      <c r="BG98" s="100">
        <v>11.26389</v>
      </c>
      <c r="BH98" s="100">
        <v>15.192361999999999</v>
      </c>
      <c r="BI98" s="100">
        <v>19.38307</v>
      </c>
      <c r="BJ98" s="100">
        <v>24.707733999999999</v>
      </c>
      <c r="BK98" s="100">
        <v>30.457560000000001</v>
      </c>
      <c r="BL98" s="100">
        <v>19.449325000000002</v>
      </c>
      <c r="BM98" s="100">
        <v>13.723646</v>
      </c>
      <c r="BN98" s="100">
        <v>13.500969</v>
      </c>
      <c r="BO98" s="127"/>
      <c r="BP98" s="122">
        <v>1991</v>
      </c>
    </row>
    <row r="99" spans="1:68">
      <c r="A99" s="127"/>
      <c r="B99" s="122">
        <v>1992</v>
      </c>
      <c r="C99" s="100">
        <v>4.8601565999999998</v>
      </c>
      <c r="D99" s="100">
        <v>6.7102323000000004</v>
      </c>
      <c r="E99" s="100">
        <v>6.3838666000000002</v>
      </c>
      <c r="F99" s="100">
        <v>31.161619999999999</v>
      </c>
      <c r="G99" s="100">
        <v>35.228487999999999</v>
      </c>
      <c r="H99" s="100">
        <v>27.569364</v>
      </c>
      <c r="I99" s="100">
        <v>21.776762999999999</v>
      </c>
      <c r="J99" s="100">
        <v>14.959638999999999</v>
      </c>
      <c r="K99" s="100">
        <v>14.243791999999999</v>
      </c>
      <c r="L99" s="100">
        <v>10.510377</v>
      </c>
      <c r="M99" s="100">
        <v>13.685661</v>
      </c>
      <c r="N99" s="100">
        <v>14.714066000000001</v>
      </c>
      <c r="O99" s="100">
        <v>12.418246999999999</v>
      </c>
      <c r="P99" s="100">
        <v>17.863633</v>
      </c>
      <c r="Q99" s="100">
        <v>15.060115</v>
      </c>
      <c r="R99" s="100">
        <v>24.699743999999999</v>
      </c>
      <c r="S99" s="100">
        <v>38.500736000000003</v>
      </c>
      <c r="T99" s="100">
        <v>44.397463000000002</v>
      </c>
      <c r="U99" s="100">
        <v>17.626950999999998</v>
      </c>
      <c r="V99" s="100">
        <v>17.634886000000002</v>
      </c>
      <c r="W99" s="127"/>
      <c r="X99" s="122">
        <v>1992</v>
      </c>
      <c r="Y99" s="100">
        <v>4.1564553999999996</v>
      </c>
      <c r="Z99" s="100">
        <v>3.2100616</v>
      </c>
      <c r="AA99" s="100">
        <v>2.9598886000000002</v>
      </c>
      <c r="AB99" s="100">
        <v>12.575647999999999</v>
      </c>
      <c r="AC99" s="100">
        <v>13.193267000000001</v>
      </c>
      <c r="AD99" s="100">
        <v>8.1306007000000005</v>
      </c>
      <c r="AE99" s="100">
        <v>5.5213004999999997</v>
      </c>
      <c r="AF99" s="100">
        <v>5.7620708</v>
      </c>
      <c r="AG99" s="100">
        <v>5.6145166</v>
      </c>
      <c r="AH99" s="100">
        <v>4.8321209999999999</v>
      </c>
      <c r="AI99" s="100">
        <v>7.0785100999999999</v>
      </c>
      <c r="AJ99" s="100">
        <v>9.5620577999999998</v>
      </c>
      <c r="AK99" s="100">
        <v>7.3987603000000002</v>
      </c>
      <c r="AL99" s="100">
        <v>13.045241000000001</v>
      </c>
      <c r="AM99" s="100">
        <v>16.421821999999999</v>
      </c>
      <c r="AN99" s="100">
        <v>18.786069999999999</v>
      </c>
      <c r="AO99" s="100">
        <v>13.876499000000001</v>
      </c>
      <c r="AP99" s="100">
        <v>11.262432</v>
      </c>
      <c r="AQ99" s="100">
        <v>7.9586069999999998</v>
      </c>
      <c r="AR99" s="100">
        <v>7.8565860000000001</v>
      </c>
      <c r="AS99" s="127"/>
      <c r="AT99" s="122">
        <v>1992</v>
      </c>
      <c r="AU99" s="100">
        <v>4.5173169</v>
      </c>
      <c r="AV99" s="100">
        <v>5.0048640999999998</v>
      </c>
      <c r="AW99" s="100">
        <v>4.7185844000000001</v>
      </c>
      <c r="AX99" s="100">
        <v>22.100836000000001</v>
      </c>
      <c r="AY99" s="100">
        <v>24.356938</v>
      </c>
      <c r="AZ99" s="100">
        <v>17.878418</v>
      </c>
      <c r="BA99" s="100">
        <v>13.655068999999999</v>
      </c>
      <c r="BB99" s="100">
        <v>10.355105999999999</v>
      </c>
      <c r="BC99" s="100">
        <v>9.9682329999999997</v>
      </c>
      <c r="BD99" s="100">
        <v>7.7313774000000004</v>
      </c>
      <c r="BE99" s="100">
        <v>10.465303</v>
      </c>
      <c r="BF99" s="100">
        <v>12.165088000000001</v>
      </c>
      <c r="BG99" s="100">
        <v>9.8996832000000001</v>
      </c>
      <c r="BH99" s="100">
        <v>15.355064</v>
      </c>
      <c r="BI99" s="100">
        <v>15.809205</v>
      </c>
      <c r="BJ99" s="100">
        <v>21.236419999999999</v>
      </c>
      <c r="BK99" s="100">
        <v>22.950614000000002</v>
      </c>
      <c r="BL99" s="100">
        <v>20.893761000000001</v>
      </c>
      <c r="BM99" s="100">
        <v>12.775596999999999</v>
      </c>
      <c r="BN99" s="100">
        <v>12.629930999999999</v>
      </c>
      <c r="BO99" s="127"/>
      <c r="BP99" s="122">
        <v>1992</v>
      </c>
    </row>
    <row r="100" spans="1:68">
      <c r="A100" s="127"/>
      <c r="B100" s="122">
        <v>1993</v>
      </c>
      <c r="C100" s="100">
        <v>5.8890770000000003</v>
      </c>
      <c r="D100" s="100">
        <v>3.5159003000000002</v>
      </c>
      <c r="E100" s="100">
        <v>5.7033547000000002</v>
      </c>
      <c r="F100" s="100">
        <v>32.802942999999999</v>
      </c>
      <c r="G100" s="100">
        <v>37.693333000000003</v>
      </c>
      <c r="H100" s="100">
        <v>27.067916</v>
      </c>
      <c r="I100" s="100">
        <v>18.359107000000002</v>
      </c>
      <c r="J100" s="100">
        <v>15.780015000000001</v>
      </c>
      <c r="K100" s="100">
        <v>11.650741</v>
      </c>
      <c r="L100" s="100">
        <v>15.470739</v>
      </c>
      <c r="M100" s="100">
        <v>12.087248000000001</v>
      </c>
      <c r="N100" s="100">
        <v>10.187609</v>
      </c>
      <c r="O100" s="100">
        <v>11.193695999999999</v>
      </c>
      <c r="P100" s="100">
        <v>12.148307000000001</v>
      </c>
      <c r="Q100" s="100">
        <v>13.591953999999999</v>
      </c>
      <c r="R100" s="100">
        <v>32.506363</v>
      </c>
      <c r="S100" s="100">
        <v>38.683056999999998</v>
      </c>
      <c r="T100" s="100">
        <v>31.828128</v>
      </c>
      <c r="U100" s="100">
        <v>17.069044000000002</v>
      </c>
      <c r="V100" s="100">
        <v>17.027653999999998</v>
      </c>
      <c r="W100" s="127"/>
      <c r="X100" s="122">
        <v>1993</v>
      </c>
      <c r="Y100" s="100">
        <v>3.1801558000000001</v>
      </c>
      <c r="Z100" s="100">
        <v>3.3711707</v>
      </c>
      <c r="AA100" s="100">
        <v>3.2558918999999999</v>
      </c>
      <c r="AB100" s="100">
        <v>10.968747</v>
      </c>
      <c r="AC100" s="100">
        <v>10.564526000000001</v>
      </c>
      <c r="AD100" s="100">
        <v>5.1527647999999999</v>
      </c>
      <c r="AE100" s="100">
        <v>7.2645331999999998</v>
      </c>
      <c r="AF100" s="100">
        <v>7.1326988</v>
      </c>
      <c r="AG100" s="100">
        <v>5.1073076000000004</v>
      </c>
      <c r="AH100" s="100">
        <v>4.1964205000000003</v>
      </c>
      <c r="AI100" s="100">
        <v>3.6940240000000002</v>
      </c>
      <c r="AJ100" s="100">
        <v>4.5332850000000002</v>
      </c>
      <c r="AK100" s="100">
        <v>7.8014638999999999</v>
      </c>
      <c r="AL100" s="100">
        <v>9.0223443999999997</v>
      </c>
      <c r="AM100" s="100">
        <v>12.542206</v>
      </c>
      <c r="AN100" s="100">
        <v>19.595974999999999</v>
      </c>
      <c r="AO100" s="100">
        <v>12.655264000000001</v>
      </c>
      <c r="AP100" s="100">
        <v>5.7599421</v>
      </c>
      <c r="AQ100" s="100">
        <v>6.8000869000000002</v>
      </c>
      <c r="AR100" s="100">
        <v>6.6593682000000003</v>
      </c>
      <c r="AS100" s="127"/>
      <c r="AT100" s="122">
        <v>1993</v>
      </c>
      <c r="AU100" s="100">
        <v>4.5695945</v>
      </c>
      <c r="AV100" s="100">
        <v>3.4453057999999999</v>
      </c>
      <c r="AW100" s="100">
        <v>4.5130213000000001</v>
      </c>
      <c r="AX100" s="100">
        <v>22.160475999999999</v>
      </c>
      <c r="AY100" s="100">
        <v>24.314081999999999</v>
      </c>
      <c r="AZ100" s="100">
        <v>16.144265000000001</v>
      </c>
      <c r="BA100" s="100">
        <v>12.813001999999999</v>
      </c>
      <c r="BB100" s="100">
        <v>11.448264</v>
      </c>
      <c r="BC100" s="100">
        <v>8.3946114000000005</v>
      </c>
      <c r="BD100" s="100">
        <v>9.9435360999999993</v>
      </c>
      <c r="BE100" s="100">
        <v>7.9940821</v>
      </c>
      <c r="BF100" s="100">
        <v>7.3895980999999997</v>
      </c>
      <c r="BG100" s="100">
        <v>9.4938784999999992</v>
      </c>
      <c r="BH100" s="100">
        <v>10.527255</v>
      </c>
      <c r="BI100" s="100">
        <v>13.016949</v>
      </c>
      <c r="BJ100" s="100">
        <v>24.956454000000001</v>
      </c>
      <c r="BK100" s="100">
        <v>22.301783</v>
      </c>
      <c r="BL100" s="100">
        <v>13.387738000000001</v>
      </c>
      <c r="BM100" s="100">
        <v>11.913937000000001</v>
      </c>
      <c r="BN100" s="100">
        <v>11.734838999999999</v>
      </c>
      <c r="BO100" s="127"/>
      <c r="BP100" s="122">
        <v>1993</v>
      </c>
    </row>
    <row r="101" spans="1:68">
      <c r="A101" s="127"/>
      <c r="B101" s="122">
        <v>1994</v>
      </c>
      <c r="C101" s="100">
        <v>3.7606538999999999</v>
      </c>
      <c r="D101" s="100">
        <v>2.5957091000000001</v>
      </c>
      <c r="E101" s="100">
        <v>5.8011812999999997</v>
      </c>
      <c r="F101" s="100">
        <v>31.124275999999998</v>
      </c>
      <c r="G101" s="100">
        <v>34.073891000000003</v>
      </c>
      <c r="H101" s="100">
        <v>25.130133000000001</v>
      </c>
      <c r="I101" s="100">
        <v>15.4145</v>
      </c>
      <c r="J101" s="100">
        <v>16.001753000000001</v>
      </c>
      <c r="K101" s="100">
        <v>14.147757</v>
      </c>
      <c r="L101" s="100">
        <v>12.194844</v>
      </c>
      <c r="M101" s="100">
        <v>11.40682</v>
      </c>
      <c r="N101" s="100">
        <v>11.967357</v>
      </c>
      <c r="O101" s="100">
        <v>12.704219999999999</v>
      </c>
      <c r="P101" s="100">
        <v>19.002977000000001</v>
      </c>
      <c r="Q101" s="100">
        <v>19.004902999999999</v>
      </c>
      <c r="R101" s="100">
        <v>28.243037000000001</v>
      </c>
      <c r="S101" s="100">
        <v>41.711176000000002</v>
      </c>
      <c r="T101" s="100">
        <v>41.372047999999999</v>
      </c>
      <c r="U101" s="100">
        <v>16.494282999999999</v>
      </c>
      <c r="V101" s="100">
        <v>16.682822000000002</v>
      </c>
      <c r="W101" s="127"/>
      <c r="X101" s="122">
        <v>1994</v>
      </c>
      <c r="Y101" s="100">
        <v>3.6443899000000002</v>
      </c>
      <c r="Z101" s="100">
        <v>3.6878063000000001</v>
      </c>
      <c r="AA101" s="100">
        <v>3.2193521999999999</v>
      </c>
      <c r="AB101" s="100">
        <v>11.452887</v>
      </c>
      <c r="AC101" s="100">
        <v>9.6192612000000004</v>
      </c>
      <c r="AD101" s="100">
        <v>6.9408447999999998</v>
      </c>
      <c r="AE101" s="100">
        <v>4.0940763999999996</v>
      </c>
      <c r="AF101" s="100">
        <v>6.3204406000000004</v>
      </c>
      <c r="AG101" s="100">
        <v>4.1191817000000004</v>
      </c>
      <c r="AH101" s="100">
        <v>4.5424414999999998</v>
      </c>
      <c r="AI101" s="100">
        <v>6.8627190999999996</v>
      </c>
      <c r="AJ101" s="100">
        <v>7.2816922999999996</v>
      </c>
      <c r="AK101" s="100">
        <v>7.5869122999999998</v>
      </c>
      <c r="AL101" s="100">
        <v>11.317242</v>
      </c>
      <c r="AM101" s="100">
        <v>12.326014000000001</v>
      </c>
      <c r="AN101" s="100">
        <v>15.845768</v>
      </c>
      <c r="AO101" s="100">
        <v>14.993493000000001</v>
      </c>
      <c r="AP101" s="100">
        <v>12.589603</v>
      </c>
      <c r="AQ101" s="100">
        <v>6.9561009</v>
      </c>
      <c r="AR101" s="100">
        <v>6.9087813000000002</v>
      </c>
      <c r="AS101" s="127"/>
      <c r="AT101" s="122">
        <v>1994</v>
      </c>
      <c r="AU101" s="100">
        <v>3.7040324</v>
      </c>
      <c r="AV101" s="100">
        <v>3.1284119000000001</v>
      </c>
      <c r="AW101" s="100">
        <v>4.5444502</v>
      </c>
      <c r="AX101" s="100">
        <v>21.538256000000001</v>
      </c>
      <c r="AY101" s="100">
        <v>22.024819999999998</v>
      </c>
      <c r="AZ101" s="100">
        <v>16.057642999999999</v>
      </c>
      <c r="BA101" s="100">
        <v>9.7554852000000007</v>
      </c>
      <c r="BB101" s="100">
        <v>11.152459</v>
      </c>
      <c r="BC101" s="100">
        <v>9.1406425000000002</v>
      </c>
      <c r="BD101" s="100">
        <v>8.4338783999999993</v>
      </c>
      <c r="BE101" s="100">
        <v>9.1880269999999999</v>
      </c>
      <c r="BF101" s="100">
        <v>9.6492684000000004</v>
      </c>
      <c r="BG101" s="100">
        <v>10.139574</v>
      </c>
      <c r="BH101" s="100">
        <v>15.037155</v>
      </c>
      <c r="BI101" s="100">
        <v>15.358226</v>
      </c>
      <c r="BJ101" s="100">
        <v>21.022299</v>
      </c>
      <c r="BK101" s="100">
        <v>24.902464999999999</v>
      </c>
      <c r="BL101" s="100">
        <v>21.080076999999999</v>
      </c>
      <c r="BM101" s="100">
        <v>11.704269999999999</v>
      </c>
      <c r="BN101" s="100">
        <v>11.656414</v>
      </c>
      <c r="BO101" s="127"/>
      <c r="BP101" s="122">
        <v>1994</v>
      </c>
    </row>
    <row r="102" spans="1:68">
      <c r="A102" s="127"/>
      <c r="B102" s="122">
        <v>1995</v>
      </c>
      <c r="C102" s="100">
        <v>3.7595793999999998</v>
      </c>
      <c r="D102" s="100">
        <v>4.9976222999999997</v>
      </c>
      <c r="E102" s="100">
        <v>4.6852849000000001</v>
      </c>
      <c r="F102" s="100">
        <v>29.483498999999998</v>
      </c>
      <c r="G102" s="100">
        <v>38.795295000000003</v>
      </c>
      <c r="H102" s="100">
        <v>24.840498</v>
      </c>
      <c r="I102" s="100">
        <v>17.028849999999998</v>
      </c>
      <c r="J102" s="100">
        <v>18.629438</v>
      </c>
      <c r="K102" s="100">
        <v>10.399883000000001</v>
      </c>
      <c r="L102" s="100">
        <v>12.161377</v>
      </c>
      <c r="M102" s="100">
        <v>10.722125</v>
      </c>
      <c r="N102" s="100">
        <v>13.08193</v>
      </c>
      <c r="O102" s="100">
        <v>13.631562000000001</v>
      </c>
      <c r="P102" s="100">
        <v>17.969075</v>
      </c>
      <c r="Q102" s="100">
        <v>15.612977000000001</v>
      </c>
      <c r="R102" s="100">
        <v>27.236339999999998</v>
      </c>
      <c r="S102" s="100">
        <v>35.213678999999999</v>
      </c>
      <c r="T102" s="100">
        <v>56.544096000000003</v>
      </c>
      <c r="U102" s="100">
        <v>16.773748999999999</v>
      </c>
      <c r="V102" s="100">
        <v>16.962956999999999</v>
      </c>
      <c r="W102" s="127"/>
      <c r="X102" s="122">
        <v>1995</v>
      </c>
      <c r="Y102" s="100">
        <v>3.4852424000000002</v>
      </c>
      <c r="Z102" s="100">
        <v>2.7073513</v>
      </c>
      <c r="AA102" s="100">
        <v>4.6068894</v>
      </c>
      <c r="AB102" s="100">
        <v>12.836053</v>
      </c>
      <c r="AC102" s="100">
        <v>10.412015999999999</v>
      </c>
      <c r="AD102" s="100">
        <v>7.0144365999999998</v>
      </c>
      <c r="AE102" s="100">
        <v>6.4496916999999998</v>
      </c>
      <c r="AF102" s="100">
        <v>5.3514720000000002</v>
      </c>
      <c r="AG102" s="100">
        <v>5.8601234</v>
      </c>
      <c r="AH102" s="100">
        <v>6.6718847999999999</v>
      </c>
      <c r="AI102" s="100">
        <v>7.1712861999999999</v>
      </c>
      <c r="AJ102" s="100">
        <v>4.8227266999999996</v>
      </c>
      <c r="AK102" s="100">
        <v>8.7232287999999993</v>
      </c>
      <c r="AL102" s="100">
        <v>9.0699091999999997</v>
      </c>
      <c r="AM102" s="100">
        <v>11.811586999999999</v>
      </c>
      <c r="AN102" s="100">
        <v>14.621957999999999</v>
      </c>
      <c r="AO102" s="100">
        <v>18.046023000000002</v>
      </c>
      <c r="AP102" s="100">
        <v>14.199873999999999</v>
      </c>
      <c r="AQ102" s="100">
        <v>7.4189126999999999</v>
      </c>
      <c r="AR102" s="100">
        <v>7.3530252000000003</v>
      </c>
      <c r="AS102" s="127"/>
      <c r="AT102" s="122">
        <v>1995</v>
      </c>
      <c r="AU102" s="100">
        <v>3.6259807999999998</v>
      </c>
      <c r="AV102" s="100">
        <v>3.8812823999999999</v>
      </c>
      <c r="AW102" s="100">
        <v>4.6470633000000001</v>
      </c>
      <c r="AX102" s="100">
        <v>21.373035000000002</v>
      </c>
      <c r="AY102" s="100">
        <v>24.809360999999999</v>
      </c>
      <c r="AZ102" s="100">
        <v>15.954017</v>
      </c>
      <c r="BA102" s="100">
        <v>11.737306999999999</v>
      </c>
      <c r="BB102" s="100">
        <v>11.9833</v>
      </c>
      <c r="BC102" s="100">
        <v>8.1265087000000005</v>
      </c>
      <c r="BD102" s="100">
        <v>9.4576214000000007</v>
      </c>
      <c r="BE102" s="100">
        <v>8.9837240000000005</v>
      </c>
      <c r="BF102" s="100">
        <v>9.0100575000000003</v>
      </c>
      <c r="BG102" s="100">
        <v>11.166124999999999</v>
      </c>
      <c r="BH102" s="100">
        <v>13.396979</v>
      </c>
      <c r="BI102" s="100">
        <v>13.542681</v>
      </c>
      <c r="BJ102" s="100">
        <v>19.929300999999999</v>
      </c>
      <c r="BK102" s="100">
        <v>24.451127</v>
      </c>
      <c r="BL102" s="100">
        <v>26.786135999999999</v>
      </c>
      <c r="BM102" s="100">
        <v>12.074503</v>
      </c>
      <c r="BN102" s="100">
        <v>12.006812999999999</v>
      </c>
      <c r="BO102" s="127"/>
      <c r="BP102" s="122">
        <v>1995</v>
      </c>
    </row>
    <row r="103" spans="1:68">
      <c r="A103" s="127"/>
      <c r="B103" s="122">
        <v>1996</v>
      </c>
      <c r="C103" s="100">
        <v>6.1862047999999996</v>
      </c>
      <c r="D103" s="100">
        <v>3.4514426999999999</v>
      </c>
      <c r="E103" s="100">
        <v>6.1436105999999997</v>
      </c>
      <c r="F103" s="100">
        <v>30.236056000000001</v>
      </c>
      <c r="G103" s="100">
        <v>38.167397000000001</v>
      </c>
      <c r="H103" s="100">
        <v>21.802871</v>
      </c>
      <c r="I103" s="100">
        <v>18.248811</v>
      </c>
      <c r="J103" s="100">
        <v>15.750925000000001</v>
      </c>
      <c r="K103" s="100">
        <v>15.888453999999999</v>
      </c>
      <c r="L103" s="100">
        <v>10.281940000000001</v>
      </c>
      <c r="M103" s="100">
        <v>11.06837</v>
      </c>
      <c r="N103" s="100">
        <v>11.010132</v>
      </c>
      <c r="O103" s="100">
        <v>12.780787</v>
      </c>
      <c r="P103" s="100">
        <v>12.210084999999999</v>
      </c>
      <c r="Q103" s="100">
        <v>17.106459999999998</v>
      </c>
      <c r="R103" s="100">
        <v>29.65682</v>
      </c>
      <c r="S103" s="100">
        <v>30.378978</v>
      </c>
      <c r="T103" s="100">
        <v>53.330666999999998</v>
      </c>
      <c r="U103" s="100">
        <v>16.513475</v>
      </c>
      <c r="V103" s="100">
        <v>16.729803</v>
      </c>
      <c r="W103" s="127"/>
      <c r="X103" s="122">
        <v>1996</v>
      </c>
      <c r="Y103" s="100">
        <v>3.0219312999999999</v>
      </c>
      <c r="Z103" s="100">
        <v>2.8387809000000002</v>
      </c>
      <c r="AA103" s="100">
        <v>3.3057278999999999</v>
      </c>
      <c r="AB103" s="100">
        <v>9.3525457999999997</v>
      </c>
      <c r="AC103" s="100">
        <v>8.3337476000000006</v>
      </c>
      <c r="AD103" s="100">
        <v>5.9705481000000002</v>
      </c>
      <c r="AE103" s="100">
        <v>5.5485196999999999</v>
      </c>
      <c r="AF103" s="100">
        <v>5.2311190999999999</v>
      </c>
      <c r="AG103" s="100">
        <v>4.4362881999999999</v>
      </c>
      <c r="AH103" s="100">
        <v>4.2375806999999996</v>
      </c>
      <c r="AI103" s="100">
        <v>4.4447048000000002</v>
      </c>
      <c r="AJ103" s="100">
        <v>7.8907135999999998</v>
      </c>
      <c r="AK103" s="100">
        <v>6.7623730000000002</v>
      </c>
      <c r="AL103" s="100">
        <v>6.5155991999999996</v>
      </c>
      <c r="AM103" s="100">
        <v>9.8337179999999993</v>
      </c>
      <c r="AN103" s="100">
        <v>14.839058</v>
      </c>
      <c r="AO103" s="100">
        <v>15.93299</v>
      </c>
      <c r="AP103" s="100">
        <v>15.613689000000001</v>
      </c>
      <c r="AQ103" s="100">
        <v>6.2121681000000004</v>
      </c>
      <c r="AR103" s="100">
        <v>6.1549256000000003</v>
      </c>
      <c r="AS103" s="127"/>
      <c r="AT103" s="122">
        <v>1996</v>
      </c>
      <c r="AU103" s="100">
        <v>4.6457534999999996</v>
      </c>
      <c r="AV103" s="100">
        <v>3.1527232999999999</v>
      </c>
      <c r="AW103" s="100">
        <v>4.7596346</v>
      </c>
      <c r="AX103" s="100">
        <v>20.052025</v>
      </c>
      <c r="AY103" s="100">
        <v>23.474246000000001</v>
      </c>
      <c r="AZ103" s="100">
        <v>13.902858999999999</v>
      </c>
      <c r="BA103" s="100">
        <v>11.885168</v>
      </c>
      <c r="BB103" s="100">
        <v>10.481392</v>
      </c>
      <c r="BC103" s="100">
        <v>10.150509</v>
      </c>
      <c r="BD103" s="100">
        <v>7.2936969999999999</v>
      </c>
      <c r="BE103" s="100">
        <v>7.8221539</v>
      </c>
      <c r="BF103" s="100">
        <v>9.4736419999999999</v>
      </c>
      <c r="BG103" s="100">
        <v>9.7596025999999991</v>
      </c>
      <c r="BH103" s="100">
        <v>9.2916968999999998</v>
      </c>
      <c r="BI103" s="100">
        <v>13.163135</v>
      </c>
      <c r="BJ103" s="100">
        <v>21.124386999999999</v>
      </c>
      <c r="BK103" s="100">
        <v>21.346844000000001</v>
      </c>
      <c r="BL103" s="100">
        <v>26.878374999999998</v>
      </c>
      <c r="BM103" s="100">
        <v>11.336221999999999</v>
      </c>
      <c r="BN103" s="100">
        <v>11.309866</v>
      </c>
      <c r="BO103" s="127"/>
      <c r="BP103" s="122">
        <v>1996</v>
      </c>
    </row>
    <row r="104" spans="1:68">
      <c r="A104" s="127"/>
      <c r="B104" s="123">
        <v>1997</v>
      </c>
      <c r="C104" s="100">
        <v>5.4307489000000002</v>
      </c>
      <c r="D104" s="100">
        <v>2.6765281999999999</v>
      </c>
      <c r="E104" s="100">
        <v>5.0903156999999997</v>
      </c>
      <c r="F104" s="100">
        <v>31.049409000000001</v>
      </c>
      <c r="G104" s="100">
        <v>30.554214999999999</v>
      </c>
      <c r="H104" s="100">
        <v>20.230544999999999</v>
      </c>
      <c r="I104" s="100">
        <v>19.651337000000002</v>
      </c>
      <c r="J104" s="100">
        <v>13.618430999999999</v>
      </c>
      <c r="K104" s="100">
        <v>10.535387999999999</v>
      </c>
      <c r="L104" s="100">
        <v>10.503845</v>
      </c>
      <c r="M104" s="100">
        <v>10.448454999999999</v>
      </c>
      <c r="N104" s="100">
        <v>9.7148686000000009</v>
      </c>
      <c r="O104" s="100">
        <v>13.622766</v>
      </c>
      <c r="P104" s="100">
        <v>14.297672</v>
      </c>
      <c r="Q104" s="100">
        <v>15.330260000000001</v>
      </c>
      <c r="R104" s="100">
        <v>19.044495000000001</v>
      </c>
      <c r="S104" s="100">
        <v>34.206999000000003</v>
      </c>
      <c r="T104" s="100">
        <v>28.303667000000001</v>
      </c>
      <c r="U104" s="100">
        <v>14.798753</v>
      </c>
      <c r="V104" s="100">
        <v>14.915190000000001</v>
      </c>
      <c r="W104" s="127"/>
      <c r="X104" s="123">
        <v>1997</v>
      </c>
      <c r="Y104" s="100">
        <v>3.1824026000000001</v>
      </c>
      <c r="Z104" s="100">
        <v>1.8763809</v>
      </c>
      <c r="AA104" s="100">
        <v>1.8836352999999999</v>
      </c>
      <c r="AB104" s="100">
        <v>9.5251163999999999</v>
      </c>
      <c r="AC104" s="100">
        <v>11.572839</v>
      </c>
      <c r="AD104" s="100">
        <v>6.9307562000000003</v>
      </c>
      <c r="AE104" s="100">
        <v>5.7537319</v>
      </c>
      <c r="AF104" s="100">
        <v>4.8684307000000002</v>
      </c>
      <c r="AG104" s="100">
        <v>4.7920052000000002</v>
      </c>
      <c r="AH104" s="100">
        <v>5.3147254999999998</v>
      </c>
      <c r="AI104" s="100">
        <v>5.0515539</v>
      </c>
      <c r="AJ104" s="100">
        <v>5.0122920000000004</v>
      </c>
      <c r="AK104" s="100">
        <v>8.8464016000000001</v>
      </c>
      <c r="AL104" s="100">
        <v>6.8490023000000004</v>
      </c>
      <c r="AM104" s="100">
        <v>13.153427000000001</v>
      </c>
      <c r="AN104" s="100">
        <v>9.4071902000000005</v>
      </c>
      <c r="AO104" s="100">
        <v>11.73663</v>
      </c>
      <c r="AP104" s="100">
        <v>12.782819999999999</v>
      </c>
      <c r="AQ104" s="100">
        <v>6.3128178999999998</v>
      </c>
      <c r="AR104" s="100">
        <v>6.2333119000000003</v>
      </c>
      <c r="AS104" s="127"/>
      <c r="AT104" s="123">
        <v>1997</v>
      </c>
      <c r="AU104" s="100">
        <v>4.3365536999999996</v>
      </c>
      <c r="AV104" s="100">
        <v>2.2865122000000002</v>
      </c>
      <c r="AW104" s="100">
        <v>3.5249014999999999</v>
      </c>
      <c r="AX104" s="100">
        <v>20.551327000000001</v>
      </c>
      <c r="AY104" s="100">
        <v>21.194903</v>
      </c>
      <c r="AZ104" s="100">
        <v>13.581844</v>
      </c>
      <c r="BA104" s="100">
        <v>12.676842000000001</v>
      </c>
      <c r="BB104" s="100">
        <v>9.2281156000000006</v>
      </c>
      <c r="BC104" s="100">
        <v>7.6527377000000003</v>
      </c>
      <c r="BD104" s="100">
        <v>7.9247059999999996</v>
      </c>
      <c r="BE104" s="100">
        <v>7.8010637000000003</v>
      </c>
      <c r="BF104" s="100">
        <v>7.4004725000000002</v>
      </c>
      <c r="BG104" s="100">
        <v>11.227841</v>
      </c>
      <c r="BH104" s="100">
        <v>10.493562000000001</v>
      </c>
      <c r="BI104" s="100">
        <v>14.158663000000001</v>
      </c>
      <c r="BJ104" s="100">
        <v>13.508798000000001</v>
      </c>
      <c r="BK104" s="100">
        <v>20.202583000000001</v>
      </c>
      <c r="BL104" s="100">
        <v>17.433669999999999</v>
      </c>
      <c r="BM104" s="100">
        <v>10.530294</v>
      </c>
      <c r="BN104" s="100">
        <v>10.494767</v>
      </c>
      <c r="BO104" s="127"/>
      <c r="BP104" s="123">
        <v>1997</v>
      </c>
    </row>
    <row r="105" spans="1:68">
      <c r="A105" s="127"/>
      <c r="B105" s="123">
        <v>1998</v>
      </c>
      <c r="C105" s="100">
        <v>4.0918638999999999</v>
      </c>
      <c r="D105" s="100">
        <v>2.9470358999999999</v>
      </c>
      <c r="E105" s="100">
        <v>4.3346660999999997</v>
      </c>
      <c r="F105" s="100">
        <v>27.967410999999998</v>
      </c>
      <c r="G105" s="100">
        <v>32.544418999999998</v>
      </c>
      <c r="H105" s="100">
        <v>22.428405000000001</v>
      </c>
      <c r="I105" s="100">
        <v>16.454146000000001</v>
      </c>
      <c r="J105" s="100">
        <v>12.658364000000001</v>
      </c>
      <c r="K105" s="100">
        <v>12.875318999999999</v>
      </c>
      <c r="L105" s="100">
        <v>11.047147000000001</v>
      </c>
      <c r="M105" s="100">
        <v>11.377221</v>
      </c>
      <c r="N105" s="100">
        <v>13.212732000000001</v>
      </c>
      <c r="O105" s="100">
        <v>10.002459999999999</v>
      </c>
      <c r="P105" s="100">
        <v>11.991198000000001</v>
      </c>
      <c r="Q105" s="100">
        <v>18.13673</v>
      </c>
      <c r="R105" s="100">
        <v>18.035259</v>
      </c>
      <c r="S105" s="100">
        <v>20.878532</v>
      </c>
      <c r="T105" s="100">
        <v>33.898805000000003</v>
      </c>
      <c r="U105" s="100">
        <v>14.562146</v>
      </c>
      <c r="V105" s="100">
        <v>14.696704</v>
      </c>
      <c r="W105" s="127"/>
      <c r="X105" s="123">
        <v>1998</v>
      </c>
      <c r="Y105" s="100">
        <v>3.0388331000000002</v>
      </c>
      <c r="Z105" s="100">
        <v>1.5499046000000001</v>
      </c>
      <c r="AA105" s="100">
        <v>2.5056338</v>
      </c>
      <c r="AB105" s="100">
        <v>10.106422</v>
      </c>
      <c r="AC105" s="100">
        <v>9.7243081</v>
      </c>
      <c r="AD105" s="100">
        <v>3.9789254000000001</v>
      </c>
      <c r="AE105" s="100">
        <v>5.1004649999999998</v>
      </c>
      <c r="AF105" s="100">
        <v>5.2085907000000002</v>
      </c>
      <c r="AG105" s="100">
        <v>3.4340168000000002</v>
      </c>
      <c r="AH105" s="100">
        <v>3.3826689999999999</v>
      </c>
      <c r="AI105" s="100">
        <v>5.9697509000000002</v>
      </c>
      <c r="AJ105" s="100">
        <v>4.4080458</v>
      </c>
      <c r="AK105" s="100">
        <v>8.6401719000000003</v>
      </c>
      <c r="AL105" s="100">
        <v>6.0503736999999997</v>
      </c>
      <c r="AM105" s="100">
        <v>10.327347</v>
      </c>
      <c r="AN105" s="100">
        <v>11.971075000000001</v>
      </c>
      <c r="AO105" s="100">
        <v>14.360436</v>
      </c>
      <c r="AP105" s="100">
        <v>12.185502</v>
      </c>
      <c r="AQ105" s="100">
        <v>5.7451373999999999</v>
      </c>
      <c r="AR105" s="100">
        <v>5.6905199</v>
      </c>
      <c r="AS105" s="127"/>
      <c r="AT105" s="123">
        <v>1998</v>
      </c>
      <c r="AU105" s="100">
        <v>3.5795270000000001</v>
      </c>
      <c r="AV105" s="100">
        <v>2.2661194999999998</v>
      </c>
      <c r="AW105" s="100">
        <v>3.4414562000000002</v>
      </c>
      <c r="AX105" s="100">
        <v>19.253361000000002</v>
      </c>
      <c r="AY105" s="100">
        <v>21.298573999999999</v>
      </c>
      <c r="AZ105" s="100">
        <v>13.190464</v>
      </c>
      <c r="BA105" s="100">
        <v>10.749397</v>
      </c>
      <c r="BB105" s="100">
        <v>8.9180644000000004</v>
      </c>
      <c r="BC105" s="100">
        <v>8.1287068999999992</v>
      </c>
      <c r="BD105" s="100">
        <v>7.2189633999999998</v>
      </c>
      <c r="BE105" s="100">
        <v>8.7186667999999994</v>
      </c>
      <c r="BF105" s="100">
        <v>8.8881899999999998</v>
      </c>
      <c r="BG105" s="100">
        <v>9.3208982999999996</v>
      </c>
      <c r="BH105" s="100">
        <v>8.9618372999999991</v>
      </c>
      <c r="BI105" s="100">
        <v>13.962535000000001</v>
      </c>
      <c r="BJ105" s="100">
        <v>14.563523</v>
      </c>
      <c r="BK105" s="100">
        <v>16.826114</v>
      </c>
      <c r="BL105" s="100">
        <v>18.769103999999999</v>
      </c>
      <c r="BM105" s="100">
        <v>10.124904000000001</v>
      </c>
      <c r="BN105" s="100">
        <v>10.129904</v>
      </c>
      <c r="BO105" s="127"/>
      <c r="BP105" s="123">
        <v>1998</v>
      </c>
    </row>
    <row r="106" spans="1:68">
      <c r="A106" s="127"/>
      <c r="B106" s="123">
        <v>1999</v>
      </c>
      <c r="C106" s="100">
        <v>3.8076496999999998</v>
      </c>
      <c r="D106" s="100">
        <v>2.3371857999999999</v>
      </c>
      <c r="E106" s="100">
        <v>3.1194156999999998</v>
      </c>
      <c r="F106" s="100">
        <v>29.782602000000001</v>
      </c>
      <c r="G106" s="100">
        <v>30.551376000000001</v>
      </c>
      <c r="H106" s="100">
        <v>23.315875999999999</v>
      </c>
      <c r="I106" s="100">
        <v>17.344935</v>
      </c>
      <c r="J106" s="100">
        <v>13.387885000000001</v>
      </c>
      <c r="K106" s="100">
        <v>12.532738</v>
      </c>
      <c r="L106" s="100">
        <v>10.324681</v>
      </c>
      <c r="M106" s="100">
        <v>7.2048351000000004</v>
      </c>
      <c r="N106" s="100">
        <v>10.293957000000001</v>
      </c>
      <c r="O106" s="100">
        <v>12.283407</v>
      </c>
      <c r="P106" s="100">
        <v>17.479987999999999</v>
      </c>
      <c r="Q106" s="100">
        <v>12.977522</v>
      </c>
      <c r="R106" s="100">
        <v>22.282274000000001</v>
      </c>
      <c r="S106" s="100">
        <v>32.158361999999997</v>
      </c>
      <c r="T106" s="100">
        <v>38.688460999999997</v>
      </c>
      <c r="U106" s="100">
        <v>14.475206</v>
      </c>
      <c r="V106" s="100">
        <v>14.714053</v>
      </c>
      <c r="W106" s="127"/>
      <c r="X106" s="123">
        <v>1999</v>
      </c>
      <c r="Y106" s="100">
        <v>3.8516474000000001</v>
      </c>
      <c r="Z106" s="100">
        <v>2.9239541</v>
      </c>
      <c r="AA106" s="100">
        <v>3.7337988000000002</v>
      </c>
      <c r="AB106" s="100">
        <v>8.8683650000000007</v>
      </c>
      <c r="AC106" s="100">
        <v>8.8048514999999998</v>
      </c>
      <c r="AD106" s="100">
        <v>5.7729895999999998</v>
      </c>
      <c r="AE106" s="100">
        <v>5.0915632999999998</v>
      </c>
      <c r="AF106" s="100">
        <v>3.9789064999999999</v>
      </c>
      <c r="AG106" s="100">
        <v>3.3773181999999999</v>
      </c>
      <c r="AH106" s="100">
        <v>4.0802817999999998</v>
      </c>
      <c r="AI106" s="100">
        <v>5.0466902999999999</v>
      </c>
      <c r="AJ106" s="100">
        <v>5.1115086999999999</v>
      </c>
      <c r="AK106" s="100">
        <v>6.5457535</v>
      </c>
      <c r="AL106" s="100">
        <v>8.7198148999999994</v>
      </c>
      <c r="AM106" s="100">
        <v>9.3556944000000009</v>
      </c>
      <c r="AN106" s="100">
        <v>11.461359</v>
      </c>
      <c r="AO106" s="100">
        <v>13.736414999999999</v>
      </c>
      <c r="AP106" s="100">
        <v>10.898192999999999</v>
      </c>
      <c r="AQ106" s="100">
        <v>5.8276073000000004</v>
      </c>
      <c r="AR106" s="100">
        <v>5.7629614</v>
      </c>
      <c r="AS106" s="127"/>
      <c r="AT106" s="123">
        <v>1999</v>
      </c>
      <c r="AU106" s="100">
        <v>3.8290733000000001</v>
      </c>
      <c r="AV106" s="100">
        <v>2.6229233000000001</v>
      </c>
      <c r="AW106" s="100">
        <v>3.4195049000000002</v>
      </c>
      <c r="AX106" s="100">
        <v>19.56814</v>
      </c>
      <c r="AY106" s="100">
        <v>19.834997999999999</v>
      </c>
      <c r="AZ106" s="100">
        <v>14.528138</v>
      </c>
      <c r="BA106" s="100">
        <v>11.177066</v>
      </c>
      <c r="BB106" s="100">
        <v>8.6613544000000005</v>
      </c>
      <c r="BC106" s="100">
        <v>7.9276096000000003</v>
      </c>
      <c r="BD106" s="100">
        <v>7.1951437</v>
      </c>
      <c r="BE106" s="100">
        <v>6.1403144999999997</v>
      </c>
      <c r="BF106" s="100">
        <v>7.7489091999999999</v>
      </c>
      <c r="BG106" s="100">
        <v>9.4172180999999995</v>
      </c>
      <c r="BH106" s="100">
        <v>13.020602</v>
      </c>
      <c r="BI106" s="100">
        <v>11.054805</v>
      </c>
      <c r="BJ106" s="100">
        <v>16.118206000000001</v>
      </c>
      <c r="BK106" s="100">
        <v>20.752251999999999</v>
      </c>
      <c r="BL106" s="100">
        <v>19.365323</v>
      </c>
      <c r="BM106" s="100">
        <v>10.121057</v>
      </c>
      <c r="BN106" s="100">
        <v>10.121667</v>
      </c>
      <c r="BO106" s="127"/>
      <c r="BP106" s="123">
        <v>1999</v>
      </c>
    </row>
    <row r="107" spans="1:68" s="91" customFormat="1">
      <c r="A107" s="125"/>
      <c r="B107" s="124">
        <v>2000</v>
      </c>
      <c r="C107" s="100">
        <v>3.0617508999999998</v>
      </c>
      <c r="D107" s="100">
        <v>3.0514606999999998</v>
      </c>
      <c r="E107" s="100">
        <v>5.4401283999999999</v>
      </c>
      <c r="F107" s="100">
        <v>28.722204000000001</v>
      </c>
      <c r="G107" s="100">
        <v>29.559608000000001</v>
      </c>
      <c r="H107" s="100">
        <v>22.475391999999999</v>
      </c>
      <c r="I107" s="100">
        <v>18.034368000000001</v>
      </c>
      <c r="J107" s="100">
        <v>15.321365999999999</v>
      </c>
      <c r="K107" s="100">
        <v>11.875788</v>
      </c>
      <c r="L107" s="100">
        <v>14.172891</v>
      </c>
      <c r="M107" s="100">
        <v>9.9921015000000004</v>
      </c>
      <c r="N107" s="100">
        <v>8.4175947999999998</v>
      </c>
      <c r="O107" s="100">
        <v>10.797644999999999</v>
      </c>
      <c r="P107" s="100">
        <v>12.730861000000001</v>
      </c>
      <c r="Q107" s="100">
        <v>12.429245999999999</v>
      </c>
      <c r="R107" s="100">
        <v>21.082446000000001</v>
      </c>
      <c r="S107" s="100">
        <v>26.224294</v>
      </c>
      <c r="T107" s="100">
        <v>35.047638999999997</v>
      </c>
      <c r="U107" s="100">
        <v>14.549744</v>
      </c>
      <c r="V107" s="100">
        <v>14.753504</v>
      </c>
      <c r="W107" s="125"/>
      <c r="X107" s="124">
        <v>2000</v>
      </c>
      <c r="Y107" s="100">
        <v>3.2231706999999998</v>
      </c>
      <c r="Z107" s="100">
        <v>1.8371405999999999</v>
      </c>
      <c r="AA107" s="100">
        <v>2.3144612000000002</v>
      </c>
      <c r="AB107" s="100">
        <v>11.959623000000001</v>
      </c>
      <c r="AC107" s="100">
        <v>8.2498041000000004</v>
      </c>
      <c r="AD107" s="100">
        <v>6.9340434000000002</v>
      </c>
      <c r="AE107" s="100">
        <v>3.9215466999999999</v>
      </c>
      <c r="AF107" s="100">
        <v>5.4513955000000003</v>
      </c>
      <c r="AG107" s="100">
        <v>4.0014405000000002</v>
      </c>
      <c r="AH107" s="100">
        <v>4.1778136999999997</v>
      </c>
      <c r="AI107" s="100">
        <v>3.7141943999999998</v>
      </c>
      <c r="AJ107" s="100">
        <v>4.8887491000000001</v>
      </c>
      <c r="AK107" s="100">
        <v>6.5936630000000003</v>
      </c>
      <c r="AL107" s="100">
        <v>5.8328253999999999</v>
      </c>
      <c r="AM107" s="100">
        <v>9.3506713000000001</v>
      </c>
      <c r="AN107" s="100">
        <v>14.339324</v>
      </c>
      <c r="AO107" s="100">
        <v>7.4151363999999997</v>
      </c>
      <c r="AP107" s="100">
        <v>9.7654005999999995</v>
      </c>
      <c r="AQ107" s="100">
        <v>5.7066330000000001</v>
      </c>
      <c r="AR107" s="100">
        <v>5.6418907000000003</v>
      </c>
      <c r="AS107" s="125"/>
      <c r="AT107" s="124">
        <v>2000</v>
      </c>
      <c r="AU107" s="100">
        <v>3.1403878999999999</v>
      </c>
      <c r="AV107" s="100">
        <v>2.4601456000000002</v>
      </c>
      <c r="AW107" s="100">
        <v>3.9149845999999999</v>
      </c>
      <c r="AX107" s="100">
        <v>20.520039000000001</v>
      </c>
      <c r="AY107" s="100">
        <v>19.064689000000001</v>
      </c>
      <c r="AZ107" s="100">
        <v>14.679088</v>
      </c>
      <c r="BA107" s="100">
        <v>10.929231</v>
      </c>
      <c r="BB107" s="100">
        <v>10.359855</v>
      </c>
      <c r="BC107" s="100">
        <v>7.9140231999999999</v>
      </c>
      <c r="BD107" s="100">
        <v>9.1492337999999993</v>
      </c>
      <c r="BE107" s="100">
        <v>6.8814092999999996</v>
      </c>
      <c r="BF107" s="100">
        <v>6.6837729000000001</v>
      </c>
      <c r="BG107" s="100">
        <v>8.7060423999999994</v>
      </c>
      <c r="BH107" s="100">
        <v>9.2153022</v>
      </c>
      <c r="BI107" s="100">
        <v>10.807168000000001</v>
      </c>
      <c r="BJ107" s="100">
        <v>17.257864000000001</v>
      </c>
      <c r="BK107" s="100">
        <v>14.657311999999999</v>
      </c>
      <c r="BL107" s="100">
        <v>17.521363999999998</v>
      </c>
      <c r="BM107" s="100">
        <v>10.095223000000001</v>
      </c>
      <c r="BN107" s="100">
        <v>10.096461</v>
      </c>
      <c r="BO107" s="125"/>
      <c r="BP107" s="124">
        <v>2000</v>
      </c>
    </row>
    <row r="108" spans="1:68">
      <c r="A108" s="127"/>
      <c r="B108" s="123">
        <v>2001</v>
      </c>
      <c r="C108" s="100">
        <v>2.7562847000000001</v>
      </c>
      <c r="D108" s="100">
        <v>2.3218757999999999</v>
      </c>
      <c r="E108" s="100">
        <v>4.6484871999999999</v>
      </c>
      <c r="F108" s="100">
        <v>28.063856999999999</v>
      </c>
      <c r="G108" s="100">
        <v>31.166736</v>
      </c>
      <c r="H108" s="100">
        <v>23.765011999999999</v>
      </c>
      <c r="I108" s="100">
        <v>16.471705</v>
      </c>
      <c r="J108" s="100">
        <v>13.435078000000001</v>
      </c>
      <c r="K108" s="100">
        <v>12.330085</v>
      </c>
      <c r="L108" s="100">
        <v>11.626052</v>
      </c>
      <c r="M108" s="100">
        <v>11.571752999999999</v>
      </c>
      <c r="N108" s="100">
        <v>9.0298771000000002</v>
      </c>
      <c r="O108" s="100">
        <v>14.348841999999999</v>
      </c>
      <c r="P108" s="100">
        <v>15.300566</v>
      </c>
      <c r="Q108" s="100">
        <v>15.920344999999999</v>
      </c>
      <c r="R108" s="100">
        <v>22.584258999999999</v>
      </c>
      <c r="S108" s="100">
        <v>22.765989000000001</v>
      </c>
      <c r="T108" s="100">
        <v>31.953986</v>
      </c>
      <c r="U108" s="100">
        <v>14.620638</v>
      </c>
      <c r="V108" s="100">
        <v>14.808392</v>
      </c>
      <c r="W108" s="127"/>
      <c r="X108" s="123">
        <v>2001</v>
      </c>
      <c r="Y108" s="100">
        <v>1.9335129</v>
      </c>
      <c r="Z108" s="100">
        <v>1.3773578</v>
      </c>
      <c r="AA108" s="100">
        <v>1.8303034</v>
      </c>
      <c r="AB108" s="100">
        <v>7.9288597999999997</v>
      </c>
      <c r="AC108" s="100">
        <v>7.5520977</v>
      </c>
      <c r="AD108" s="100">
        <v>4.1457591999999996</v>
      </c>
      <c r="AE108" s="100">
        <v>3.8087464999999998</v>
      </c>
      <c r="AF108" s="100">
        <v>3.8865919</v>
      </c>
      <c r="AG108" s="100">
        <v>5.5387217</v>
      </c>
      <c r="AH108" s="100">
        <v>4.7104680999999999</v>
      </c>
      <c r="AI108" s="100">
        <v>4.9700631</v>
      </c>
      <c r="AJ108" s="100">
        <v>5.2785555000000004</v>
      </c>
      <c r="AK108" s="100">
        <v>7.4021984999999999</v>
      </c>
      <c r="AL108" s="100">
        <v>5.8042179000000003</v>
      </c>
      <c r="AM108" s="100">
        <v>6.3146120000000003</v>
      </c>
      <c r="AN108" s="100">
        <v>8.2750915999999997</v>
      </c>
      <c r="AO108" s="100">
        <v>11.973896999999999</v>
      </c>
      <c r="AP108" s="100">
        <v>14.829053999999999</v>
      </c>
      <c r="AQ108" s="100">
        <v>5.1066238999999998</v>
      </c>
      <c r="AR108" s="100">
        <v>5.0090322</v>
      </c>
      <c r="AS108" s="127"/>
      <c r="AT108" s="123">
        <v>2001</v>
      </c>
      <c r="AU108" s="100">
        <v>2.3553704</v>
      </c>
      <c r="AV108" s="100">
        <v>1.8621654999999999</v>
      </c>
      <c r="AW108" s="100">
        <v>3.2737485999999998</v>
      </c>
      <c r="AX108" s="100">
        <v>18.209144999999999</v>
      </c>
      <c r="AY108" s="100">
        <v>19.53293</v>
      </c>
      <c r="AZ108" s="100">
        <v>13.918703000000001</v>
      </c>
      <c r="BA108" s="100">
        <v>10.085063999999999</v>
      </c>
      <c r="BB108" s="100">
        <v>8.6309667999999995</v>
      </c>
      <c r="BC108" s="100">
        <v>8.9105644999999996</v>
      </c>
      <c r="BD108" s="100">
        <v>8.1466697000000003</v>
      </c>
      <c r="BE108" s="100">
        <v>8.2818299</v>
      </c>
      <c r="BF108" s="100">
        <v>7.1857793000000001</v>
      </c>
      <c r="BG108" s="100">
        <v>10.900611</v>
      </c>
      <c r="BH108" s="100">
        <v>10.473552</v>
      </c>
      <c r="BI108" s="100">
        <v>10.882199</v>
      </c>
      <c r="BJ108" s="100">
        <v>14.539167000000001</v>
      </c>
      <c r="BK108" s="100">
        <v>16.167458</v>
      </c>
      <c r="BL108" s="100">
        <v>20.118279999999999</v>
      </c>
      <c r="BM108" s="100">
        <v>9.8263522000000005</v>
      </c>
      <c r="BN108" s="100">
        <v>9.8306284999999995</v>
      </c>
      <c r="BO108" s="127"/>
      <c r="BP108" s="123">
        <v>2001</v>
      </c>
    </row>
    <row r="109" spans="1:68">
      <c r="A109" s="127"/>
      <c r="B109" s="124">
        <v>2002</v>
      </c>
      <c r="C109" s="100">
        <v>2.6131213</v>
      </c>
      <c r="D109" s="100">
        <v>2.0384747999999999</v>
      </c>
      <c r="E109" s="100">
        <v>4.7426671999999996</v>
      </c>
      <c r="F109" s="100">
        <v>24.493251000000001</v>
      </c>
      <c r="G109" s="100">
        <v>29.007567000000002</v>
      </c>
      <c r="H109" s="100">
        <v>23.603957999999999</v>
      </c>
      <c r="I109" s="100">
        <v>17.864055</v>
      </c>
      <c r="J109" s="100">
        <v>16.475686</v>
      </c>
      <c r="K109" s="100">
        <v>11.139355</v>
      </c>
      <c r="L109" s="100">
        <v>14.976236</v>
      </c>
      <c r="M109" s="100">
        <v>10.239162</v>
      </c>
      <c r="N109" s="100">
        <v>8.2435095999999994</v>
      </c>
      <c r="O109" s="100">
        <v>9.2185941000000007</v>
      </c>
      <c r="P109" s="100">
        <v>11.716393</v>
      </c>
      <c r="Q109" s="100">
        <v>10.284584000000001</v>
      </c>
      <c r="R109" s="100">
        <v>15.563933</v>
      </c>
      <c r="S109" s="100">
        <v>25.049361999999999</v>
      </c>
      <c r="T109" s="100">
        <v>21.270562000000002</v>
      </c>
      <c r="U109" s="100">
        <v>13.787425000000001</v>
      </c>
      <c r="V109" s="100">
        <v>13.909387000000001</v>
      </c>
      <c r="W109" s="127"/>
      <c r="X109" s="124">
        <v>2002</v>
      </c>
      <c r="Y109" s="100">
        <v>2.2636177000000002</v>
      </c>
      <c r="Z109" s="100">
        <v>1.8443293999999999</v>
      </c>
      <c r="AA109" s="100">
        <v>1.3588557000000001</v>
      </c>
      <c r="AB109" s="100">
        <v>9.9709181999999998</v>
      </c>
      <c r="AC109" s="100">
        <v>7.4200948999999996</v>
      </c>
      <c r="AD109" s="100">
        <v>4.6940436999999999</v>
      </c>
      <c r="AE109" s="100">
        <v>3.7245137000000001</v>
      </c>
      <c r="AF109" s="100">
        <v>4.879715</v>
      </c>
      <c r="AG109" s="100">
        <v>3.8387259</v>
      </c>
      <c r="AH109" s="100">
        <v>4.4951967000000002</v>
      </c>
      <c r="AI109" s="100">
        <v>4.0390734000000004</v>
      </c>
      <c r="AJ109" s="100">
        <v>5.0749972000000003</v>
      </c>
      <c r="AK109" s="100">
        <v>3.6038114000000001</v>
      </c>
      <c r="AL109" s="100">
        <v>4.8287772000000002</v>
      </c>
      <c r="AM109" s="100">
        <v>8.1886420999999991</v>
      </c>
      <c r="AN109" s="100">
        <v>8.5601486999999992</v>
      </c>
      <c r="AO109" s="100">
        <v>12.414946</v>
      </c>
      <c r="AP109" s="100">
        <v>12.23873</v>
      </c>
      <c r="AQ109" s="100">
        <v>5.0103226000000003</v>
      </c>
      <c r="AR109" s="100">
        <v>4.9023079000000003</v>
      </c>
      <c r="AS109" s="127"/>
      <c r="AT109" s="124">
        <v>2002</v>
      </c>
      <c r="AU109" s="100">
        <v>2.4427875999999999</v>
      </c>
      <c r="AV109" s="100">
        <v>1.9440255</v>
      </c>
      <c r="AW109" s="100">
        <v>3.0924806</v>
      </c>
      <c r="AX109" s="100">
        <v>17.382801000000001</v>
      </c>
      <c r="AY109" s="100">
        <v>18.393488000000001</v>
      </c>
      <c r="AZ109" s="100">
        <v>14.151593999999999</v>
      </c>
      <c r="BA109" s="100">
        <v>10.733285</v>
      </c>
      <c r="BB109" s="100">
        <v>10.640518</v>
      </c>
      <c r="BC109" s="100">
        <v>7.4638552999999996</v>
      </c>
      <c r="BD109" s="100">
        <v>9.7030431000000004</v>
      </c>
      <c r="BE109" s="100">
        <v>7.141216</v>
      </c>
      <c r="BF109" s="100">
        <v>6.6796300999999998</v>
      </c>
      <c r="BG109" s="100">
        <v>6.4340557</v>
      </c>
      <c r="BH109" s="100">
        <v>8.2196759000000004</v>
      </c>
      <c r="BI109" s="100">
        <v>9.1896182999999994</v>
      </c>
      <c r="BJ109" s="100">
        <v>11.655568000000001</v>
      </c>
      <c r="BK109" s="100">
        <v>17.383393999999999</v>
      </c>
      <c r="BL109" s="100">
        <v>15.043001</v>
      </c>
      <c r="BM109" s="100">
        <v>9.3664033</v>
      </c>
      <c r="BN109" s="100">
        <v>9.3618723999999993</v>
      </c>
      <c r="BO109" s="127"/>
      <c r="BP109" s="124">
        <v>2002</v>
      </c>
    </row>
    <row r="110" spans="1:68">
      <c r="A110" s="127"/>
      <c r="B110" s="123">
        <v>2003</v>
      </c>
      <c r="C110" s="100">
        <v>3.9962127999999999</v>
      </c>
      <c r="D110" s="100">
        <v>2.7834709000000002</v>
      </c>
      <c r="E110" s="100">
        <v>3.1282793999999998</v>
      </c>
      <c r="F110" s="100">
        <v>24.075612</v>
      </c>
      <c r="G110" s="100">
        <v>26.210411000000001</v>
      </c>
      <c r="H110" s="100">
        <v>17.00459</v>
      </c>
      <c r="I110" s="100">
        <v>15.914963</v>
      </c>
      <c r="J110" s="100">
        <v>14.565592000000001</v>
      </c>
      <c r="K110" s="100">
        <v>12.181331999999999</v>
      </c>
      <c r="L110" s="100">
        <v>10.681925</v>
      </c>
      <c r="M110" s="100">
        <v>10.042472</v>
      </c>
      <c r="N110" s="100">
        <v>8.3030329999999992</v>
      </c>
      <c r="O110" s="100">
        <v>10.602376</v>
      </c>
      <c r="P110" s="100">
        <v>9.9801821999999998</v>
      </c>
      <c r="Q110" s="100">
        <v>12.366144999999999</v>
      </c>
      <c r="R110" s="100">
        <v>17.677064999999999</v>
      </c>
      <c r="S110" s="100">
        <v>18.060822999999999</v>
      </c>
      <c r="T110" s="100">
        <v>24.097214999999998</v>
      </c>
      <c r="U110" s="100">
        <v>12.658878</v>
      </c>
      <c r="V110" s="100">
        <v>12.762060999999999</v>
      </c>
      <c r="W110" s="127"/>
      <c r="X110" s="123">
        <v>2003</v>
      </c>
      <c r="Y110" s="100">
        <v>3.2335251999999999</v>
      </c>
      <c r="Z110" s="100">
        <v>2.0090221000000001</v>
      </c>
      <c r="AA110" s="100">
        <v>2.2468914</v>
      </c>
      <c r="AB110" s="100">
        <v>7.7993759999999996</v>
      </c>
      <c r="AC110" s="100">
        <v>7.3877290999999996</v>
      </c>
      <c r="AD110" s="100">
        <v>3.4174216999999998</v>
      </c>
      <c r="AE110" s="100">
        <v>3.0214417</v>
      </c>
      <c r="AF110" s="100">
        <v>4.5147652999999996</v>
      </c>
      <c r="AG110" s="100">
        <v>3.3954882</v>
      </c>
      <c r="AH110" s="100">
        <v>3.4143433999999999</v>
      </c>
      <c r="AI110" s="100">
        <v>3.5377703</v>
      </c>
      <c r="AJ110" s="100">
        <v>4.7696439000000002</v>
      </c>
      <c r="AK110" s="100">
        <v>3.5111373000000001</v>
      </c>
      <c r="AL110" s="100">
        <v>5.2638724000000003</v>
      </c>
      <c r="AM110" s="100">
        <v>7.9760717999999997</v>
      </c>
      <c r="AN110" s="100">
        <v>9.8380787999999999</v>
      </c>
      <c r="AO110" s="100">
        <v>10.516113000000001</v>
      </c>
      <c r="AP110" s="100">
        <v>11.959483000000001</v>
      </c>
      <c r="AQ110" s="100">
        <v>4.6611644999999999</v>
      </c>
      <c r="AR110" s="100">
        <v>4.5561575000000003</v>
      </c>
      <c r="AS110" s="127"/>
      <c r="AT110" s="123">
        <v>2003</v>
      </c>
      <c r="AU110" s="100">
        <v>3.6245131000000002</v>
      </c>
      <c r="AV110" s="100">
        <v>2.4065903999999998</v>
      </c>
      <c r="AW110" s="100">
        <v>2.6990533999999999</v>
      </c>
      <c r="AX110" s="100">
        <v>16.098585</v>
      </c>
      <c r="AY110" s="100">
        <v>16.962812</v>
      </c>
      <c r="AZ110" s="100">
        <v>10.227449999999999</v>
      </c>
      <c r="BA110" s="100">
        <v>9.4105171999999992</v>
      </c>
      <c r="BB110" s="100">
        <v>9.5053629999999991</v>
      </c>
      <c r="BC110" s="100">
        <v>7.7581762999999997</v>
      </c>
      <c r="BD110" s="100">
        <v>7.021687</v>
      </c>
      <c r="BE110" s="100">
        <v>6.7829113999999997</v>
      </c>
      <c r="BF110" s="100">
        <v>6.5549011999999998</v>
      </c>
      <c r="BG110" s="100">
        <v>7.0841516000000002</v>
      </c>
      <c r="BH110" s="100">
        <v>7.5880424</v>
      </c>
      <c r="BI110" s="100">
        <v>10.077114</v>
      </c>
      <c r="BJ110" s="100">
        <v>13.336614000000001</v>
      </c>
      <c r="BK110" s="100">
        <v>13.510904999999999</v>
      </c>
      <c r="BL110" s="100">
        <v>15.744481</v>
      </c>
      <c r="BM110" s="100">
        <v>8.6305090999999994</v>
      </c>
      <c r="BN110" s="100">
        <v>8.6151500999999993</v>
      </c>
      <c r="BO110" s="127"/>
      <c r="BP110" s="123">
        <v>2003</v>
      </c>
    </row>
    <row r="111" spans="1:68">
      <c r="A111" s="127"/>
      <c r="B111" s="124">
        <v>2004</v>
      </c>
      <c r="C111" s="100">
        <v>3.0698294000000002</v>
      </c>
      <c r="D111" s="100">
        <v>2.2075607000000002</v>
      </c>
      <c r="E111" s="100">
        <v>3.2468127999999998</v>
      </c>
      <c r="F111" s="100">
        <v>19.918064000000001</v>
      </c>
      <c r="G111" s="100">
        <v>23.454457999999999</v>
      </c>
      <c r="H111" s="100">
        <v>17.034790999999998</v>
      </c>
      <c r="I111" s="100">
        <v>16.293126999999998</v>
      </c>
      <c r="J111" s="100">
        <v>12.352002000000001</v>
      </c>
      <c r="K111" s="100">
        <v>8.8219068000000007</v>
      </c>
      <c r="L111" s="100">
        <v>9.9012001999999999</v>
      </c>
      <c r="M111" s="100">
        <v>9.1991806999999994</v>
      </c>
      <c r="N111" s="100">
        <v>8.3639033999999999</v>
      </c>
      <c r="O111" s="100">
        <v>10.877045000000001</v>
      </c>
      <c r="P111" s="100">
        <v>11.076528</v>
      </c>
      <c r="Q111" s="100">
        <v>12.762813</v>
      </c>
      <c r="R111" s="100">
        <v>18.517223000000001</v>
      </c>
      <c r="S111" s="100">
        <v>22.344018999999999</v>
      </c>
      <c r="T111" s="100">
        <v>24.500796000000001</v>
      </c>
      <c r="U111" s="100">
        <v>11.752281</v>
      </c>
      <c r="V111" s="100">
        <v>11.855111000000001</v>
      </c>
      <c r="W111" s="127"/>
      <c r="X111" s="124">
        <v>2004</v>
      </c>
      <c r="Y111" s="100">
        <v>2.4245402</v>
      </c>
      <c r="Z111" s="100">
        <v>0.46509460000000002</v>
      </c>
      <c r="AA111" s="100">
        <v>1.4899842999999999</v>
      </c>
      <c r="AB111" s="100">
        <v>8.8055758999999991</v>
      </c>
      <c r="AC111" s="100">
        <v>7.8259392999999999</v>
      </c>
      <c r="AD111" s="100">
        <v>2.8416356</v>
      </c>
      <c r="AE111" s="100">
        <v>2.7620022</v>
      </c>
      <c r="AF111" s="100">
        <v>3.4206371</v>
      </c>
      <c r="AG111" s="100">
        <v>3.5030405</v>
      </c>
      <c r="AH111" s="100">
        <v>5.0185966999999998</v>
      </c>
      <c r="AI111" s="100">
        <v>3.1925374</v>
      </c>
      <c r="AJ111" s="100">
        <v>4.7527952000000004</v>
      </c>
      <c r="AK111" s="100">
        <v>4.0464897000000004</v>
      </c>
      <c r="AL111" s="100">
        <v>7.2668550999999999</v>
      </c>
      <c r="AM111" s="100">
        <v>6.1921422000000002</v>
      </c>
      <c r="AN111" s="100">
        <v>5.0590048999999997</v>
      </c>
      <c r="AO111" s="100">
        <v>10.989445999999999</v>
      </c>
      <c r="AP111" s="100">
        <v>7.6341704999999997</v>
      </c>
      <c r="AQ111" s="100">
        <v>4.3539899000000002</v>
      </c>
      <c r="AR111" s="100">
        <v>4.2485242999999997</v>
      </c>
      <c r="AS111" s="127"/>
      <c r="AT111" s="124">
        <v>2004</v>
      </c>
      <c r="AU111" s="100">
        <v>2.7555236000000001</v>
      </c>
      <c r="AV111" s="100">
        <v>1.3589901</v>
      </c>
      <c r="AW111" s="100">
        <v>2.3921104</v>
      </c>
      <c r="AX111" s="100">
        <v>14.474859</v>
      </c>
      <c r="AY111" s="100">
        <v>15.788795</v>
      </c>
      <c r="AZ111" s="100">
        <v>9.9723305</v>
      </c>
      <c r="BA111" s="100">
        <v>9.4758464999999994</v>
      </c>
      <c r="BB111" s="100">
        <v>7.8545448999999996</v>
      </c>
      <c r="BC111" s="100">
        <v>6.1428593999999999</v>
      </c>
      <c r="BD111" s="100">
        <v>7.4421635000000004</v>
      </c>
      <c r="BE111" s="100">
        <v>6.1831306000000001</v>
      </c>
      <c r="BF111" s="100">
        <v>6.5715532999999997</v>
      </c>
      <c r="BG111" s="100">
        <v>7.4833578999999997</v>
      </c>
      <c r="BH111" s="100">
        <v>9.1445854999999998</v>
      </c>
      <c r="BI111" s="100">
        <v>9.3438371</v>
      </c>
      <c r="BJ111" s="100">
        <v>11.121038</v>
      </c>
      <c r="BK111" s="100">
        <v>15.540343</v>
      </c>
      <c r="BL111" s="100">
        <v>12.9245</v>
      </c>
      <c r="BM111" s="100">
        <v>8.0270019999999995</v>
      </c>
      <c r="BN111" s="100">
        <v>7.9822951</v>
      </c>
      <c r="BO111" s="127"/>
      <c r="BP111" s="124">
        <v>2004</v>
      </c>
    </row>
    <row r="112" spans="1:68">
      <c r="A112" s="127"/>
      <c r="B112" s="123">
        <v>2005</v>
      </c>
      <c r="C112" s="100">
        <v>3.0485807</v>
      </c>
      <c r="D112" s="100">
        <v>1.1809145999999999</v>
      </c>
      <c r="E112" s="100">
        <v>1.4065133000000001</v>
      </c>
      <c r="F112" s="100">
        <v>17.990400999999999</v>
      </c>
      <c r="G112" s="100">
        <v>26.116406999999999</v>
      </c>
      <c r="H112" s="100">
        <v>21.155097999999999</v>
      </c>
      <c r="I112" s="100">
        <v>15.704001999999999</v>
      </c>
      <c r="J112" s="100">
        <v>13.289674</v>
      </c>
      <c r="K112" s="100">
        <v>8.7042762000000007</v>
      </c>
      <c r="L112" s="100">
        <v>10.841073</v>
      </c>
      <c r="M112" s="100">
        <v>7.4363207999999998</v>
      </c>
      <c r="N112" s="100">
        <v>8.7719298000000006</v>
      </c>
      <c r="O112" s="100">
        <v>8.9455345000000008</v>
      </c>
      <c r="P112" s="100">
        <v>11.798113000000001</v>
      </c>
      <c r="Q112" s="100">
        <v>10.099684</v>
      </c>
      <c r="R112" s="100">
        <v>12.944355</v>
      </c>
      <c r="S112" s="100">
        <v>22.741342</v>
      </c>
      <c r="T112" s="100">
        <v>25.903783000000001</v>
      </c>
      <c r="U112" s="100">
        <v>11.647133</v>
      </c>
      <c r="V112" s="100">
        <v>11.717162</v>
      </c>
      <c r="W112" s="127"/>
      <c r="X112" s="123">
        <v>2005</v>
      </c>
      <c r="Y112" s="100">
        <v>1.6090207999999999</v>
      </c>
      <c r="Z112" s="100">
        <v>1.5537601000000001</v>
      </c>
      <c r="AA112" s="100">
        <v>1.7808567</v>
      </c>
      <c r="AB112" s="100">
        <v>6.3836104999999996</v>
      </c>
      <c r="AC112" s="100">
        <v>5.7571021</v>
      </c>
      <c r="AD112" s="100">
        <v>5.2093721000000004</v>
      </c>
      <c r="AE112" s="100">
        <v>3.4414978000000001</v>
      </c>
      <c r="AF112" s="100">
        <v>3.3852036999999999</v>
      </c>
      <c r="AG112" s="100">
        <v>2.2095197</v>
      </c>
      <c r="AH112" s="100">
        <v>2.1869695</v>
      </c>
      <c r="AI112" s="100">
        <v>3.0006241</v>
      </c>
      <c r="AJ112" s="100">
        <v>3.4378606999999999</v>
      </c>
      <c r="AK112" s="100">
        <v>3.8645019999999999</v>
      </c>
      <c r="AL112" s="100">
        <v>5.7603083000000002</v>
      </c>
      <c r="AM112" s="100">
        <v>6.2098880000000003</v>
      </c>
      <c r="AN112" s="100">
        <v>5.7312966000000003</v>
      </c>
      <c r="AO112" s="100">
        <v>12.843235</v>
      </c>
      <c r="AP112" s="100">
        <v>13.127188</v>
      </c>
      <c r="AQ112" s="100">
        <v>4.0266959</v>
      </c>
      <c r="AR112" s="100">
        <v>3.8899360000000001</v>
      </c>
      <c r="AS112" s="127"/>
      <c r="AT112" s="123">
        <v>2005</v>
      </c>
      <c r="AU112" s="100">
        <v>2.3482649000000002</v>
      </c>
      <c r="AV112" s="100">
        <v>1.3625617999999999</v>
      </c>
      <c r="AW112" s="100">
        <v>1.5886644000000001</v>
      </c>
      <c r="AX112" s="100">
        <v>12.32302</v>
      </c>
      <c r="AY112" s="100">
        <v>16.117083999999998</v>
      </c>
      <c r="AZ112" s="100">
        <v>13.234232</v>
      </c>
      <c r="BA112" s="100">
        <v>9.5300422999999999</v>
      </c>
      <c r="BB112" s="100">
        <v>8.3083741999999994</v>
      </c>
      <c r="BC112" s="100">
        <v>5.4331959000000003</v>
      </c>
      <c r="BD112" s="100">
        <v>6.4778801000000001</v>
      </c>
      <c r="BE112" s="100">
        <v>5.2057555999999998</v>
      </c>
      <c r="BF112" s="100">
        <v>6.1152354999999998</v>
      </c>
      <c r="BG112" s="100">
        <v>6.4151499999999997</v>
      </c>
      <c r="BH112" s="100">
        <v>8.7432852000000008</v>
      </c>
      <c r="BI112" s="100">
        <v>8.0761614000000002</v>
      </c>
      <c r="BJ112" s="100">
        <v>9.0101852000000004</v>
      </c>
      <c r="BK112" s="100">
        <v>16.841546999999998</v>
      </c>
      <c r="BL112" s="100">
        <v>17.207660000000001</v>
      </c>
      <c r="BM112" s="100">
        <v>7.8109342000000002</v>
      </c>
      <c r="BN112" s="100">
        <v>7.7595065999999999</v>
      </c>
      <c r="BO112" s="127"/>
      <c r="BP112" s="123">
        <v>2005</v>
      </c>
    </row>
    <row r="113" spans="2:68">
      <c r="B113" s="123">
        <v>2006</v>
      </c>
      <c r="C113" s="100">
        <v>2.4079849000000002</v>
      </c>
      <c r="D113" s="100">
        <v>2.6513439000000001</v>
      </c>
      <c r="E113" s="100">
        <v>3.0969121999999998</v>
      </c>
      <c r="F113" s="100">
        <v>21.130229</v>
      </c>
      <c r="G113" s="100">
        <v>26.886904000000001</v>
      </c>
      <c r="H113" s="100">
        <v>18.241596000000001</v>
      </c>
      <c r="I113" s="100">
        <v>18.121915999999999</v>
      </c>
      <c r="J113" s="100">
        <v>13.734211999999999</v>
      </c>
      <c r="K113" s="100">
        <v>12.616788</v>
      </c>
      <c r="L113" s="100">
        <v>11.345121000000001</v>
      </c>
      <c r="M113" s="100">
        <v>9.1022768000000003</v>
      </c>
      <c r="N113" s="100">
        <v>7.9504653999999997</v>
      </c>
      <c r="O113" s="100">
        <v>9.9815240000000003</v>
      </c>
      <c r="P113" s="100">
        <v>7.5909275000000003</v>
      </c>
      <c r="Q113" s="100">
        <v>12.319248</v>
      </c>
      <c r="R113" s="100">
        <v>12.800255999999999</v>
      </c>
      <c r="S113" s="100">
        <v>21.288502000000001</v>
      </c>
      <c r="T113" s="100">
        <v>34.861426000000002</v>
      </c>
      <c r="U113" s="100">
        <v>12.549924000000001</v>
      </c>
      <c r="V113" s="100">
        <v>12.636310999999999</v>
      </c>
      <c r="X113" s="123">
        <v>2006</v>
      </c>
      <c r="Y113" s="100">
        <v>1.7458045</v>
      </c>
      <c r="Z113" s="100">
        <v>1.3944688999999999</v>
      </c>
      <c r="AA113" s="100">
        <v>1.4855398</v>
      </c>
      <c r="AB113" s="100">
        <v>8.2587831000000005</v>
      </c>
      <c r="AC113" s="100">
        <v>6.8818581999999999</v>
      </c>
      <c r="AD113" s="100">
        <v>3.0640071</v>
      </c>
      <c r="AE113" s="100">
        <v>3.7826284999999999</v>
      </c>
      <c r="AF113" s="100">
        <v>3.6896673999999998</v>
      </c>
      <c r="AG113" s="100">
        <v>3.7984018000000002</v>
      </c>
      <c r="AH113" s="100">
        <v>4.0206932000000002</v>
      </c>
      <c r="AI113" s="100">
        <v>2.8037120999999998</v>
      </c>
      <c r="AJ113" s="100">
        <v>3.9739436000000001</v>
      </c>
      <c r="AK113" s="100">
        <v>4.7138102000000002</v>
      </c>
      <c r="AL113" s="100">
        <v>3.5797753000000001</v>
      </c>
      <c r="AM113" s="100">
        <v>6.1768621000000001</v>
      </c>
      <c r="AN113" s="100">
        <v>6.404077</v>
      </c>
      <c r="AO113" s="100">
        <v>8.8596380000000003</v>
      </c>
      <c r="AP113" s="100">
        <v>8.3555373999999993</v>
      </c>
      <c r="AQ113" s="100">
        <v>4.1781883000000004</v>
      </c>
      <c r="AR113" s="100">
        <v>4.0744539</v>
      </c>
      <c r="AT113" s="123">
        <v>2006</v>
      </c>
      <c r="AU113" s="100">
        <v>2.0856862</v>
      </c>
      <c r="AV113" s="100">
        <v>2.0388006000000001</v>
      </c>
      <c r="AW113" s="100">
        <v>2.3129057999999998</v>
      </c>
      <c r="AX113" s="100">
        <v>14.863407</v>
      </c>
      <c r="AY113" s="100">
        <v>17.052887999999999</v>
      </c>
      <c r="AZ113" s="100">
        <v>10.712311</v>
      </c>
      <c r="BA113" s="100">
        <v>10.921592</v>
      </c>
      <c r="BB113" s="100">
        <v>8.6822355000000009</v>
      </c>
      <c r="BC113" s="100">
        <v>8.1770247000000005</v>
      </c>
      <c r="BD113" s="100">
        <v>7.6468534000000004</v>
      </c>
      <c r="BE113" s="100">
        <v>5.9354446000000003</v>
      </c>
      <c r="BF113" s="100">
        <v>5.9618821000000004</v>
      </c>
      <c r="BG113" s="100">
        <v>7.355683</v>
      </c>
      <c r="BH113" s="100">
        <v>5.5618718999999999</v>
      </c>
      <c r="BI113" s="100">
        <v>9.1326835000000006</v>
      </c>
      <c r="BJ113" s="100">
        <v>9.3290237000000005</v>
      </c>
      <c r="BK113" s="100">
        <v>13.94985</v>
      </c>
      <c r="BL113" s="100">
        <v>16.94426</v>
      </c>
      <c r="BM113" s="100">
        <v>8.3370145000000004</v>
      </c>
      <c r="BN113" s="100">
        <v>8.2808966999999996</v>
      </c>
      <c r="BP113" s="123">
        <v>2006</v>
      </c>
    </row>
    <row r="114" spans="2:68">
      <c r="B114" s="123">
        <v>2007</v>
      </c>
      <c r="C114" s="100">
        <v>2.3315084000000001</v>
      </c>
      <c r="D114" s="100">
        <v>1.1760002000000001</v>
      </c>
      <c r="E114" s="100">
        <v>2.1129378999999999</v>
      </c>
      <c r="F114" s="100">
        <v>17.681139000000002</v>
      </c>
      <c r="G114" s="100">
        <v>20.854617000000001</v>
      </c>
      <c r="H114" s="100">
        <v>18.961255000000001</v>
      </c>
      <c r="I114" s="100">
        <v>17.349111000000001</v>
      </c>
      <c r="J114" s="100">
        <v>13.98127</v>
      </c>
      <c r="K114" s="100">
        <v>11.247479</v>
      </c>
      <c r="L114" s="100">
        <v>10.298276</v>
      </c>
      <c r="M114" s="100">
        <v>11.58531</v>
      </c>
      <c r="N114" s="100">
        <v>8.1512878999999998</v>
      </c>
      <c r="O114" s="100">
        <v>7.7544010999999999</v>
      </c>
      <c r="P114" s="100">
        <v>8.8135013000000004</v>
      </c>
      <c r="Q114" s="100">
        <v>11.027825999999999</v>
      </c>
      <c r="R114" s="100">
        <v>18.301974999999999</v>
      </c>
      <c r="S114" s="100">
        <v>13.512480999999999</v>
      </c>
      <c r="T114" s="100">
        <v>25.242736000000001</v>
      </c>
      <c r="U114" s="100">
        <v>11.541839</v>
      </c>
      <c r="V114" s="100">
        <v>11.616669999999999</v>
      </c>
      <c r="X114" s="123">
        <v>2007</v>
      </c>
      <c r="Y114" s="100">
        <v>1.9992987</v>
      </c>
      <c r="Z114" s="100">
        <v>0.9269387</v>
      </c>
      <c r="AA114" s="100">
        <v>2.5263558000000002</v>
      </c>
      <c r="AB114" s="100">
        <v>7.8132913000000004</v>
      </c>
      <c r="AC114" s="100">
        <v>5.7889913000000002</v>
      </c>
      <c r="AD114" s="100">
        <v>5.0812147000000003</v>
      </c>
      <c r="AE114" s="100">
        <v>3.2839733999999998</v>
      </c>
      <c r="AF114" s="100">
        <v>1.9151634</v>
      </c>
      <c r="AG114" s="100">
        <v>2.3765575999999999</v>
      </c>
      <c r="AH114" s="100">
        <v>3.6738078000000001</v>
      </c>
      <c r="AI114" s="100">
        <v>4.3405290000000001</v>
      </c>
      <c r="AJ114" s="100">
        <v>3.3411559</v>
      </c>
      <c r="AK114" s="100">
        <v>6.2685563999999996</v>
      </c>
      <c r="AL114" s="100">
        <v>3.9651071</v>
      </c>
      <c r="AM114" s="100">
        <v>5.7239950000000004</v>
      </c>
      <c r="AN114" s="100">
        <v>8.7727882000000008</v>
      </c>
      <c r="AO114" s="100">
        <v>6.2327041999999997</v>
      </c>
      <c r="AP114" s="100">
        <v>7.9571024000000001</v>
      </c>
      <c r="AQ114" s="100">
        <v>4.1149567999999999</v>
      </c>
      <c r="AR114" s="100">
        <v>4.0141980999999998</v>
      </c>
      <c r="AT114" s="123">
        <v>2007</v>
      </c>
      <c r="AU114" s="100">
        <v>2.1698807000000002</v>
      </c>
      <c r="AV114" s="100">
        <v>1.0545631</v>
      </c>
      <c r="AW114" s="100">
        <v>2.3141151</v>
      </c>
      <c r="AX114" s="100">
        <v>12.880784</v>
      </c>
      <c r="AY114" s="100">
        <v>13.484895</v>
      </c>
      <c r="AZ114" s="100">
        <v>12.089295999999999</v>
      </c>
      <c r="BA114" s="100">
        <v>10.294532999999999</v>
      </c>
      <c r="BB114" s="100">
        <v>7.9064848999999997</v>
      </c>
      <c r="BC114" s="100">
        <v>6.7808688999999998</v>
      </c>
      <c r="BD114" s="100">
        <v>6.9543331999999998</v>
      </c>
      <c r="BE114" s="100">
        <v>7.9384848000000003</v>
      </c>
      <c r="BF114" s="100">
        <v>5.7407433000000001</v>
      </c>
      <c r="BG114" s="100">
        <v>7.0130945999999996</v>
      </c>
      <c r="BH114" s="100">
        <v>6.3699199999999996</v>
      </c>
      <c r="BI114" s="100">
        <v>8.2780552000000007</v>
      </c>
      <c r="BJ114" s="100">
        <v>13.145643</v>
      </c>
      <c r="BK114" s="100">
        <v>9.2484649000000001</v>
      </c>
      <c r="BL114" s="100">
        <v>13.644345</v>
      </c>
      <c r="BM114" s="100">
        <v>7.8069401999999997</v>
      </c>
      <c r="BN114" s="100">
        <v>7.7640539000000004</v>
      </c>
      <c r="BP114" s="123">
        <v>2007</v>
      </c>
    </row>
    <row r="115" spans="2:68">
      <c r="B115" s="123">
        <v>2008</v>
      </c>
      <c r="C115" s="100">
        <v>2.8159019999999999</v>
      </c>
      <c r="D115" s="100">
        <v>1.4626919</v>
      </c>
      <c r="E115" s="100">
        <v>2.1117659</v>
      </c>
      <c r="F115" s="100">
        <v>18.016636999999999</v>
      </c>
      <c r="G115" s="100">
        <v>21.202217000000001</v>
      </c>
      <c r="H115" s="100">
        <v>16.191731000000001</v>
      </c>
      <c r="I115" s="100">
        <v>12.774620000000001</v>
      </c>
      <c r="J115" s="100">
        <v>13.185504</v>
      </c>
      <c r="K115" s="100">
        <v>11.280649</v>
      </c>
      <c r="L115" s="100">
        <v>11.679729</v>
      </c>
      <c r="M115" s="100">
        <v>7.7882182000000002</v>
      </c>
      <c r="N115" s="100">
        <v>7.6034303999999997</v>
      </c>
      <c r="O115" s="100">
        <v>7.5009778000000003</v>
      </c>
      <c r="P115" s="100">
        <v>7.7876501999999999</v>
      </c>
      <c r="Q115" s="100">
        <v>7.2403773999999999</v>
      </c>
      <c r="R115" s="100">
        <v>13.914343000000001</v>
      </c>
      <c r="S115" s="100">
        <v>19.880151000000001</v>
      </c>
      <c r="T115" s="100">
        <v>22.157454000000001</v>
      </c>
      <c r="U115" s="100">
        <v>10.735860000000001</v>
      </c>
      <c r="V115" s="100">
        <v>10.701447999999999</v>
      </c>
      <c r="X115" s="123">
        <v>2008</v>
      </c>
      <c r="Y115" s="100">
        <v>1.3376117000000001</v>
      </c>
      <c r="Z115" s="100">
        <v>1.0752489999999999</v>
      </c>
      <c r="AA115" s="100">
        <v>0.74314740000000001</v>
      </c>
      <c r="AB115" s="100">
        <v>7.52996</v>
      </c>
      <c r="AC115" s="100">
        <v>4.5734269999999997</v>
      </c>
      <c r="AD115" s="100">
        <v>4.1871464999999999</v>
      </c>
      <c r="AE115" s="100">
        <v>2.7384580999999999</v>
      </c>
      <c r="AF115" s="100">
        <v>3.2467207999999999</v>
      </c>
      <c r="AG115" s="100">
        <v>2.5173198000000001</v>
      </c>
      <c r="AH115" s="100">
        <v>3.9957774000000001</v>
      </c>
      <c r="AI115" s="100">
        <v>4.2585810000000004</v>
      </c>
      <c r="AJ115" s="100">
        <v>3.4520580000000001</v>
      </c>
      <c r="AK115" s="100">
        <v>2.1517407999999998</v>
      </c>
      <c r="AL115" s="100">
        <v>4.5645316999999999</v>
      </c>
      <c r="AM115" s="100">
        <v>4.4089896</v>
      </c>
      <c r="AN115" s="100">
        <v>8.8018335000000008</v>
      </c>
      <c r="AO115" s="100">
        <v>7.7681969999999998</v>
      </c>
      <c r="AP115" s="100">
        <v>10.628619</v>
      </c>
      <c r="AQ115" s="100">
        <v>3.7744140000000002</v>
      </c>
      <c r="AR115" s="100">
        <v>3.6519857</v>
      </c>
      <c r="AT115" s="123">
        <v>2008</v>
      </c>
      <c r="AU115" s="100">
        <v>2.0967498</v>
      </c>
      <c r="AV115" s="100">
        <v>1.2737107000000001</v>
      </c>
      <c r="AW115" s="100">
        <v>1.4460061</v>
      </c>
      <c r="AX115" s="100">
        <v>12.917826</v>
      </c>
      <c r="AY115" s="100">
        <v>13.103052</v>
      </c>
      <c r="AZ115" s="100">
        <v>10.266612</v>
      </c>
      <c r="BA115" s="100">
        <v>7.7485147999999997</v>
      </c>
      <c r="BB115" s="100">
        <v>8.1783997999999993</v>
      </c>
      <c r="BC115" s="100">
        <v>6.8693732000000001</v>
      </c>
      <c r="BD115" s="100">
        <v>7.8032386999999996</v>
      </c>
      <c r="BE115" s="100">
        <v>6.0093788999999997</v>
      </c>
      <c r="BF115" s="100">
        <v>5.5179155</v>
      </c>
      <c r="BG115" s="100">
        <v>4.8317174999999999</v>
      </c>
      <c r="BH115" s="100">
        <v>6.1656753000000002</v>
      </c>
      <c r="BI115" s="100">
        <v>5.7761557000000003</v>
      </c>
      <c r="BJ115" s="100">
        <v>11.153123000000001</v>
      </c>
      <c r="BK115" s="100">
        <v>12.83752</v>
      </c>
      <c r="BL115" s="100">
        <v>14.465787000000001</v>
      </c>
      <c r="BM115" s="100">
        <v>7.2379198999999996</v>
      </c>
      <c r="BN115" s="100">
        <v>7.1498134999999996</v>
      </c>
      <c r="BP115" s="123">
        <v>2008</v>
      </c>
    </row>
    <row r="116" spans="2:68">
      <c r="B116" s="123">
        <v>2009</v>
      </c>
      <c r="C116" s="100">
        <v>2.0492670999999998</v>
      </c>
      <c r="D116" s="100">
        <v>1.1594438</v>
      </c>
      <c r="E116" s="100">
        <v>2.8105479999999998</v>
      </c>
      <c r="F116" s="100">
        <v>16.634684</v>
      </c>
      <c r="G116" s="100">
        <v>19.050616000000002</v>
      </c>
      <c r="H116" s="100">
        <v>13.977043</v>
      </c>
      <c r="I116" s="100">
        <v>13.138131</v>
      </c>
      <c r="J116" s="100">
        <v>11.930612</v>
      </c>
      <c r="K116" s="100">
        <v>12.659071000000001</v>
      </c>
      <c r="L116" s="100">
        <v>9.7347602000000002</v>
      </c>
      <c r="M116" s="100">
        <v>11.845718</v>
      </c>
      <c r="N116" s="100">
        <v>9.6989265000000007</v>
      </c>
      <c r="O116" s="100">
        <v>6.5573997000000004</v>
      </c>
      <c r="P116" s="100">
        <v>9.2941337999999991</v>
      </c>
      <c r="Q116" s="100">
        <v>9.1007821</v>
      </c>
      <c r="R116" s="100">
        <v>13.067289000000001</v>
      </c>
      <c r="S116" s="100">
        <v>20.998419999999999</v>
      </c>
      <c r="T116" s="100">
        <v>33.062649999999998</v>
      </c>
      <c r="U116" s="100">
        <v>10.767723999999999</v>
      </c>
      <c r="V116" s="100">
        <v>10.777450999999999</v>
      </c>
      <c r="X116" s="123">
        <v>2009</v>
      </c>
      <c r="Y116" s="100">
        <v>1.5856656</v>
      </c>
      <c r="Z116" s="100">
        <v>1.3717128000000001</v>
      </c>
      <c r="AA116" s="100">
        <v>1.1857983000000001</v>
      </c>
      <c r="AB116" s="100">
        <v>7.3136839</v>
      </c>
      <c r="AC116" s="100">
        <v>5.9915025000000002</v>
      </c>
      <c r="AD116" s="100">
        <v>3.7371374999999998</v>
      </c>
      <c r="AE116" s="100">
        <v>2.9807551999999999</v>
      </c>
      <c r="AF116" s="100">
        <v>3.7128299</v>
      </c>
      <c r="AG116" s="100">
        <v>3.2825069999999998</v>
      </c>
      <c r="AH116" s="100">
        <v>2.9336921999999999</v>
      </c>
      <c r="AI116" s="100">
        <v>4.4384956000000004</v>
      </c>
      <c r="AJ116" s="100">
        <v>4.3214812</v>
      </c>
      <c r="AK116" s="100">
        <v>3.6330797000000001</v>
      </c>
      <c r="AL116" s="100">
        <v>3.9037025000000001</v>
      </c>
      <c r="AM116" s="100">
        <v>4.8480562000000003</v>
      </c>
      <c r="AN116" s="100">
        <v>6.7790635000000004</v>
      </c>
      <c r="AO116" s="100">
        <v>6.8646650999999999</v>
      </c>
      <c r="AP116" s="100">
        <v>8.5987338999999992</v>
      </c>
      <c r="AQ116" s="100">
        <v>3.9299023000000002</v>
      </c>
      <c r="AR116" s="100">
        <v>3.8193830000000002</v>
      </c>
      <c r="AT116" s="123">
        <v>2009</v>
      </c>
      <c r="AU116" s="100">
        <v>1.8236859999999999</v>
      </c>
      <c r="AV116" s="100">
        <v>1.2629077</v>
      </c>
      <c r="AW116" s="100">
        <v>2.0198288999999998</v>
      </c>
      <c r="AX116" s="100">
        <v>12.103077000000001</v>
      </c>
      <c r="AY116" s="100">
        <v>12.71045</v>
      </c>
      <c r="AZ116" s="100">
        <v>8.9392756999999996</v>
      </c>
      <c r="BA116" s="100">
        <v>8.0602719</v>
      </c>
      <c r="BB116" s="100">
        <v>7.7916572999999998</v>
      </c>
      <c r="BC116" s="100">
        <v>7.9361772999999998</v>
      </c>
      <c r="BD116" s="100">
        <v>6.3045618000000001</v>
      </c>
      <c r="BE116" s="100">
        <v>8.1114230000000003</v>
      </c>
      <c r="BF116" s="100">
        <v>6.9920724999999999</v>
      </c>
      <c r="BG116" s="100">
        <v>5.0971042000000004</v>
      </c>
      <c r="BH116" s="100">
        <v>6.5830276000000003</v>
      </c>
      <c r="BI116" s="100">
        <v>6.9087370999999997</v>
      </c>
      <c r="BJ116" s="100">
        <v>9.6792162000000008</v>
      </c>
      <c r="BK116" s="100">
        <v>12.832148</v>
      </c>
      <c r="BL116" s="100">
        <v>16.837347999999999</v>
      </c>
      <c r="BM116" s="100">
        <v>7.3346185000000004</v>
      </c>
      <c r="BN116" s="100">
        <v>7.2354193999999996</v>
      </c>
      <c r="BP116" s="123">
        <v>2009</v>
      </c>
    </row>
    <row r="117" spans="2:68">
      <c r="B117" s="123">
        <v>2010</v>
      </c>
      <c r="C117" s="100">
        <v>2.8137989000000001</v>
      </c>
      <c r="D117" s="100">
        <v>1.7194194</v>
      </c>
      <c r="E117" s="100">
        <v>1.8309369</v>
      </c>
      <c r="F117" s="100">
        <v>16.281407000000002</v>
      </c>
      <c r="G117" s="100">
        <v>19.779921000000002</v>
      </c>
      <c r="H117" s="100">
        <v>12.827199</v>
      </c>
      <c r="I117" s="100">
        <v>11.873379</v>
      </c>
      <c r="J117" s="100">
        <v>10.952944</v>
      </c>
      <c r="K117" s="100">
        <v>11.535628000000001</v>
      </c>
      <c r="L117" s="100">
        <v>9.3437689000000006</v>
      </c>
      <c r="M117" s="100">
        <v>10.500806000000001</v>
      </c>
      <c r="N117" s="100">
        <v>9.24817</v>
      </c>
      <c r="O117" s="100">
        <v>9.5471310000000003</v>
      </c>
      <c r="P117" s="100">
        <v>9.3076649000000007</v>
      </c>
      <c r="Q117" s="100">
        <v>9.3015144000000003</v>
      </c>
      <c r="R117" s="100">
        <v>11.822054</v>
      </c>
      <c r="S117" s="100">
        <v>13.416983999999999</v>
      </c>
      <c r="T117" s="100">
        <v>18.999269999999999</v>
      </c>
      <c r="U117" s="100">
        <v>10.211682</v>
      </c>
      <c r="V117" s="100">
        <v>10.121748999999999</v>
      </c>
      <c r="X117" s="123">
        <v>2010</v>
      </c>
      <c r="Y117" s="100">
        <v>1.4130480999999999</v>
      </c>
      <c r="Z117" s="100">
        <v>1.0569675000000001</v>
      </c>
      <c r="AA117" s="100">
        <v>0.59304509999999999</v>
      </c>
      <c r="AB117" s="100">
        <v>5.3466379999999996</v>
      </c>
      <c r="AC117" s="100">
        <v>4.2254278999999997</v>
      </c>
      <c r="AD117" s="100">
        <v>4.7447393</v>
      </c>
      <c r="AE117" s="100">
        <v>4.2745261000000001</v>
      </c>
      <c r="AF117" s="100">
        <v>2.4806539999999999</v>
      </c>
      <c r="AG117" s="100">
        <v>3.7455699</v>
      </c>
      <c r="AH117" s="100">
        <v>2.1677121000000001</v>
      </c>
      <c r="AI117" s="100">
        <v>3.6643509000000001</v>
      </c>
      <c r="AJ117" s="100">
        <v>3.3352233</v>
      </c>
      <c r="AK117" s="100">
        <v>2.6785146000000002</v>
      </c>
      <c r="AL117" s="100">
        <v>3.9374039999999999</v>
      </c>
      <c r="AM117" s="100">
        <v>5.2651414000000001</v>
      </c>
      <c r="AN117" s="100">
        <v>6.0801566999999999</v>
      </c>
      <c r="AO117" s="100">
        <v>9.5749901000000008</v>
      </c>
      <c r="AP117" s="100">
        <v>9.0192540999999995</v>
      </c>
      <c r="AQ117" s="100">
        <v>3.5701635</v>
      </c>
      <c r="AR117" s="100">
        <v>3.4514236999999999</v>
      </c>
      <c r="AT117" s="123">
        <v>2010</v>
      </c>
      <c r="AU117" s="100">
        <v>2.1320318999999999</v>
      </c>
      <c r="AV117" s="100">
        <v>1.3968719000000001</v>
      </c>
      <c r="AW117" s="100">
        <v>1.2278766000000001</v>
      </c>
      <c r="AX117" s="100">
        <v>10.958544</v>
      </c>
      <c r="AY117" s="100">
        <v>12.211427</v>
      </c>
      <c r="AZ117" s="100">
        <v>8.8492529999999991</v>
      </c>
      <c r="BA117" s="100">
        <v>8.0763745</v>
      </c>
      <c r="BB117" s="100">
        <v>6.6852187000000001</v>
      </c>
      <c r="BC117" s="100">
        <v>7.6117264999999996</v>
      </c>
      <c r="BD117" s="100">
        <v>5.7241942000000003</v>
      </c>
      <c r="BE117" s="100">
        <v>7.0519786</v>
      </c>
      <c r="BF117" s="100">
        <v>6.2671821999999997</v>
      </c>
      <c r="BG117" s="100">
        <v>6.1119371999999998</v>
      </c>
      <c r="BH117" s="100">
        <v>6.6050561999999999</v>
      </c>
      <c r="BI117" s="100">
        <v>7.2351304000000001</v>
      </c>
      <c r="BJ117" s="100">
        <v>8.7303204000000001</v>
      </c>
      <c r="BK117" s="100">
        <v>11.213225</v>
      </c>
      <c r="BL117" s="100">
        <v>12.416126</v>
      </c>
      <c r="BM117" s="100">
        <v>6.8764396999999997</v>
      </c>
      <c r="BN117" s="100">
        <v>6.7734956999999998</v>
      </c>
      <c r="BP117" s="123">
        <v>2010</v>
      </c>
    </row>
    <row r="118" spans="2:68">
      <c r="B118" s="123">
        <v>2011</v>
      </c>
      <c r="C118" s="100">
        <v>2.1375313999999999</v>
      </c>
      <c r="D118" s="100">
        <v>2.6677711999999998</v>
      </c>
      <c r="E118" s="100">
        <v>2.5297136</v>
      </c>
      <c r="F118" s="100">
        <v>11.786782000000001</v>
      </c>
      <c r="G118" s="100">
        <v>14.815355</v>
      </c>
      <c r="H118" s="100">
        <v>12.127207</v>
      </c>
      <c r="I118" s="100">
        <v>9.7502505999999993</v>
      </c>
      <c r="J118" s="100">
        <v>9.7161354000000006</v>
      </c>
      <c r="K118" s="100">
        <v>10.16844</v>
      </c>
      <c r="L118" s="100">
        <v>9.6840005999999992</v>
      </c>
      <c r="M118" s="100">
        <v>8.1121970999999995</v>
      </c>
      <c r="N118" s="100">
        <v>9.5156244999999995</v>
      </c>
      <c r="O118" s="100">
        <v>9.3259466999999994</v>
      </c>
      <c r="P118" s="100">
        <v>8.4343167000000001</v>
      </c>
      <c r="Q118" s="100">
        <v>8.6762796000000009</v>
      </c>
      <c r="R118" s="100">
        <v>15.092237000000001</v>
      </c>
      <c r="S118" s="100">
        <v>17.841025999999999</v>
      </c>
      <c r="T118" s="100">
        <v>32.357804999999999</v>
      </c>
      <c r="U118" s="100">
        <v>9.3450092999999992</v>
      </c>
      <c r="V118" s="100">
        <v>9.2974209999999999</v>
      </c>
      <c r="X118" s="123">
        <v>2011</v>
      </c>
      <c r="Y118" s="100">
        <v>1.8320516</v>
      </c>
      <c r="Z118" s="100">
        <v>0.59221619999999997</v>
      </c>
      <c r="AA118" s="100">
        <v>0.88715140000000003</v>
      </c>
      <c r="AB118" s="100">
        <v>5.9417705999999999</v>
      </c>
      <c r="AC118" s="100">
        <v>5.0748991999999999</v>
      </c>
      <c r="AD118" s="100">
        <v>2.9372672999999998</v>
      </c>
      <c r="AE118" s="100">
        <v>2.9988917000000002</v>
      </c>
      <c r="AF118" s="100">
        <v>2.1472617000000001</v>
      </c>
      <c r="AG118" s="100">
        <v>3.1230636999999999</v>
      </c>
      <c r="AH118" s="100">
        <v>3.2146485</v>
      </c>
      <c r="AI118" s="100">
        <v>2.5184375999999999</v>
      </c>
      <c r="AJ118" s="100">
        <v>3.7096171</v>
      </c>
      <c r="AK118" s="100">
        <v>2.1145019</v>
      </c>
      <c r="AL118" s="100">
        <v>3.7499452999999998</v>
      </c>
      <c r="AM118" s="100">
        <v>5.6699291000000001</v>
      </c>
      <c r="AN118" s="100">
        <v>7.0016337000000002</v>
      </c>
      <c r="AO118" s="100">
        <v>7.1017123</v>
      </c>
      <c r="AP118" s="100">
        <v>11.340569</v>
      </c>
      <c r="AQ118" s="100">
        <v>3.4219140000000001</v>
      </c>
      <c r="AR118" s="100">
        <v>3.2783633000000001</v>
      </c>
      <c r="AT118" s="123">
        <v>2011</v>
      </c>
      <c r="AU118" s="100">
        <v>1.9888706</v>
      </c>
      <c r="AV118" s="100">
        <v>1.6574975999999999</v>
      </c>
      <c r="AW118" s="100">
        <v>1.7292748</v>
      </c>
      <c r="AX118" s="100">
        <v>8.9441807000000004</v>
      </c>
      <c r="AY118" s="100">
        <v>10.051729</v>
      </c>
      <c r="AZ118" s="100">
        <v>7.5987384000000002</v>
      </c>
      <c r="BA118" s="100">
        <v>6.3795396000000002</v>
      </c>
      <c r="BB118" s="100">
        <v>5.9088512</v>
      </c>
      <c r="BC118" s="100">
        <v>6.61524</v>
      </c>
      <c r="BD118" s="100">
        <v>6.4209122000000001</v>
      </c>
      <c r="BE118" s="100">
        <v>5.2875949999999996</v>
      </c>
      <c r="BF118" s="100">
        <v>6.5868608999999996</v>
      </c>
      <c r="BG118" s="100">
        <v>5.7096248000000003</v>
      </c>
      <c r="BH118" s="100">
        <v>6.0780080999999999</v>
      </c>
      <c r="BI118" s="100">
        <v>7.1460866000000003</v>
      </c>
      <c r="BJ118" s="100">
        <v>10.746121</v>
      </c>
      <c r="BK118" s="100">
        <v>11.710868</v>
      </c>
      <c r="BL118" s="100">
        <v>18.582433000000002</v>
      </c>
      <c r="BM118" s="100">
        <v>6.3697334999999997</v>
      </c>
      <c r="BN118" s="100">
        <v>6.2327355999999998</v>
      </c>
      <c r="BP118" s="123">
        <v>2011</v>
      </c>
    </row>
    <row r="119" spans="2:68">
      <c r="B119" s="123">
        <v>2012</v>
      </c>
      <c r="C119" s="100">
        <v>1.6941752999999999</v>
      </c>
      <c r="D119" s="100">
        <v>1.7827561000000001</v>
      </c>
      <c r="E119" s="100">
        <v>1.6838371000000001</v>
      </c>
      <c r="F119" s="100">
        <v>14.391078</v>
      </c>
      <c r="G119" s="100">
        <v>12.860237</v>
      </c>
      <c r="H119" s="100">
        <v>14.062998</v>
      </c>
      <c r="I119" s="100">
        <v>9.6477565999999992</v>
      </c>
      <c r="J119" s="100">
        <v>9.5347062999999999</v>
      </c>
      <c r="K119" s="100">
        <v>8.2845329000000003</v>
      </c>
      <c r="L119" s="100">
        <v>7.7663871000000002</v>
      </c>
      <c r="M119" s="100">
        <v>8.6213184999999992</v>
      </c>
      <c r="N119" s="100">
        <v>7.4169010000000002</v>
      </c>
      <c r="O119" s="100">
        <v>8.6965368000000005</v>
      </c>
      <c r="P119" s="100">
        <v>9.2575266999999997</v>
      </c>
      <c r="Q119" s="100">
        <v>9.9978113000000004</v>
      </c>
      <c r="R119" s="100">
        <v>14.245068</v>
      </c>
      <c r="S119" s="100">
        <v>19.719055000000001</v>
      </c>
      <c r="T119" s="100">
        <v>27.916414</v>
      </c>
      <c r="U119" s="100">
        <v>9.0134871000000008</v>
      </c>
      <c r="V119" s="100">
        <v>8.9581119000000005</v>
      </c>
      <c r="X119" s="123">
        <v>2012</v>
      </c>
      <c r="Y119" s="100">
        <v>2.3363779999999998</v>
      </c>
      <c r="Z119" s="100">
        <v>0.86931449999999999</v>
      </c>
      <c r="AA119" s="100">
        <v>1.3284133</v>
      </c>
      <c r="AB119" s="100">
        <v>4.7811902000000002</v>
      </c>
      <c r="AC119" s="100">
        <v>5.2571957999999999</v>
      </c>
      <c r="AD119" s="100">
        <v>3.0971479999999998</v>
      </c>
      <c r="AE119" s="100">
        <v>1.8930216</v>
      </c>
      <c r="AF119" s="100">
        <v>2.8151747999999999</v>
      </c>
      <c r="AG119" s="100">
        <v>2.5419482000000002</v>
      </c>
      <c r="AH119" s="100">
        <v>2.0656835999999998</v>
      </c>
      <c r="AI119" s="100">
        <v>3.3768383000000002</v>
      </c>
      <c r="AJ119" s="100">
        <v>3.1883596000000001</v>
      </c>
      <c r="AK119" s="100">
        <v>5.3490324999999999</v>
      </c>
      <c r="AL119" s="100">
        <v>2.9175046</v>
      </c>
      <c r="AM119" s="100">
        <v>4.4212803999999997</v>
      </c>
      <c r="AN119" s="100">
        <v>5.9003239000000001</v>
      </c>
      <c r="AO119" s="100">
        <v>8.7071124999999991</v>
      </c>
      <c r="AP119" s="100">
        <v>8.4114439999999995</v>
      </c>
      <c r="AQ119" s="100">
        <v>3.3607268000000001</v>
      </c>
      <c r="AR119" s="100">
        <v>3.2026574000000001</v>
      </c>
      <c r="AT119" s="123">
        <v>2012</v>
      </c>
      <c r="AU119" s="100">
        <v>2.0067466999999999</v>
      </c>
      <c r="AV119" s="100">
        <v>1.3385872000000001</v>
      </c>
      <c r="AW119" s="100">
        <v>1.5106196999999999</v>
      </c>
      <c r="AX119" s="100">
        <v>9.7154801000000006</v>
      </c>
      <c r="AY119" s="100">
        <v>9.1359086000000005</v>
      </c>
      <c r="AZ119" s="100">
        <v>8.6475878999999996</v>
      </c>
      <c r="BA119" s="100">
        <v>5.7843555000000002</v>
      </c>
      <c r="BB119" s="100">
        <v>6.1633637999999999</v>
      </c>
      <c r="BC119" s="100">
        <v>5.3826777999999997</v>
      </c>
      <c r="BD119" s="100">
        <v>4.8883947000000001</v>
      </c>
      <c r="BE119" s="100">
        <v>5.9715360999999998</v>
      </c>
      <c r="BF119" s="100">
        <v>5.2780274</v>
      </c>
      <c r="BG119" s="100">
        <v>7.0125541</v>
      </c>
      <c r="BH119" s="100">
        <v>6.0675277000000003</v>
      </c>
      <c r="BI119" s="100">
        <v>7.1562514000000004</v>
      </c>
      <c r="BJ119" s="100">
        <v>9.7931717000000003</v>
      </c>
      <c r="BK119" s="100">
        <v>13.471824</v>
      </c>
      <c r="BL119" s="100">
        <v>15.227074</v>
      </c>
      <c r="BM119" s="100">
        <v>6.1734705999999999</v>
      </c>
      <c r="BN119" s="100">
        <v>6.0297780000000003</v>
      </c>
      <c r="BP119" s="123">
        <v>2012</v>
      </c>
    </row>
    <row r="120" spans="2:68">
      <c r="B120" s="123">
        <v>2013</v>
      </c>
      <c r="C120" s="100">
        <v>1.4039315000000001</v>
      </c>
      <c r="D120" s="100">
        <v>2.2681304</v>
      </c>
      <c r="E120" s="100">
        <v>1.8181996</v>
      </c>
      <c r="F120" s="100">
        <v>9.9489947999999995</v>
      </c>
      <c r="G120" s="100">
        <v>13.313253</v>
      </c>
      <c r="H120" s="100">
        <v>9.7069861</v>
      </c>
      <c r="I120" s="100">
        <v>8.4314493000000006</v>
      </c>
      <c r="J120" s="100">
        <v>8.1233301999999998</v>
      </c>
      <c r="K120" s="100">
        <v>9.3863520000000005</v>
      </c>
      <c r="L120" s="100">
        <v>9.1035149000000004</v>
      </c>
      <c r="M120" s="100">
        <v>7.8409233</v>
      </c>
      <c r="N120" s="100">
        <v>9.4891618999999992</v>
      </c>
      <c r="O120" s="100">
        <v>8.2850579999999994</v>
      </c>
      <c r="P120" s="100">
        <v>9.6894168999999994</v>
      </c>
      <c r="Q120" s="100">
        <v>13.626942</v>
      </c>
      <c r="R120" s="100">
        <v>12.670095999999999</v>
      </c>
      <c r="S120" s="100">
        <v>20.581424999999999</v>
      </c>
      <c r="T120" s="100">
        <v>21.904534999999999</v>
      </c>
      <c r="U120" s="100">
        <v>8.5210246000000005</v>
      </c>
      <c r="V120" s="100">
        <v>8.4272761999999997</v>
      </c>
      <c r="X120" s="123">
        <v>2013</v>
      </c>
      <c r="Y120" s="100">
        <v>0.80841620000000003</v>
      </c>
      <c r="Z120" s="100">
        <v>1.6926011000000001</v>
      </c>
      <c r="AA120" s="100">
        <v>0.88239060000000002</v>
      </c>
      <c r="AB120" s="100">
        <v>4.1977475000000002</v>
      </c>
      <c r="AC120" s="100">
        <v>4.6995677999999996</v>
      </c>
      <c r="AD120" s="100">
        <v>3.1430836000000002</v>
      </c>
      <c r="AE120" s="100">
        <v>2.5508407000000002</v>
      </c>
      <c r="AF120" s="100">
        <v>2.1846546999999998</v>
      </c>
      <c r="AG120" s="100">
        <v>2.1424770999999998</v>
      </c>
      <c r="AH120" s="100">
        <v>2.3230483</v>
      </c>
      <c r="AI120" s="100">
        <v>2.5551726000000001</v>
      </c>
      <c r="AJ120" s="100">
        <v>2.1271768</v>
      </c>
      <c r="AK120" s="100">
        <v>3.3408476</v>
      </c>
      <c r="AL120" s="100">
        <v>4.6051285999999996</v>
      </c>
      <c r="AM120" s="100">
        <v>3.5167839000000001</v>
      </c>
      <c r="AN120" s="100">
        <v>7.3712279000000001</v>
      </c>
      <c r="AO120" s="100">
        <v>10.722796000000001</v>
      </c>
      <c r="AP120" s="100">
        <v>9.9247139999999998</v>
      </c>
      <c r="AQ120" s="100">
        <v>3.1547637000000002</v>
      </c>
      <c r="AR120" s="100">
        <v>2.9706771000000001</v>
      </c>
      <c r="AT120" s="123">
        <v>2013</v>
      </c>
      <c r="AU120" s="100">
        <v>1.1142383</v>
      </c>
      <c r="AV120" s="100">
        <v>1.9883660000000001</v>
      </c>
      <c r="AW120" s="100">
        <v>1.3620422999999999</v>
      </c>
      <c r="AX120" s="100">
        <v>7.1500851000000001</v>
      </c>
      <c r="AY120" s="100">
        <v>9.0917245999999992</v>
      </c>
      <c r="AZ120" s="100">
        <v>6.4564962000000001</v>
      </c>
      <c r="BA120" s="100">
        <v>5.5035341000000004</v>
      </c>
      <c r="BB120" s="100">
        <v>5.1490024999999999</v>
      </c>
      <c r="BC120" s="100">
        <v>5.7212062000000001</v>
      </c>
      <c r="BD120" s="100">
        <v>5.6759132000000001</v>
      </c>
      <c r="BE120" s="100">
        <v>5.1681523</v>
      </c>
      <c r="BF120" s="100">
        <v>5.7547664000000003</v>
      </c>
      <c r="BG120" s="100">
        <v>5.7870882000000003</v>
      </c>
      <c r="BH120" s="100">
        <v>7.1326609999999997</v>
      </c>
      <c r="BI120" s="100">
        <v>8.4649243999999992</v>
      </c>
      <c r="BJ120" s="100">
        <v>9.8595021000000003</v>
      </c>
      <c r="BK120" s="100">
        <v>15.017371000000001</v>
      </c>
      <c r="BL120" s="100">
        <v>14.176515999999999</v>
      </c>
      <c r="BM120" s="100">
        <v>5.8239254000000003</v>
      </c>
      <c r="BN120" s="100">
        <v>5.660126</v>
      </c>
      <c r="BP120" s="123">
        <v>2013</v>
      </c>
    </row>
    <row r="121" spans="2:68">
      <c r="B121" s="123">
        <v>2014</v>
      </c>
      <c r="C121" s="100">
        <v>1.2622183</v>
      </c>
      <c r="D121" s="100">
        <v>1.3005591999999999</v>
      </c>
      <c r="E121" s="100">
        <v>1.6684626</v>
      </c>
      <c r="F121" s="100">
        <v>7.4027659999999997</v>
      </c>
      <c r="G121" s="100">
        <v>13.391897</v>
      </c>
      <c r="H121" s="100">
        <v>11.757085</v>
      </c>
      <c r="I121" s="100">
        <v>9.4788505000000001</v>
      </c>
      <c r="J121" s="100">
        <v>8.2397668999999993</v>
      </c>
      <c r="K121" s="100">
        <v>9.3604730000000007</v>
      </c>
      <c r="L121" s="100">
        <v>8.5554796999999994</v>
      </c>
      <c r="M121" s="100">
        <v>8.1672974000000007</v>
      </c>
      <c r="N121" s="100">
        <v>8.3063020000000005</v>
      </c>
      <c r="O121" s="100">
        <v>9.1597313000000007</v>
      </c>
      <c r="P121" s="100">
        <v>7.7390048</v>
      </c>
      <c r="Q121" s="100">
        <v>11.790589000000001</v>
      </c>
      <c r="R121" s="100">
        <v>8.3682008000000003</v>
      </c>
      <c r="S121" s="100">
        <v>18.299935999999999</v>
      </c>
      <c r="T121" s="100">
        <v>23.256098999999999</v>
      </c>
      <c r="U121" s="100">
        <v>8.2110439</v>
      </c>
      <c r="V121" s="100">
        <v>8.0973781999999996</v>
      </c>
      <c r="X121" s="123">
        <v>2014</v>
      </c>
      <c r="Y121" s="100">
        <v>1.8635831</v>
      </c>
      <c r="Z121" s="100">
        <v>1.5115455</v>
      </c>
      <c r="AA121" s="100">
        <v>0.73253849999999998</v>
      </c>
      <c r="AB121" s="100">
        <v>4.8804838999999998</v>
      </c>
      <c r="AC121" s="100">
        <v>3.1850762000000001</v>
      </c>
      <c r="AD121" s="100">
        <v>3.4218801999999999</v>
      </c>
      <c r="AE121" s="100">
        <v>3.1699367999999999</v>
      </c>
      <c r="AF121" s="100">
        <v>2.5642833999999999</v>
      </c>
      <c r="AG121" s="100">
        <v>2.018221</v>
      </c>
      <c r="AH121" s="100">
        <v>1.6617390000000001</v>
      </c>
      <c r="AI121" s="100">
        <v>2.2751719000000001</v>
      </c>
      <c r="AJ121" s="100">
        <v>2.4975337</v>
      </c>
      <c r="AK121" s="100">
        <v>3.4250626999999998</v>
      </c>
      <c r="AL121" s="100">
        <v>3.9073530999999999</v>
      </c>
      <c r="AM121" s="100">
        <v>3.6061939999999999</v>
      </c>
      <c r="AN121" s="100">
        <v>5.5903573</v>
      </c>
      <c r="AO121" s="100">
        <v>9.5490463000000005</v>
      </c>
      <c r="AP121" s="100">
        <v>13.437804</v>
      </c>
      <c r="AQ121" s="100">
        <v>3.1628585999999999</v>
      </c>
      <c r="AR121" s="100">
        <v>2.9665623000000001</v>
      </c>
      <c r="AT121" s="123">
        <v>2014</v>
      </c>
      <c r="AU121" s="100">
        <v>1.5549107</v>
      </c>
      <c r="AV121" s="100">
        <v>1.4031505</v>
      </c>
      <c r="AW121" s="100">
        <v>1.2127412</v>
      </c>
      <c r="AX121" s="100">
        <v>6.1752858000000002</v>
      </c>
      <c r="AY121" s="100">
        <v>8.3954597</v>
      </c>
      <c r="AZ121" s="100">
        <v>7.6080858999999998</v>
      </c>
      <c r="BA121" s="100">
        <v>6.3295367999999996</v>
      </c>
      <c r="BB121" s="100">
        <v>5.3961478999999999</v>
      </c>
      <c r="BC121" s="100">
        <v>5.6458693999999996</v>
      </c>
      <c r="BD121" s="100">
        <v>5.0581689000000001</v>
      </c>
      <c r="BE121" s="100">
        <v>5.1839402999999997</v>
      </c>
      <c r="BF121" s="100">
        <v>5.3559749999999999</v>
      </c>
      <c r="BG121" s="100">
        <v>6.2469704000000004</v>
      </c>
      <c r="BH121" s="100">
        <v>5.8104817999999998</v>
      </c>
      <c r="BI121" s="100">
        <v>7.6113403999999996</v>
      </c>
      <c r="BJ121" s="100">
        <v>6.8990099999999996</v>
      </c>
      <c r="BK121" s="100">
        <v>13.391183</v>
      </c>
      <c r="BL121" s="100">
        <v>16.974411</v>
      </c>
      <c r="BM121" s="100">
        <v>5.6713418000000004</v>
      </c>
      <c r="BN121" s="100">
        <v>5.4959726</v>
      </c>
      <c r="BP121" s="123">
        <v>2014</v>
      </c>
    </row>
    <row r="122" spans="2:68">
      <c r="B122" s="123">
        <v>2015</v>
      </c>
      <c r="C122" s="100">
        <v>1.3778125000000001</v>
      </c>
      <c r="D122" s="100">
        <v>1.2682244</v>
      </c>
      <c r="E122" s="100">
        <v>1.5172477</v>
      </c>
      <c r="F122" s="100">
        <v>9.5412765999999998</v>
      </c>
      <c r="G122" s="100">
        <v>10.584189</v>
      </c>
      <c r="H122" s="100">
        <v>10.132852</v>
      </c>
      <c r="I122" s="100">
        <v>9.5978829999999995</v>
      </c>
      <c r="J122" s="100">
        <v>6.6195237999999996</v>
      </c>
      <c r="K122" s="100">
        <v>9.4008830000000003</v>
      </c>
      <c r="L122" s="100">
        <v>9.8864747000000008</v>
      </c>
      <c r="M122" s="100">
        <v>7.9230657000000004</v>
      </c>
      <c r="N122" s="100">
        <v>6.8942132000000003</v>
      </c>
      <c r="O122" s="100">
        <v>6.9918513000000004</v>
      </c>
      <c r="P122" s="100">
        <v>9.9379487999999991</v>
      </c>
      <c r="Q122" s="100">
        <v>9.3661066999999996</v>
      </c>
      <c r="R122" s="100">
        <v>17.102557999999998</v>
      </c>
      <c r="S122" s="100">
        <v>13.098765</v>
      </c>
      <c r="T122" s="100">
        <v>23.342943000000002</v>
      </c>
      <c r="U122" s="100">
        <v>7.9555254</v>
      </c>
      <c r="V122" s="100">
        <v>7.8782950999999999</v>
      </c>
      <c r="X122" s="123">
        <v>2015</v>
      </c>
      <c r="Y122" s="100">
        <v>1.4536150999999999</v>
      </c>
      <c r="Z122" s="100">
        <v>0.53507340000000003</v>
      </c>
      <c r="AA122" s="100">
        <v>1.0200498</v>
      </c>
      <c r="AB122" s="100">
        <v>5.5699677999999997</v>
      </c>
      <c r="AC122" s="100">
        <v>3.0401826999999999</v>
      </c>
      <c r="AD122" s="100">
        <v>3.3509069999999999</v>
      </c>
      <c r="AE122" s="100">
        <v>1.9338728999999999</v>
      </c>
      <c r="AF122" s="100">
        <v>1.7732181</v>
      </c>
      <c r="AG122" s="100">
        <v>2.1492768</v>
      </c>
      <c r="AH122" s="100">
        <v>2.6376540999999998</v>
      </c>
      <c r="AI122" s="100">
        <v>2.2750080000000001</v>
      </c>
      <c r="AJ122" s="100">
        <v>2.3076129999999999</v>
      </c>
      <c r="AK122" s="100">
        <v>3.8178139</v>
      </c>
      <c r="AL122" s="100">
        <v>3.0834747999999998</v>
      </c>
      <c r="AM122" s="100">
        <v>5.9871965999999999</v>
      </c>
      <c r="AN122" s="100">
        <v>3.9102331000000001</v>
      </c>
      <c r="AO122" s="100">
        <v>7.5660736999999996</v>
      </c>
      <c r="AP122" s="100">
        <v>11.779752</v>
      </c>
      <c r="AQ122" s="100">
        <v>2.9808599999999998</v>
      </c>
      <c r="AR122" s="100">
        <v>2.8035782</v>
      </c>
      <c r="AT122" s="123">
        <v>2015</v>
      </c>
      <c r="AU122" s="100">
        <v>1.4146991</v>
      </c>
      <c r="AV122" s="100">
        <v>0.9114198</v>
      </c>
      <c r="AW122" s="100">
        <v>1.2754759</v>
      </c>
      <c r="AX122" s="100">
        <v>7.6048054</v>
      </c>
      <c r="AY122" s="100">
        <v>6.8961744999999999</v>
      </c>
      <c r="AZ122" s="100">
        <v>6.747153</v>
      </c>
      <c r="BA122" s="100">
        <v>5.7574199000000004</v>
      </c>
      <c r="BB122" s="100">
        <v>4.1902634000000001</v>
      </c>
      <c r="BC122" s="100">
        <v>5.7347653000000003</v>
      </c>
      <c r="BD122" s="100">
        <v>6.1985226999999998</v>
      </c>
      <c r="BE122" s="100">
        <v>5.0605017999999999</v>
      </c>
      <c r="BF122" s="100">
        <v>4.5597966000000003</v>
      </c>
      <c r="BG122" s="100">
        <v>5.3732918999999999</v>
      </c>
      <c r="BH122" s="100">
        <v>6.4805118000000004</v>
      </c>
      <c r="BI122" s="100">
        <v>7.6411705999999997</v>
      </c>
      <c r="BJ122" s="100">
        <v>10.148066999999999</v>
      </c>
      <c r="BK122" s="100">
        <v>10.008607</v>
      </c>
      <c r="BL122" s="100">
        <v>16.00929</v>
      </c>
      <c r="BM122" s="100">
        <v>5.4505546000000002</v>
      </c>
      <c r="BN122" s="100">
        <v>5.2982635</v>
      </c>
      <c r="BP122" s="123">
        <v>2015</v>
      </c>
    </row>
    <row r="123" spans="2:68">
      <c r="B123" s="123">
        <v>2016</v>
      </c>
      <c r="C123" s="100">
        <v>2.1036766</v>
      </c>
      <c r="D123" s="100">
        <v>0.62176759999999998</v>
      </c>
      <c r="E123" s="100">
        <v>1.4957845999999999</v>
      </c>
      <c r="F123" s="100">
        <v>11.244621</v>
      </c>
      <c r="G123" s="100">
        <v>13.277483</v>
      </c>
      <c r="H123" s="100">
        <v>11.103097999999999</v>
      </c>
      <c r="I123" s="100">
        <v>8.3990983000000003</v>
      </c>
      <c r="J123" s="100">
        <v>9.9738187000000007</v>
      </c>
      <c r="K123" s="100">
        <v>11.012821000000001</v>
      </c>
      <c r="L123" s="100">
        <v>10.303521</v>
      </c>
      <c r="M123" s="100">
        <v>7.5944361999999996</v>
      </c>
      <c r="N123" s="100">
        <v>8.0065930000000005</v>
      </c>
      <c r="O123" s="100">
        <v>7.5202695000000004</v>
      </c>
      <c r="P123" s="100">
        <v>6.9518861999999997</v>
      </c>
      <c r="Q123" s="100">
        <v>7.3234589000000003</v>
      </c>
      <c r="R123" s="100">
        <v>12.003867</v>
      </c>
      <c r="S123" s="100">
        <v>17.773565000000001</v>
      </c>
      <c r="T123" s="100">
        <v>27.337800000000001</v>
      </c>
      <c r="U123" s="100">
        <v>8.4749671000000006</v>
      </c>
      <c r="V123" s="100">
        <v>8.4523817999999995</v>
      </c>
      <c r="X123" s="123">
        <v>2016</v>
      </c>
      <c r="Y123" s="100">
        <v>0.91384529999999997</v>
      </c>
      <c r="Z123" s="100">
        <v>0.52429590000000004</v>
      </c>
      <c r="AA123" s="100">
        <v>0.57444439999999997</v>
      </c>
      <c r="AB123" s="100">
        <v>3.8884297999999999</v>
      </c>
      <c r="AC123" s="100">
        <v>4.0946194</v>
      </c>
      <c r="AD123" s="100">
        <v>4.2910002</v>
      </c>
      <c r="AE123" s="100">
        <v>2.4356247999999998</v>
      </c>
      <c r="AF123" s="100">
        <v>2.1090816999999999</v>
      </c>
      <c r="AG123" s="100">
        <v>2.0730165</v>
      </c>
      <c r="AH123" s="100">
        <v>3.413789</v>
      </c>
      <c r="AI123" s="100">
        <v>2.0328328</v>
      </c>
      <c r="AJ123" s="100">
        <v>2.3899303999999999</v>
      </c>
      <c r="AK123" s="100">
        <v>3.2942811000000001</v>
      </c>
      <c r="AL123" s="100">
        <v>3.3086289</v>
      </c>
      <c r="AM123" s="100">
        <v>3.3092931999999999</v>
      </c>
      <c r="AN123" s="100">
        <v>4.6660833999999998</v>
      </c>
      <c r="AO123" s="100">
        <v>7.5209101</v>
      </c>
      <c r="AP123" s="100">
        <v>10.873433</v>
      </c>
      <c r="AQ123" s="100">
        <v>2.9428730999999999</v>
      </c>
      <c r="AR123" s="100">
        <v>2.7628563000000002</v>
      </c>
      <c r="AT123" s="123">
        <v>2016</v>
      </c>
      <c r="AU123" s="100">
        <v>1.5246778999999999</v>
      </c>
      <c r="AV123" s="100">
        <v>0.57431399999999999</v>
      </c>
      <c r="AW123" s="100">
        <v>1.0476871999999999</v>
      </c>
      <c r="AX123" s="100">
        <v>7.6558162000000003</v>
      </c>
      <c r="AY123" s="100">
        <v>8.7828605999999994</v>
      </c>
      <c r="AZ123" s="100">
        <v>7.6985045999999997</v>
      </c>
      <c r="BA123" s="100">
        <v>5.4002534000000004</v>
      </c>
      <c r="BB123" s="100">
        <v>6.0318206999999999</v>
      </c>
      <c r="BC123" s="100">
        <v>6.5102167</v>
      </c>
      <c r="BD123" s="100">
        <v>6.7856036</v>
      </c>
      <c r="BE123" s="100">
        <v>4.7717429999999998</v>
      </c>
      <c r="BF123" s="100">
        <v>5.1436047</v>
      </c>
      <c r="BG123" s="100">
        <v>5.3594711999999998</v>
      </c>
      <c r="BH123" s="100">
        <v>5.1078168000000002</v>
      </c>
      <c r="BI123" s="100">
        <v>5.2795879000000001</v>
      </c>
      <c r="BJ123" s="100">
        <v>8.1396455999999997</v>
      </c>
      <c r="BK123" s="100">
        <v>12.083212</v>
      </c>
      <c r="BL123" s="100">
        <v>16.986685999999999</v>
      </c>
      <c r="BM123" s="100">
        <v>5.6875422999999996</v>
      </c>
      <c r="BN123" s="100">
        <v>5.5593865999999998</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Land transport accidents (ICD-10 V01–V89),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[GRIM_output_2.xls]GRIM2013</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Land transport accidents.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212</v>
      </c>
      <c r="F18" s="150" t="s">
        <v>13</v>
      </c>
      <c r="G18" s="149">
        <v>8</v>
      </c>
    </row>
    <row r="19" spans="1:20">
      <c r="B19" s="142" t="s">
        <v>110</v>
      </c>
      <c r="C19" s="277" t="s">
        <v>212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213</v>
      </c>
      <c r="C25" s="277">
        <v>1.03</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Land transport accidents (ICD-10 V01–V89),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2.1036766</v>
      </c>
      <c r="D32" s="155">
        <f ca="1">INDIRECT("Rates!D"&amp;$E$8)</f>
        <v>0.62176759999999998</v>
      </c>
      <c r="E32" s="155">
        <f ca="1">INDIRECT("Rates!E"&amp;$E$8)</f>
        <v>1.4957845999999999</v>
      </c>
      <c r="F32" s="155">
        <f ca="1">INDIRECT("Rates!F"&amp;$E$8)</f>
        <v>11.244621</v>
      </c>
      <c r="G32" s="155">
        <f ca="1">INDIRECT("Rates!G"&amp;$E$8)</f>
        <v>13.277483</v>
      </c>
      <c r="H32" s="155">
        <f ca="1">INDIRECT("Rates!H"&amp;$E$8)</f>
        <v>11.103097999999999</v>
      </c>
      <c r="I32" s="155">
        <f ca="1">INDIRECT("Rates!I"&amp;$E$8)</f>
        <v>8.3990983000000003</v>
      </c>
      <c r="J32" s="155">
        <f ca="1">INDIRECT("Rates!J"&amp;$E$8)</f>
        <v>9.9738187000000007</v>
      </c>
      <c r="K32" s="155">
        <f ca="1">INDIRECT("Rates!K"&amp;$E$8)</f>
        <v>11.012821000000001</v>
      </c>
      <c r="L32" s="155">
        <f ca="1">INDIRECT("Rates!L"&amp;$E$8)</f>
        <v>10.303521</v>
      </c>
      <c r="M32" s="155">
        <f ca="1">INDIRECT("Rates!M"&amp;$E$8)</f>
        <v>7.5944361999999996</v>
      </c>
      <c r="N32" s="155">
        <f ca="1">INDIRECT("Rates!N"&amp;$E$8)</f>
        <v>8.0065930000000005</v>
      </c>
      <c r="O32" s="155">
        <f ca="1">INDIRECT("Rates!O"&amp;$E$8)</f>
        <v>7.5202695000000004</v>
      </c>
      <c r="P32" s="155">
        <f ca="1">INDIRECT("Rates!P"&amp;$E$8)</f>
        <v>6.9518861999999997</v>
      </c>
      <c r="Q32" s="155">
        <f ca="1">INDIRECT("Rates!Q"&amp;$E$8)</f>
        <v>7.3234589000000003</v>
      </c>
      <c r="R32" s="155">
        <f ca="1">INDIRECT("Rates!R"&amp;$E$8)</f>
        <v>12.003867</v>
      </c>
      <c r="S32" s="155">
        <f ca="1">INDIRECT("Rates!S"&amp;$E$8)</f>
        <v>17.773565000000001</v>
      </c>
      <c r="T32" s="155">
        <f ca="1">INDIRECT("Rates!T"&amp;$E$8)</f>
        <v>27.337800000000001</v>
      </c>
    </row>
    <row r="33" spans="1:21">
      <c r="B33" s="143" t="s">
        <v>190</v>
      </c>
      <c r="C33" s="155">
        <f ca="1">INDIRECT("Rates!Y"&amp;$E$8)</f>
        <v>0.91384529999999997</v>
      </c>
      <c r="D33" s="155">
        <f ca="1">INDIRECT("Rates!Z"&amp;$E$8)</f>
        <v>0.52429590000000004</v>
      </c>
      <c r="E33" s="155">
        <f ca="1">INDIRECT("Rates!AA"&amp;$E$8)</f>
        <v>0.57444439999999997</v>
      </c>
      <c r="F33" s="155">
        <f ca="1">INDIRECT("Rates!AB"&amp;$E$8)</f>
        <v>3.8884297999999999</v>
      </c>
      <c r="G33" s="155">
        <f ca="1">INDIRECT("Rates!AC"&amp;$E$8)</f>
        <v>4.0946194</v>
      </c>
      <c r="H33" s="155">
        <f ca="1">INDIRECT("Rates!AD"&amp;$E$8)</f>
        <v>4.2910002</v>
      </c>
      <c r="I33" s="155">
        <f ca="1">INDIRECT("Rates!AE"&amp;$E$8)</f>
        <v>2.4356247999999998</v>
      </c>
      <c r="J33" s="155">
        <f ca="1">INDIRECT("Rates!AF"&amp;$E$8)</f>
        <v>2.1090816999999999</v>
      </c>
      <c r="K33" s="155">
        <f ca="1">INDIRECT("Rates!AG"&amp;$E$8)</f>
        <v>2.0730165</v>
      </c>
      <c r="L33" s="155">
        <f ca="1">INDIRECT("Rates!AH"&amp;$E$8)</f>
        <v>3.413789</v>
      </c>
      <c r="M33" s="155">
        <f ca="1">INDIRECT("Rates!AI"&amp;$E$8)</f>
        <v>2.0328328</v>
      </c>
      <c r="N33" s="155">
        <f ca="1">INDIRECT("Rates!AJ"&amp;$E$8)</f>
        <v>2.3899303999999999</v>
      </c>
      <c r="O33" s="155">
        <f ca="1">INDIRECT("Rates!AK"&amp;$E$8)</f>
        <v>3.2942811000000001</v>
      </c>
      <c r="P33" s="155">
        <f ca="1">INDIRECT("Rates!AL"&amp;$E$8)</f>
        <v>3.3086289</v>
      </c>
      <c r="Q33" s="155">
        <f ca="1">INDIRECT("Rates!AM"&amp;$E$8)</f>
        <v>3.3092931999999999</v>
      </c>
      <c r="R33" s="155">
        <f ca="1">INDIRECT("Rates!AN"&amp;$E$8)</f>
        <v>4.6660833999999998</v>
      </c>
      <c r="S33" s="155">
        <f ca="1">INDIRECT("Rates!AO"&amp;$E$8)</f>
        <v>7.5209101</v>
      </c>
      <c r="T33" s="155">
        <f ca="1">INDIRECT("Rates!AP"&amp;$E$8)</f>
        <v>10.873433</v>
      </c>
    </row>
    <row r="35" spans="1:21">
      <c r="A35" s="86">
        <v>2</v>
      </c>
      <c r="B35" s="135" t="str">
        <f>"Number of deaths due to " &amp;Admin!B6&amp;" (ICD-10 "&amp;UPPER(Admin!C6)&amp;"), by sex and age group, " &amp;Admin!D8</f>
        <v>Number of deaths due to Land transport accidents (ICD-10 V01–V89),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17</v>
      </c>
      <c r="D38" s="155">
        <f ca="1">INDIRECT("Deaths!D"&amp;$E$8)</f>
        <v>5</v>
      </c>
      <c r="E38" s="155">
        <f ca="1">INDIRECT("Deaths!E"&amp;$E$8)</f>
        <v>11</v>
      </c>
      <c r="F38" s="155">
        <f ca="1">INDIRECT("Deaths!F"&amp;$E$8)</f>
        <v>85</v>
      </c>
      <c r="G38" s="155">
        <f ca="1">INDIRECT("Deaths!G"&amp;$E$8)</f>
        <v>115</v>
      </c>
      <c r="H38" s="155">
        <f ca="1">INDIRECT("Deaths!H"&amp;$E$8)</f>
        <v>101</v>
      </c>
      <c r="I38" s="155">
        <f ca="1">INDIRECT("Deaths!I"&amp;$E$8)</f>
        <v>75</v>
      </c>
      <c r="J38" s="155">
        <f ca="1">INDIRECT("Deaths!J"&amp;$E$8)</f>
        <v>80</v>
      </c>
      <c r="K38" s="155">
        <f ca="1">INDIRECT("Deaths!K"&amp;$E$8)</f>
        <v>89</v>
      </c>
      <c r="L38" s="155">
        <f ca="1">INDIRECT("Deaths!L"&amp;$E$8)</f>
        <v>81</v>
      </c>
      <c r="M38" s="155">
        <f ca="1">INDIRECT("Deaths!M"&amp;$E$8)</f>
        <v>58</v>
      </c>
      <c r="N38" s="155">
        <f ca="1">INDIRECT("Deaths!N"&amp;$E$8)</f>
        <v>58</v>
      </c>
      <c r="O38" s="155">
        <f ca="1">INDIRECT("Deaths!O"&amp;$E$8)</f>
        <v>48</v>
      </c>
      <c r="P38" s="155">
        <f ca="1">INDIRECT("Deaths!P"&amp;$E$8)</f>
        <v>41</v>
      </c>
      <c r="Q38" s="155">
        <f ca="1">INDIRECT("Deaths!Q"&amp;$E$8)</f>
        <v>32</v>
      </c>
      <c r="R38" s="155">
        <f ca="1">INDIRECT("Deaths!R"&amp;$E$8)</f>
        <v>37</v>
      </c>
      <c r="S38" s="155">
        <f ca="1">INDIRECT("Deaths!S"&amp;$E$8)</f>
        <v>36</v>
      </c>
      <c r="T38" s="155">
        <f ca="1">INDIRECT("Deaths!T"&amp;$E$8)</f>
        <v>49</v>
      </c>
      <c r="U38" s="157">
        <f ca="1">SUM(C38:T38)</f>
        <v>1018</v>
      </c>
    </row>
    <row r="39" spans="1:21">
      <c r="B39" s="86" t="s">
        <v>63</v>
      </c>
      <c r="C39" s="155">
        <f ca="1">INDIRECT("Deaths!Y"&amp;$E$8)</f>
        <v>7</v>
      </c>
      <c r="D39" s="155">
        <f ca="1">INDIRECT("Deaths!Z"&amp;$E$8)</f>
        <v>4</v>
      </c>
      <c r="E39" s="155">
        <f ca="1">INDIRECT("Deaths!AA"&amp;$E$8)</f>
        <v>4</v>
      </c>
      <c r="F39" s="155">
        <f ca="1">INDIRECT("Deaths!AB"&amp;$E$8)</f>
        <v>28</v>
      </c>
      <c r="G39" s="155">
        <f ca="1">INDIRECT("Deaths!AC"&amp;$E$8)</f>
        <v>34</v>
      </c>
      <c r="H39" s="155">
        <f ca="1">INDIRECT("Deaths!AD"&amp;$E$8)</f>
        <v>39</v>
      </c>
      <c r="I39" s="155">
        <f ca="1">INDIRECT("Deaths!AE"&amp;$E$8)</f>
        <v>22</v>
      </c>
      <c r="J39" s="155">
        <f ca="1">INDIRECT("Deaths!AF"&amp;$E$8)</f>
        <v>17</v>
      </c>
      <c r="K39" s="155">
        <f ca="1">INDIRECT("Deaths!AG"&amp;$E$8)</f>
        <v>17</v>
      </c>
      <c r="L39" s="155">
        <f ca="1">INDIRECT("Deaths!AH"&amp;$E$8)</f>
        <v>28</v>
      </c>
      <c r="M39" s="155">
        <f ca="1">INDIRECT("Deaths!AI"&amp;$E$8)</f>
        <v>16</v>
      </c>
      <c r="N39" s="155">
        <f ca="1">INDIRECT("Deaths!AJ"&amp;$E$8)</f>
        <v>18</v>
      </c>
      <c r="O39" s="155">
        <f ca="1">INDIRECT("Deaths!AK"&amp;$E$8)</f>
        <v>22</v>
      </c>
      <c r="P39" s="155">
        <f ca="1">INDIRECT("Deaths!AL"&amp;$E$8)</f>
        <v>20</v>
      </c>
      <c r="Q39" s="155">
        <f ca="1">INDIRECT("Deaths!AM"&amp;$E$8)</f>
        <v>15</v>
      </c>
      <c r="R39" s="155">
        <f ca="1">INDIRECT("Deaths!AN"&amp;$E$8)</f>
        <v>16</v>
      </c>
      <c r="S39" s="155">
        <f ca="1">INDIRECT("Deaths!AO"&amp;$E$8)</f>
        <v>19</v>
      </c>
      <c r="T39" s="155">
        <f ca="1">INDIRECT("Deaths!AP"&amp;$E$8)</f>
        <v>33</v>
      </c>
      <c r="U39" s="157">
        <f ca="1">SUM(C39:T39)</f>
        <v>359</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-17</v>
      </c>
      <c r="D42" s="160">
        <f t="shared" ref="D42:T42" ca="1" si="0">-1*D38</f>
        <v>-5</v>
      </c>
      <c r="E42" s="160">
        <f t="shared" ca="1" si="0"/>
        <v>-11</v>
      </c>
      <c r="F42" s="160">
        <f t="shared" ca="1" si="0"/>
        <v>-85</v>
      </c>
      <c r="G42" s="160">
        <f t="shared" ca="1" si="0"/>
        <v>-115</v>
      </c>
      <c r="H42" s="160">
        <f t="shared" ca="1" si="0"/>
        <v>-101</v>
      </c>
      <c r="I42" s="160">
        <f t="shared" ca="1" si="0"/>
        <v>-75</v>
      </c>
      <c r="J42" s="160">
        <f t="shared" ca="1" si="0"/>
        <v>-80</v>
      </c>
      <c r="K42" s="160">
        <f t="shared" ca="1" si="0"/>
        <v>-89</v>
      </c>
      <c r="L42" s="160">
        <f t="shared" ca="1" si="0"/>
        <v>-81</v>
      </c>
      <c r="M42" s="160">
        <f t="shared" ca="1" si="0"/>
        <v>-58</v>
      </c>
      <c r="N42" s="160">
        <f t="shared" ca="1" si="0"/>
        <v>-58</v>
      </c>
      <c r="O42" s="160">
        <f t="shared" ca="1" si="0"/>
        <v>-48</v>
      </c>
      <c r="P42" s="160">
        <f t="shared" ca="1" si="0"/>
        <v>-41</v>
      </c>
      <c r="Q42" s="160">
        <f t="shared" ca="1" si="0"/>
        <v>-32</v>
      </c>
      <c r="R42" s="160">
        <f t="shared" ca="1" si="0"/>
        <v>-37</v>
      </c>
      <c r="S42" s="160">
        <f t="shared" ca="1" si="0"/>
        <v>-36</v>
      </c>
      <c r="T42" s="160">
        <f t="shared" ca="1" si="0"/>
        <v>-49</v>
      </c>
      <c r="U42" s="159"/>
    </row>
    <row r="43" spans="1:21">
      <c r="B43" s="86" t="s">
        <v>63</v>
      </c>
      <c r="C43" s="160">
        <f ca="1">C39</f>
        <v>7</v>
      </c>
      <c r="D43" s="160">
        <f t="shared" ref="D43:T43" ca="1" si="1">D39</f>
        <v>4</v>
      </c>
      <c r="E43" s="160">
        <f t="shared" ca="1" si="1"/>
        <v>4</v>
      </c>
      <c r="F43" s="160">
        <f t="shared" ca="1" si="1"/>
        <v>28</v>
      </c>
      <c r="G43" s="160">
        <f t="shared" ca="1" si="1"/>
        <v>34</v>
      </c>
      <c r="H43" s="160">
        <f t="shared" ca="1" si="1"/>
        <v>39</v>
      </c>
      <c r="I43" s="160">
        <f t="shared" ca="1" si="1"/>
        <v>22</v>
      </c>
      <c r="J43" s="160">
        <f t="shared" ca="1" si="1"/>
        <v>17</v>
      </c>
      <c r="K43" s="160">
        <f t="shared" ca="1" si="1"/>
        <v>17</v>
      </c>
      <c r="L43" s="160">
        <f t="shared" ca="1" si="1"/>
        <v>28</v>
      </c>
      <c r="M43" s="160">
        <f t="shared" ca="1" si="1"/>
        <v>16</v>
      </c>
      <c r="N43" s="160">
        <f t="shared" ca="1" si="1"/>
        <v>18</v>
      </c>
      <c r="O43" s="160">
        <f t="shared" ca="1" si="1"/>
        <v>22</v>
      </c>
      <c r="P43" s="160">
        <f t="shared" ca="1" si="1"/>
        <v>20</v>
      </c>
      <c r="Q43" s="160">
        <f t="shared" ca="1" si="1"/>
        <v>15</v>
      </c>
      <c r="R43" s="160">
        <f t="shared" ca="1" si="1"/>
        <v>16</v>
      </c>
      <c r="S43" s="160">
        <f t="shared" ca="1" si="1"/>
        <v>19</v>
      </c>
      <c r="T43" s="160">
        <f t="shared" ca="1" si="1"/>
        <v>33</v>
      </c>
      <c r="U43" s="159"/>
    </row>
    <row r="45" spans="1:21">
      <c r="A45" s="86">
        <v>3</v>
      </c>
      <c r="B45" s="135" t="str">
        <f>"Number of deaths due to " &amp;Admin!B6&amp;" (ICD-10 "&amp;UPPER(Admin!C6)&amp;"), by sex and year, " &amp;Admin!D6&amp;"–" &amp;Admin!D8</f>
        <v>Number of deaths due to Land transport accidents (ICD-10 V01–V89), by sex and year, 1968–2016</v>
      </c>
      <c r="C45" s="139"/>
      <c r="D45" s="139"/>
      <c r="E45" s="139"/>
    </row>
    <row r="46" spans="1:21">
      <c r="A46" s="86">
        <v>4</v>
      </c>
      <c r="B46" s="135" t="str">
        <f>"Age-standardised death rates for " &amp;Admin!B6&amp;" (ICD-10 "&amp;UPPER(Admin!C6)&amp;"), by sex and year, " &amp;Admin!D6&amp;"–" &amp;Admin!D8</f>
        <v>Age-standardised death rates for Land transport accidents (ICD-10 V01–V89),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2719</v>
      </c>
      <c r="D118" s="163">
        <f>Deaths!AR75</f>
        <v>869</v>
      </c>
      <c r="E118" s="163">
        <f>Deaths!BN75</f>
        <v>3588</v>
      </c>
      <c r="F118" s="164">
        <f>Rates!V75</f>
        <v>48.217785999999997</v>
      </c>
      <c r="G118" s="164">
        <f>Rates!AR75</f>
        <v>15.275501999999999</v>
      </c>
      <c r="H118" s="164">
        <f>Rates!BN75</f>
        <v>31.467665</v>
      </c>
    </row>
    <row r="119" spans="2:8">
      <c r="B119" s="143">
        <v>1969</v>
      </c>
      <c r="C119" s="163">
        <f>Deaths!V76</f>
        <v>2781</v>
      </c>
      <c r="D119" s="163">
        <f>Deaths!AR76</f>
        <v>1022</v>
      </c>
      <c r="E119" s="163">
        <f>Deaths!BN76</f>
        <v>3803</v>
      </c>
      <c r="F119" s="164">
        <f>Rates!V76</f>
        <v>47.887635000000003</v>
      </c>
      <c r="G119" s="164">
        <f>Rates!AR76</f>
        <v>17.242583</v>
      </c>
      <c r="H119" s="164">
        <f>Rates!BN76</f>
        <v>32.364184999999999</v>
      </c>
    </row>
    <row r="120" spans="2:8">
      <c r="B120" s="143">
        <v>1970</v>
      </c>
      <c r="C120" s="163">
        <f>Deaths!V77</f>
        <v>3017</v>
      </c>
      <c r="D120" s="163">
        <f>Deaths!AR77</f>
        <v>1075</v>
      </c>
      <c r="E120" s="163">
        <f>Deaths!BN77</f>
        <v>4092</v>
      </c>
      <c r="F120" s="164">
        <f>Rates!V77</f>
        <v>50.934722000000001</v>
      </c>
      <c r="G120" s="164">
        <f>Rates!AR77</f>
        <v>18.003067000000001</v>
      </c>
      <c r="H120" s="164">
        <f>Rates!BN77</f>
        <v>34.146642</v>
      </c>
    </row>
    <row r="121" spans="2:8">
      <c r="B121" s="143">
        <v>1971</v>
      </c>
      <c r="C121" s="163">
        <f>Deaths!V78</f>
        <v>2983</v>
      </c>
      <c r="D121" s="163">
        <f>Deaths!AR78</f>
        <v>978</v>
      </c>
      <c r="E121" s="163">
        <f>Deaths!BN78</f>
        <v>3961</v>
      </c>
      <c r="F121" s="164">
        <f>Rates!V78</f>
        <v>47.643278000000002</v>
      </c>
      <c r="G121" s="164">
        <f>Rates!AR78</f>
        <v>15.309025</v>
      </c>
      <c r="H121" s="164">
        <f>Rates!BN78</f>
        <v>31.102637000000001</v>
      </c>
    </row>
    <row r="122" spans="2:8">
      <c r="B122" s="143">
        <v>1972</v>
      </c>
      <c r="C122" s="163">
        <f>Deaths!V79</f>
        <v>2717</v>
      </c>
      <c r="D122" s="163">
        <f>Deaths!AR79</f>
        <v>968</v>
      </c>
      <c r="E122" s="163">
        <f>Deaths!BN79</f>
        <v>3685</v>
      </c>
      <c r="F122" s="164">
        <f>Rates!V79</f>
        <v>42.371245999999999</v>
      </c>
      <c r="G122" s="164">
        <f>Rates!AR79</f>
        <v>15.035261</v>
      </c>
      <c r="H122" s="164">
        <f>Rates!BN79</f>
        <v>28.455513</v>
      </c>
    </row>
    <row r="123" spans="2:8">
      <c r="B123" s="143">
        <v>1973</v>
      </c>
      <c r="C123" s="163">
        <f>Deaths!V80</f>
        <v>2923</v>
      </c>
      <c r="D123" s="163">
        <f>Deaths!AR80</f>
        <v>1023</v>
      </c>
      <c r="E123" s="163">
        <f>Deaths!BN80</f>
        <v>3946</v>
      </c>
      <c r="F123" s="164">
        <f>Rates!V80</f>
        <v>44.696922999999998</v>
      </c>
      <c r="G123" s="164">
        <f>Rates!AR80</f>
        <v>15.750329000000001</v>
      </c>
      <c r="H123" s="164">
        <f>Rates!BN80</f>
        <v>30.003288999999999</v>
      </c>
    </row>
    <row r="124" spans="2:8">
      <c r="B124" s="143">
        <v>1974</v>
      </c>
      <c r="C124" s="163">
        <f>Deaths!V81</f>
        <v>2897</v>
      </c>
      <c r="D124" s="163">
        <f>Deaths!AR81</f>
        <v>1040</v>
      </c>
      <c r="E124" s="163">
        <f>Deaths!BN81</f>
        <v>3937</v>
      </c>
      <c r="F124" s="164">
        <f>Rates!V81</f>
        <v>43.643642</v>
      </c>
      <c r="G124" s="164">
        <f>Rates!AR81</f>
        <v>15.546306</v>
      </c>
      <c r="H124" s="164">
        <f>Rates!BN81</f>
        <v>29.251289</v>
      </c>
    </row>
    <row r="125" spans="2:8">
      <c r="B125" s="143">
        <v>1975</v>
      </c>
      <c r="C125" s="163">
        <f>Deaths!V82</f>
        <v>2921</v>
      </c>
      <c r="D125" s="163">
        <f>Deaths!AR82</f>
        <v>970</v>
      </c>
      <c r="E125" s="163">
        <f>Deaths!BN82</f>
        <v>3891</v>
      </c>
      <c r="F125" s="164">
        <f>Rates!V82</f>
        <v>42.842500000000001</v>
      </c>
      <c r="G125" s="164">
        <f>Rates!AR82</f>
        <v>14.313573</v>
      </c>
      <c r="H125" s="164">
        <f>Rates!BN82</f>
        <v>28.355498000000001</v>
      </c>
    </row>
    <row r="126" spans="2:8">
      <c r="B126" s="143">
        <v>1976</v>
      </c>
      <c r="C126" s="163">
        <f>Deaths!V83</f>
        <v>2755</v>
      </c>
      <c r="D126" s="163">
        <f>Deaths!AR83</f>
        <v>979</v>
      </c>
      <c r="E126" s="163">
        <f>Deaths!BN83</f>
        <v>3734</v>
      </c>
      <c r="F126" s="164">
        <f>Rates!V83</f>
        <v>39.693589000000003</v>
      </c>
      <c r="G126" s="164">
        <f>Rates!AR83</f>
        <v>14.355333</v>
      </c>
      <c r="H126" s="164">
        <f>Rates!BN83</f>
        <v>26.788599000000001</v>
      </c>
    </row>
    <row r="127" spans="2:8">
      <c r="B127" s="143">
        <v>1977</v>
      </c>
      <c r="C127" s="163">
        <f>Deaths!V84</f>
        <v>2942</v>
      </c>
      <c r="D127" s="163">
        <f>Deaths!AR84</f>
        <v>1068</v>
      </c>
      <c r="E127" s="163">
        <f>Deaths!BN84</f>
        <v>4010</v>
      </c>
      <c r="F127" s="164">
        <f>Rates!V84</f>
        <v>41.952544000000003</v>
      </c>
      <c r="G127" s="164">
        <f>Rates!AR84</f>
        <v>15.184976000000001</v>
      </c>
      <c r="H127" s="164">
        <f>Rates!BN84</f>
        <v>28.209526</v>
      </c>
    </row>
    <row r="128" spans="2:8">
      <c r="B128" s="143">
        <v>1978</v>
      </c>
      <c r="C128" s="163">
        <f>Deaths!V85</f>
        <v>2856</v>
      </c>
      <c r="D128" s="163">
        <f>Deaths!AR85</f>
        <v>1082</v>
      </c>
      <c r="E128" s="163">
        <f>Deaths!BN85</f>
        <v>3938</v>
      </c>
      <c r="F128" s="164">
        <f>Rates!V85</f>
        <v>39.291328</v>
      </c>
      <c r="G128" s="164">
        <f>Rates!AR85</f>
        <v>15.190633999999999</v>
      </c>
      <c r="H128" s="164">
        <f>Rates!BN85</f>
        <v>27.099851000000001</v>
      </c>
    </row>
    <row r="129" spans="2:8">
      <c r="B129" s="143">
        <v>1979</v>
      </c>
      <c r="C129" s="163">
        <f>Deaths!V86</f>
        <v>2743</v>
      </c>
      <c r="D129" s="163">
        <f>Deaths!AR86</f>
        <v>1012</v>
      </c>
      <c r="E129" s="163">
        <f>Deaths!BN86</f>
        <v>3755</v>
      </c>
      <c r="F129" s="164">
        <f>Rates!V86</f>
        <v>37.994238000000003</v>
      </c>
      <c r="G129" s="164">
        <f>Rates!AR86</f>
        <v>14.061678000000001</v>
      </c>
      <c r="H129" s="164">
        <f>Rates!BN86</f>
        <v>25.661626999999999</v>
      </c>
    </row>
    <row r="130" spans="2:8">
      <c r="B130" s="143">
        <v>1980</v>
      </c>
      <c r="C130" s="163">
        <f>Deaths!V87</f>
        <v>2693</v>
      </c>
      <c r="D130" s="163">
        <f>Deaths!AR87</f>
        <v>969</v>
      </c>
      <c r="E130" s="163">
        <f>Deaths!BN87</f>
        <v>3662</v>
      </c>
      <c r="F130" s="164">
        <f>Rates!V87</f>
        <v>36.293619</v>
      </c>
      <c r="G130" s="164">
        <f>Rates!AR87</f>
        <v>13.183914</v>
      </c>
      <c r="H130" s="164">
        <f>Rates!BN87</f>
        <v>24.538377000000001</v>
      </c>
    </row>
    <row r="131" spans="2:8">
      <c r="B131" s="143">
        <v>1981</v>
      </c>
      <c r="C131" s="163">
        <f>Deaths!V88</f>
        <v>2585</v>
      </c>
      <c r="D131" s="163">
        <f>Deaths!AR88</f>
        <v>895</v>
      </c>
      <c r="E131" s="163">
        <f>Deaths!BN88</f>
        <v>3480</v>
      </c>
      <c r="F131" s="164">
        <f>Rates!V88</f>
        <v>35.017274999999998</v>
      </c>
      <c r="G131" s="164">
        <f>Rates!AR88</f>
        <v>11.935497</v>
      </c>
      <c r="H131" s="164">
        <f>Rates!BN88</f>
        <v>23.143276</v>
      </c>
    </row>
    <row r="132" spans="2:8">
      <c r="B132" s="143">
        <v>1982</v>
      </c>
      <c r="C132" s="163">
        <f>Deaths!V89</f>
        <v>2656</v>
      </c>
      <c r="D132" s="163">
        <f>Deaths!AR89</f>
        <v>910</v>
      </c>
      <c r="E132" s="163">
        <f>Deaths!BN89</f>
        <v>3566</v>
      </c>
      <c r="F132" s="164">
        <f>Rates!V89</f>
        <v>34.560628000000001</v>
      </c>
      <c r="G132" s="164">
        <f>Rates!AR89</f>
        <v>11.853896000000001</v>
      </c>
      <c r="H132" s="164">
        <f>Rates!BN89</f>
        <v>22.949166999999999</v>
      </c>
    </row>
    <row r="133" spans="2:8">
      <c r="B133" s="143">
        <v>1983</v>
      </c>
      <c r="C133" s="163">
        <f>Deaths!V90</f>
        <v>2208</v>
      </c>
      <c r="D133" s="163">
        <f>Deaths!AR90</f>
        <v>823</v>
      </c>
      <c r="E133" s="163">
        <f>Deaths!BN90</f>
        <v>3031</v>
      </c>
      <c r="F133" s="164">
        <f>Rates!V90</f>
        <v>28.060593999999998</v>
      </c>
      <c r="G133" s="164">
        <f>Rates!AR90</f>
        <v>10.548616000000001</v>
      </c>
      <c r="H133" s="164">
        <f>Rates!BN90</f>
        <v>19.201494</v>
      </c>
    </row>
    <row r="134" spans="2:8">
      <c r="B134" s="143">
        <v>1984</v>
      </c>
      <c r="C134" s="163">
        <f>Deaths!V91</f>
        <v>2079</v>
      </c>
      <c r="D134" s="163">
        <f>Deaths!AR91</f>
        <v>817</v>
      </c>
      <c r="E134" s="163">
        <f>Deaths!BN91</f>
        <v>2896</v>
      </c>
      <c r="F134" s="164">
        <f>Rates!V91</f>
        <v>26.861324</v>
      </c>
      <c r="G134" s="164">
        <f>Rates!AR91</f>
        <v>10.466958999999999</v>
      </c>
      <c r="H134" s="164">
        <f>Rates!BN91</f>
        <v>18.403808999999999</v>
      </c>
    </row>
    <row r="135" spans="2:8">
      <c r="B135" s="143">
        <v>1985</v>
      </c>
      <c r="C135" s="163">
        <f>Deaths!V92</f>
        <v>2233</v>
      </c>
      <c r="D135" s="163">
        <f>Deaths!AR92</f>
        <v>886</v>
      </c>
      <c r="E135" s="163">
        <f>Deaths!BN92</f>
        <v>3119</v>
      </c>
      <c r="F135" s="164">
        <f>Rates!V92</f>
        <v>27.712944</v>
      </c>
      <c r="G135" s="164">
        <f>Rates!AR92</f>
        <v>11.142716999999999</v>
      </c>
      <c r="H135" s="164">
        <f>Rates!BN92</f>
        <v>19.3156</v>
      </c>
    </row>
    <row r="136" spans="2:8">
      <c r="B136" s="143">
        <v>1986</v>
      </c>
      <c r="C136" s="163">
        <f>Deaths!V93</f>
        <v>2276</v>
      </c>
      <c r="D136" s="163">
        <f>Deaths!AR93</f>
        <v>906</v>
      </c>
      <c r="E136" s="163">
        <f>Deaths!BN93</f>
        <v>3182</v>
      </c>
      <c r="F136" s="164">
        <f>Rates!V93</f>
        <v>28.124628000000001</v>
      </c>
      <c r="G136" s="164">
        <f>Rates!AR93</f>
        <v>11.074128</v>
      </c>
      <c r="H136" s="164">
        <f>Rates!BN93</f>
        <v>19.421949999999999</v>
      </c>
    </row>
    <row r="137" spans="2:8">
      <c r="B137" s="143">
        <v>1987</v>
      </c>
      <c r="C137" s="163">
        <f>Deaths!V94</f>
        <v>2144</v>
      </c>
      <c r="D137" s="163">
        <f>Deaths!AR94</f>
        <v>822</v>
      </c>
      <c r="E137" s="163">
        <f>Deaths!BN94</f>
        <v>2966</v>
      </c>
      <c r="F137" s="164">
        <f>Rates!V94</f>
        <v>26.100619999999999</v>
      </c>
      <c r="G137" s="164">
        <f>Rates!AR94</f>
        <v>9.8783416000000006</v>
      </c>
      <c r="H137" s="164">
        <f>Rates!BN94</f>
        <v>17.783974000000001</v>
      </c>
    </row>
    <row r="138" spans="2:8">
      <c r="B138" s="143">
        <v>1988</v>
      </c>
      <c r="C138" s="163">
        <f>Deaths!V95</f>
        <v>2310</v>
      </c>
      <c r="D138" s="163">
        <f>Deaths!AR95</f>
        <v>947</v>
      </c>
      <c r="E138" s="163">
        <f>Deaths!BN95</f>
        <v>3257</v>
      </c>
      <c r="F138" s="164">
        <f>Rates!V95</f>
        <v>27.750582000000001</v>
      </c>
      <c r="G138" s="164">
        <f>Rates!AR95</f>
        <v>11.266171999999999</v>
      </c>
      <c r="H138" s="164">
        <f>Rates!BN95</f>
        <v>19.310497999999999</v>
      </c>
    </row>
    <row r="139" spans="2:8">
      <c r="B139" s="143">
        <v>1989</v>
      </c>
      <c r="C139" s="163">
        <f>Deaths!V96</f>
        <v>2135</v>
      </c>
      <c r="D139" s="163">
        <f>Deaths!AR96</f>
        <v>868</v>
      </c>
      <c r="E139" s="163">
        <f>Deaths!BN96</f>
        <v>3003</v>
      </c>
      <c r="F139" s="164">
        <f>Rates!V96</f>
        <v>25.106033</v>
      </c>
      <c r="G139" s="164">
        <f>Rates!AR96</f>
        <v>10.115487</v>
      </c>
      <c r="H139" s="164">
        <f>Rates!BN96</f>
        <v>17.449424</v>
      </c>
    </row>
    <row r="140" spans="2:8">
      <c r="B140" s="143">
        <v>1990</v>
      </c>
      <c r="C140" s="163">
        <f>Deaths!V97</f>
        <v>1896</v>
      </c>
      <c r="D140" s="163">
        <f>Deaths!AR97</f>
        <v>781</v>
      </c>
      <c r="E140" s="163">
        <f>Deaths!BN97</f>
        <v>2677</v>
      </c>
      <c r="F140" s="164">
        <f>Rates!V97</f>
        <v>22.290996</v>
      </c>
      <c r="G140" s="164">
        <f>Rates!AR97</f>
        <v>9.0168073999999994</v>
      </c>
      <c r="H140" s="164">
        <f>Rates!BN97</f>
        <v>15.466275</v>
      </c>
    </row>
    <row r="141" spans="2:8">
      <c r="B141" s="143">
        <v>1991</v>
      </c>
      <c r="C141" s="163">
        <f>Deaths!V98</f>
        <v>1680</v>
      </c>
      <c r="D141" s="163">
        <f>Deaths!AR98</f>
        <v>692</v>
      </c>
      <c r="E141" s="163">
        <f>Deaths!BN98</f>
        <v>2372</v>
      </c>
      <c r="F141" s="164">
        <f>Rates!V98</f>
        <v>19.429245999999999</v>
      </c>
      <c r="G141" s="164">
        <f>Rates!AR98</f>
        <v>7.8158463999999999</v>
      </c>
      <c r="H141" s="164">
        <f>Rates!BN98</f>
        <v>13.500969</v>
      </c>
    </row>
    <row r="142" spans="2:8">
      <c r="B142" s="143">
        <v>1992</v>
      </c>
      <c r="C142" s="163">
        <f>Deaths!V99</f>
        <v>1535</v>
      </c>
      <c r="D142" s="163">
        <f>Deaths!AR99</f>
        <v>698</v>
      </c>
      <c r="E142" s="163">
        <f>Deaths!BN99</f>
        <v>2233</v>
      </c>
      <c r="F142" s="164">
        <f>Rates!V99</f>
        <v>17.634886000000002</v>
      </c>
      <c r="G142" s="164">
        <f>Rates!AR99</f>
        <v>7.8565860000000001</v>
      </c>
      <c r="H142" s="164">
        <f>Rates!BN99</f>
        <v>12.629930999999999</v>
      </c>
    </row>
    <row r="143" spans="2:8">
      <c r="B143" s="143">
        <v>1993</v>
      </c>
      <c r="C143" s="163">
        <f>Deaths!V100</f>
        <v>1499</v>
      </c>
      <c r="D143" s="163">
        <f>Deaths!AR100</f>
        <v>602</v>
      </c>
      <c r="E143" s="163">
        <f>Deaths!BN100</f>
        <v>2101</v>
      </c>
      <c r="F143" s="164">
        <f>Rates!V100</f>
        <v>17.027653999999998</v>
      </c>
      <c r="G143" s="164">
        <f>Rates!AR100</f>
        <v>6.6593682000000003</v>
      </c>
      <c r="H143" s="164">
        <f>Rates!BN100</f>
        <v>11.734838999999999</v>
      </c>
    </row>
    <row r="144" spans="2:8">
      <c r="B144" s="143">
        <v>1994</v>
      </c>
      <c r="C144" s="163">
        <f>Deaths!V101</f>
        <v>1462</v>
      </c>
      <c r="D144" s="163">
        <f>Deaths!AR101</f>
        <v>622</v>
      </c>
      <c r="E144" s="163">
        <f>Deaths!BN101</f>
        <v>2084</v>
      </c>
      <c r="F144" s="164">
        <f>Rates!V101</f>
        <v>16.682822000000002</v>
      </c>
      <c r="G144" s="164">
        <f>Rates!AR101</f>
        <v>6.9087813000000002</v>
      </c>
      <c r="H144" s="164">
        <f>Rates!BN101</f>
        <v>11.656414</v>
      </c>
    </row>
    <row r="145" spans="2:8">
      <c r="B145" s="143">
        <v>1995</v>
      </c>
      <c r="C145" s="163">
        <f>Deaths!V102</f>
        <v>1503</v>
      </c>
      <c r="D145" s="163">
        <f>Deaths!AR102</f>
        <v>671</v>
      </c>
      <c r="E145" s="163">
        <f>Deaths!BN102</f>
        <v>2174</v>
      </c>
      <c r="F145" s="164">
        <f>Rates!V102</f>
        <v>16.962956999999999</v>
      </c>
      <c r="G145" s="164">
        <f>Rates!AR102</f>
        <v>7.3530252000000003</v>
      </c>
      <c r="H145" s="164">
        <f>Rates!BN102</f>
        <v>12.006812999999999</v>
      </c>
    </row>
    <row r="146" spans="2:8">
      <c r="B146" s="143">
        <v>1996</v>
      </c>
      <c r="C146" s="163">
        <f>Deaths!V103</f>
        <v>1497</v>
      </c>
      <c r="D146" s="163">
        <f>Deaths!AR103</f>
        <v>569</v>
      </c>
      <c r="E146" s="163">
        <f>Deaths!BN103</f>
        <v>2066</v>
      </c>
      <c r="F146" s="164">
        <f>Rates!V103</f>
        <v>16.729803</v>
      </c>
      <c r="G146" s="164">
        <f>Rates!AR103</f>
        <v>6.1549256000000003</v>
      </c>
      <c r="H146" s="164">
        <f>Rates!BN103</f>
        <v>11.309866</v>
      </c>
    </row>
    <row r="147" spans="2:8">
      <c r="B147" s="143">
        <v>1997</v>
      </c>
      <c r="C147" s="163">
        <f>Deaths!V104</f>
        <v>1355</v>
      </c>
      <c r="D147" s="163">
        <f>Deaths!AR104</f>
        <v>585</v>
      </c>
      <c r="E147" s="163">
        <f>Deaths!BN104</f>
        <v>1940</v>
      </c>
      <c r="F147" s="164">
        <f>Rates!V104</f>
        <v>14.915190000000001</v>
      </c>
      <c r="G147" s="164">
        <f>Rates!AR104</f>
        <v>6.2333119000000003</v>
      </c>
      <c r="H147" s="164">
        <f>Rates!BN104</f>
        <v>10.494767</v>
      </c>
    </row>
    <row r="148" spans="2:8">
      <c r="B148" s="143">
        <v>1998</v>
      </c>
      <c r="C148" s="163">
        <f>Deaths!V105</f>
        <v>1346</v>
      </c>
      <c r="D148" s="163">
        <f>Deaths!AR105</f>
        <v>538</v>
      </c>
      <c r="E148" s="163">
        <f>Deaths!BN105</f>
        <v>1884</v>
      </c>
      <c r="F148" s="164">
        <f>Rates!V105</f>
        <v>14.696704</v>
      </c>
      <c r="G148" s="164">
        <f>Rates!AR105</f>
        <v>5.6905199</v>
      </c>
      <c r="H148" s="164">
        <f>Rates!BN105</f>
        <v>10.129904</v>
      </c>
    </row>
    <row r="149" spans="2:8">
      <c r="B149" s="143">
        <v>1999</v>
      </c>
      <c r="C149" s="163">
        <f>Deaths!V106</f>
        <v>1352</v>
      </c>
      <c r="D149" s="163">
        <f>Deaths!AR106</f>
        <v>552</v>
      </c>
      <c r="E149" s="163">
        <f>Deaths!BN106</f>
        <v>1904</v>
      </c>
      <c r="F149" s="164">
        <f>Rates!V106</f>
        <v>14.714053</v>
      </c>
      <c r="G149" s="164">
        <f>Rates!AR106</f>
        <v>5.7629614</v>
      </c>
      <c r="H149" s="164">
        <f>Rates!BN106</f>
        <v>10.121667</v>
      </c>
    </row>
    <row r="150" spans="2:8">
      <c r="B150" s="143">
        <v>2000</v>
      </c>
      <c r="C150" s="163">
        <f>Deaths!V107</f>
        <v>1374</v>
      </c>
      <c r="D150" s="163">
        <f>Deaths!AR107</f>
        <v>547</v>
      </c>
      <c r="E150" s="163">
        <f>Deaths!BN107</f>
        <v>1921</v>
      </c>
      <c r="F150" s="164">
        <f>Rates!V107</f>
        <v>14.753504</v>
      </c>
      <c r="G150" s="164">
        <f>Rates!AR107</f>
        <v>5.6418907000000003</v>
      </c>
      <c r="H150" s="164">
        <f>Rates!BN107</f>
        <v>10.096461</v>
      </c>
    </row>
    <row r="151" spans="2:8">
      <c r="B151" s="143">
        <v>2001</v>
      </c>
      <c r="C151" s="163">
        <f>Deaths!V108</f>
        <v>1398</v>
      </c>
      <c r="D151" s="163">
        <f>Deaths!AR108</f>
        <v>496</v>
      </c>
      <c r="E151" s="163">
        <f>Deaths!BN108</f>
        <v>1894</v>
      </c>
      <c r="F151" s="164">
        <f>Rates!V108</f>
        <v>14.808392</v>
      </c>
      <c r="G151" s="164">
        <f>Rates!AR108</f>
        <v>5.0090322</v>
      </c>
      <c r="H151" s="164">
        <f>Rates!BN108</f>
        <v>9.8306284999999995</v>
      </c>
    </row>
    <row r="152" spans="2:8">
      <c r="B152" s="143">
        <v>2002</v>
      </c>
      <c r="C152" s="163">
        <f>Deaths!V109</f>
        <v>1334</v>
      </c>
      <c r="D152" s="163">
        <f>Deaths!AR109</f>
        <v>492</v>
      </c>
      <c r="E152" s="163">
        <f>Deaths!BN109</f>
        <v>1826</v>
      </c>
      <c r="F152" s="164">
        <f>Rates!V109</f>
        <v>13.909387000000001</v>
      </c>
      <c r="G152" s="164">
        <f>Rates!AR109</f>
        <v>4.9023079000000003</v>
      </c>
      <c r="H152" s="164">
        <f>Rates!BN109</f>
        <v>9.3618723999999993</v>
      </c>
    </row>
    <row r="153" spans="2:8">
      <c r="B153" s="143">
        <v>2003</v>
      </c>
      <c r="C153" s="163">
        <f>Deaths!V110</f>
        <v>1239</v>
      </c>
      <c r="D153" s="163">
        <f>Deaths!AR110</f>
        <v>463</v>
      </c>
      <c r="E153" s="163">
        <f>Deaths!BN110</f>
        <v>1702</v>
      </c>
      <c r="F153" s="164">
        <f>Rates!V110</f>
        <v>12.762060999999999</v>
      </c>
      <c r="G153" s="164">
        <f>Rates!AR110</f>
        <v>4.5561575000000003</v>
      </c>
      <c r="H153" s="164">
        <f>Rates!BN110</f>
        <v>8.6151500999999993</v>
      </c>
    </row>
    <row r="154" spans="2:8">
      <c r="B154" s="143">
        <v>2004</v>
      </c>
      <c r="C154" s="163">
        <f>Deaths!V111</f>
        <v>1163</v>
      </c>
      <c r="D154" s="163">
        <f>Deaths!AR111</f>
        <v>437</v>
      </c>
      <c r="E154" s="163">
        <f>Deaths!BN111</f>
        <v>1600</v>
      </c>
      <c r="F154" s="164">
        <f>Rates!V111</f>
        <v>11.855111000000001</v>
      </c>
      <c r="G154" s="164">
        <f>Rates!AR111</f>
        <v>4.2485242999999997</v>
      </c>
      <c r="H154" s="164">
        <f>Rates!BN111</f>
        <v>7.9822951</v>
      </c>
    </row>
    <row r="155" spans="2:8">
      <c r="B155" s="143">
        <v>2005</v>
      </c>
      <c r="C155" s="163">
        <f>Deaths!V112</f>
        <v>1167</v>
      </c>
      <c r="D155" s="163">
        <f>Deaths!AR112</f>
        <v>409</v>
      </c>
      <c r="E155" s="163">
        <f>Deaths!BN112</f>
        <v>1576</v>
      </c>
      <c r="F155" s="164">
        <f>Rates!V112</f>
        <v>11.717162</v>
      </c>
      <c r="G155" s="164">
        <f>Rates!AR112</f>
        <v>3.8899360000000001</v>
      </c>
      <c r="H155" s="164">
        <f>Rates!BN112</f>
        <v>7.7595065999999999</v>
      </c>
    </row>
    <row r="156" spans="2:8">
      <c r="B156" s="143">
        <v>2006</v>
      </c>
      <c r="C156" s="163">
        <f>Deaths!V113</f>
        <v>1275</v>
      </c>
      <c r="D156" s="163">
        <f>Deaths!AR113</f>
        <v>430</v>
      </c>
      <c r="E156" s="163">
        <f>Deaths!BN113</f>
        <v>1705</v>
      </c>
      <c r="F156" s="164">
        <f>Rates!V113</f>
        <v>12.636310999999999</v>
      </c>
      <c r="G156" s="164">
        <f>Rates!AR113</f>
        <v>4.0744539</v>
      </c>
      <c r="H156" s="164">
        <f>Rates!BN113</f>
        <v>8.2808966999999996</v>
      </c>
    </row>
    <row r="157" spans="2:8">
      <c r="B157" s="143">
        <v>2007</v>
      </c>
      <c r="C157" s="163">
        <f>Deaths!V114</f>
        <v>1195</v>
      </c>
      <c r="D157" s="163">
        <f>Deaths!AR114</f>
        <v>431</v>
      </c>
      <c r="E157" s="163">
        <f>Deaths!BN114</f>
        <v>1626</v>
      </c>
      <c r="F157" s="164">
        <f>Rates!V114</f>
        <v>11.616669999999999</v>
      </c>
      <c r="G157" s="164">
        <f>Rates!AR114</f>
        <v>4.0141980999999998</v>
      </c>
      <c r="H157" s="164">
        <f>Rates!BN114</f>
        <v>7.7640539000000004</v>
      </c>
    </row>
    <row r="158" spans="2:8">
      <c r="B158" s="143">
        <v>2008</v>
      </c>
      <c r="C158" s="163">
        <f>Deaths!V115</f>
        <v>1135</v>
      </c>
      <c r="D158" s="163">
        <f>Deaths!AR115</f>
        <v>403</v>
      </c>
      <c r="E158" s="163">
        <f>Deaths!BN115</f>
        <v>1538</v>
      </c>
      <c r="F158" s="164">
        <f>Rates!V115</f>
        <v>10.701447999999999</v>
      </c>
      <c r="G158" s="164">
        <f>Rates!AR115</f>
        <v>3.6519857</v>
      </c>
      <c r="H158" s="164">
        <f>Rates!BN115</f>
        <v>7.1498134999999996</v>
      </c>
    </row>
    <row r="159" spans="2:8">
      <c r="B159" s="143">
        <v>2009</v>
      </c>
      <c r="C159" s="163">
        <f>Deaths!V116</f>
        <v>1163</v>
      </c>
      <c r="D159" s="163">
        <f>Deaths!AR116</f>
        <v>428</v>
      </c>
      <c r="E159" s="163">
        <f>Deaths!BN116</f>
        <v>1591</v>
      </c>
      <c r="F159" s="164">
        <f>Rates!V116</f>
        <v>10.777450999999999</v>
      </c>
      <c r="G159" s="164">
        <f>Rates!AR116</f>
        <v>3.8193830000000002</v>
      </c>
      <c r="H159" s="164">
        <f>Rates!BN116</f>
        <v>7.2354193999999996</v>
      </c>
    </row>
    <row r="160" spans="2:8">
      <c r="B160" s="143">
        <v>2010</v>
      </c>
      <c r="C160" s="163">
        <f>Deaths!V117</f>
        <v>1120</v>
      </c>
      <c r="D160" s="163">
        <f>Deaths!AR117</f>
        <v>395</v>
      </c>
      <c r="E160" s="163">
        <f>Deaths!BN117</f>
        <v>1515</v>
      </c>
      <c r="F160" s="164">
        <f>Rates!V117</f>
        <v>10.121748999999999</v>
      </c>
      <c r="G160" s="164">
        <f>Rates!AR117</f>
        <v>3.4514236999999999</v>
      </c>
      <c r="H160" s="164">
        <f>Rates!BN117</f>
        <v>6.7734956999999998</v>
      </c>
    </row>
    <row r="161" spans="2:8">
      <c r="B161" s="143">
        <v>2011</v>
      </c>
      <c r="C161" s="163">
        <f>Deaths!V118</f>
        <v>1039</v>
      </c>
      <c r="D161" s="163">
        <f>Deaths!AR118</f>
        <v>384</v>
      </c>
      <c r="E161" s="163">
        <f>Deaths!BN118</f>
        <v>1423</v>
      </c>
      <c r="F161" s="164">
        <f>Rates!V118</f>
        <v>9.2974209999999999</v>
      </c>
      <c r="G161" s="164">
        <f>Rates!AR118</f>
        <v>3.2783633000000001</v>
      </c>
      <c r="H161" s="164">
        <f>Rates!BN118</f>
        <v>6.2327355999999998</v>
      </c>
    </row>
    <row r="162" spans="2:8">
      <c r="B162" s="154">
        <f>IF($D$8&gt;=2012,2012,"")</f>
        <v>2012</v>
      </c>
      <c r="C162" s="163">
        <f>Deaths!V119</f>
        <v>1020</v>
      </c>
      <c r="D162" s="163">
        <f>Deaths!AR119</f>
        <v>384</v>
      </c>
      <c r="E162" s="163">
        <f>Deaths!BN119</f>
        <v>1404</v>
      </c>
      <c r="F162" s="164">
        <f>Rates!V119</f>
        <v>8.9581119000000005</v>
      </c>
      <c r="G162" s="164">
        <f>Rates!AR119</f>
        <v>3.2026574000000001</v>
      </c>
      <c r="H162" s="164">
        <f>Rates!BN119</f>
        <v>6.0297780000000003</v>
      </c>
    </row>
    <row r="163" spans="2:8">
      <c r="B163" s="154">
        <f>IF($D$8&gt;=2013,2013,"")</f>
        <v>2013</v>
      </c>
      <c r="C163" s="165">
        <f>Deaths!V120</f>
        <v>981</v>
      </c>
      <c r="D163" s="163">
        <f>Deaths!AR120</f>
        <v>367</v>
      </c>
      <c r="E163" s="163">
        <f>Deaths!BN120</f>
        <v>1348</v>
      </c>
      <c r="F163" s="164">
        <f>Rates!V120</f>
        <v>8.4272761999999997</v>
      </c>
      <c r="G163" s="164">
        <f>Rates!AR120</f>
        <v>2.9706771000000001</v>
      </c>
      <c r="H163" s="164">
        <f>Rates!BN120</f>
        <v>5.660126</v>
      </c>
    </row>
    <row r="164" spans="2:8">
      <c r="B164" s="154">
        <f>IF($D$8&gt;=2014,2014,"")</f>
        <v>2014</v>
      </c>
      <c r="C164" s="165">
        <f>Deaths!V121</f>
        <v>959</v>
      </c>
      <c r="D164" s="163">
        <f>Deaths!AR121</f>
        <v>374</v>
      </c>
      <c r="E164" s="163">
        <f>Deaths!BN121</f>
        <v>1333</v>
      </c>
      <c r="F164" s="164">
        <f>Rates!V121</f>
        <v>8.0973781999999996</v>
      </c>
      <c r="G164" s="164">
        <f>Rates!AR121</f>
        <v>2.9665623000000001</v>
      </c>
      <c r="H164" s="164">
        <f>Rates!BN121</f>
        <v>5.4959726</v>
      </c>
    </row>
    <row r="165" spans="2:8">
      <c r="B165" s="154">
        <f>IF($D$8&gt;=2015,2015,"")</f>
        <v>2015</v>
      </c>
      <c r="C165" s="165">
        <f>Deaths!V122</f>
        <v>942</v>
      </c>
      <c r="D165" s="163">
        <f>Deaths!AR122</f>
        <v>358</v>
      </c>
      <c r="E165" s="163">
        <f>Deaths!BN122</f>
        <v>1300</v>
      </c>
      <c r="F165" s="164">
        <f>Rates!V122</f>
        <v>7.8782950999999999</v>
      </c>
      <c r="G165" s="164">
        <f>Rates!AR122</f>
        <v>2.8035782</v>
      </c>
      <c r="H165" s="164">
        <f>Rates!BN122</f>
        <v>5.2982635</v>
      </c>
    </row>
    <row r="166" spans="2:8">
      <c r="B166" s="154">
        <f>IF($D$8&gt;=2016,2016,"")</f>
        <v>2016</v>
      </c>
      <c r="C166" s="165">
        <f>Deaths!V123</f>
        <v>1018</v>
      </c>
      <c r="D166" s="163">
        <f>Deaths!AR123</f>
        <v>359</v>
      </c>
      <c r="E166" s="163">
        <f>Deaths!BN123</f>
        <v>1377</v>
      </c>
      <c r="F166" s="164">
        <f>Rates!V123</f>
        <v>8.4523817999999995</v>
      </c>
      <c r="G166" s="164">
        <f>Rates!AR123</f>
        <v>2.7628563000000002</v>
      </c>
      <c r="H166" s="164">
        <f>Rates!BN123</f>
        <v>5.5593865999999998</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48.217785999999997</v>
      </c>
      <c r="G184" s="174">
        <f>INDEX($B$57:$H$175,MATCH($C$184,$B$57:$B$175,0),6)</f>
        <v>15.275501999999999</v>
      </c>
      <c r="H184" s="174">
        <f>INDEX($B$57:$H$175,MATCH($C$184,$B$57:$B$175,0),7)</f>
        <v>31.467665</v>
      </c>
    </row>
    <row r="185" spans="2:8">
      <c r="B185" s="172" t="s">
        <v>67</v>
      </c>
      <c r="C185" s="173">
        <f>'Interactive summary tables'!$G$10</f>
        <v>2016</v>
      </c>
      <c r="D185" s="170"/>
      <c r="E185" s="172" t="s">
        <v>72</v>
      </c>
      <c r="F185" s="174">
        <f>INDEX($B$57:$H$175,MATCH($C$185,$B$57:$B$175,0),5)</f>
        <v>8.4523817999999995</v>
      </c>
      <c r="G185" s="174">
        <f>INDEX($B$57:$H$175,MATCH($C$185,$B$57:$B$175,0),6)</f>
        <v>2.7628563000000002</v>
      </c>
      <c r="H185" s="174">
        <f>INDEX($B$57:$H$175,MATCH($C$185,$B$57:$B$175,0),7)</f>
        <v>5.5593865999999998</v>
      </c>
    </row>
    <row r="186" spans="2:8">
      <c r="B186" s="175"/>
      <c r="C186" s="173"/>
      <c r="D186" s="170"/>
      <c r="E186" s="172" t="s">
        <v>74</v>
      </c>
      <c r="F186" s="176">
        <f>IF($C$185&lt;=$C$184,"-",(F$185-F$184)/F$184)</f>
        <v>-0.82470406666950657</v>
      </c>
      <c r="G186" s="176">
        <f t="shared" ref="G186:H186" si="2">IF($C$185&lt;=$C$184,"-",(G$185-G$184)/G$184)</f>
        <v>-0.81913155456364062</v>
      </c>
      <c r="H186" s="176">
        <f t="shared" si="2"/>
        <v>-0.82333018353919807</v>
      </c>
    </row>
    <row r="187" spans="2:8">
      <c r="B187" s="172" t="s">
        <v>77</v>
      </c>
      <c r="C187" s="173">
        <f>$C$185-$C$184</f>
        <v>48</v>
      </c>
      <c r="D187" s="170"/>
      <c r="E187" s="172" t="s">
        <v>73</v>
      </c>
      <c r="F187" s="176">
        <f>IF($C$185&lt;=$C$184,"-",((F$185/F$184)^(1/($C$185-$C$184))-1))</f>
        <v>-3.5626547100582329E-2</v>
      </c>
      <c r="G187" s="176">
        <f t="shared" ref="G187:H187" si="3">IF($C$185&lt;=$C$184,"-",((G$185/G$184)^(1/($C$185-$C$184))-1))</f>
        <v>-3.499760369899152E-2</v>
      </c>
      <c r="H187" s="176">
        <f t="shared" si="3"/>
        <v>-3.5469683956241838E-2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Land transport accidents (ICD-10 V01–V89)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Land transport accidents (ICD-10 V01–V89)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'[grim-land-transport-accidents-2017.xlsx]Deaths'!$C$75</v>
      </c>
      <c r="G207" s="189" t="str">
        <f ca="1">CELL("address",INDEX(Deaths!$Y$7:$AP$132,MATCH($C$207,Deaths!$B$7:$B$132,0),MATCH($C$210,Deaths!$Y$6:$AP$6,0)))</f>
        <v>'[grim-land-transport-accidents-2017.xlsx]Deaths'!$Y$75</v>
      </c>
      <c r="H207" s="189" t="str">
        <f ca="1">CELL("address",INDEX(Deaths!$AU$7:$BL$132,MATCH($C$207,Deaths!$B$7:$B$132,0),MATCH($C$210,Deaths!$AU$6:$BL$6,0)))</f>
        <v>'[grim-land-transport-accidents-2017.xlsx]Deaths'!$AU$75</v>
      </c>
    </row>
    <row r="208" spans="2:8">
      <c r="B208" s="187" t="s">
        <v>67</v>
      </c>
      <c r="C208" s="188">
        <f>'Interactive summary tables'!$E$34</f>
        <v>2016</v>
      </c>
      <c r="D208" s="185"/>
      <c r="E208" s="185" t="s">
        <v>89</v>
      </c>
      <c r="F208" s="189" t="str">
        <f ca="1">CELL("address",INDEX(Deaths!$C$7:$T$132,MATCH($C$208,Deaths!$B$7:$B$132,0),MATCH($C$211,Deaths!$C$6:$T$6,0)))</f>
        <v>'[grim-land-transport-accidents-2017.xlsx]Deaths'!$T$123</v>
      </c>
      <c r="G208" s="189" t="str">
        <f ca="1">CELL("address",INDEX(Deaths!$Y$7:$AP$132,MATCH($C$208,Deaths!$B$7:$B$132,0),MATCH($C$211,Deaths!$Y$6:$AP$6,0)))</f>
        <v>'[grim-land-transport-accidents-2017.xlsx]Deaths'!$AP$123</v>
      </c>
      <c r="H208" s="189" t="str">
        <f ca="1">CELL("address",INDEX(Deaths!$AU$7:$BL$132,MATCH($C$208,Deaths!$B$7:$B$132,0),MATCH($C$211,Deaths!$AU$6:$BL$6,0)))</f>
        <v>'[grim-land-transport-accidents-2017.xlsx]Deaths'!$BL$123</v>
      </c>
    </row>
    <row r="209" spans="2:8">
      <c r="B209" s="187"/>
      <c r="C209" s="188"/>
      <c r="D209" s="185"/>
      <c r="E209" s="185" t="s">
        <v>95</v>
      </c>
      <c r="F209" s="190">
        <f ca="1">SUM(INDIRECT(F$207,1):INDIRECT(F$208,1))</f>
        <v>92200</v>
      </c>
      <c r="G209" s="191">
        <f ca="1">SUM(INDIRECT(G$207,1):INDIRECT(G$208,1))</f>
        <v>34389</v>
      </c>
      <c r="H209" s="191">
        <f ca="1">SUM(INDIRECT(H$207,1):INDIRECT(H$208,1))</f>
        <v>126589</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'[grim-land-transport-accidents-2017.xlsx]Populations'!$D$84</v>
      </c>
      <c r="G211" s="189" t="str">
        <f ca="1">CELL("address",INDEX(Populations!$Y$16:$AP$141,MATCH($C$207,Populations!$C$16:$C$141,0),MATCH($C$210,Populations!$Y$15:$AP$15,0)))</f>
        <v>'[grim-land-transport-accidents-2017.xlsx]Populations'!$Y$84</v>
      </c>
      <c r="H211" s="189" t="str">
        <f ca="1">CELL("address",INDEX(Populations!$AT$16:$BK$141,MATCH($C$207,Populations!$C$16:$C$141,0),MATCH($C$210,Populations!$AT$15:$BK$15,0)))</f>
        <v>'[grim-land-transport-accidents-2017.xlsx]Populations'!$AT$84</v>
      </c>
    </row>
    <row r="212" spans="2:8">
      <c r="B212" s="187"/>
      <c r="C212" s="185"/>
      <c r="D212" s="185"/>
      <c r="E212" s="185" t="s">
        <v>89</v>
      </c>
      <c r="F212" s="189" t="str">
        <f ca="1">CELL("address",INDEX(Populations!$D$16:$U$141,MATCH($C$208,Populations!$C$16:$C$141,0),MATCH($C$211,Populations!$D$15:$U$15,0)))</f>
        <v>'[grim-land-transport-accidents-2017.xlsx]Populations'!$U$132</v>
      </c>
      <c r="G212" s="189" t="str">
        <f ca="1">CELL("address",INDEX(Populations!$Y$16:$AP$141,MATCH($C$208,Populations!$C$16:$C$141,0),MATCH($C$211,Populations!$Y$15:$AP$15,0)))</f>
        <v>'[grim-land-transport-accidents-2017.xlsx]Populations'!$AP$132</v>
      </c>
      <c r="H212" s="189" t="str">
        <f ca="1">CELL("address",INDEX(Populations!$AT$16:$BK$141,MATCH($C$208,Populations!$C$16:$C$141,0),MATCH($C$211,Populations!$AT$15:$BK$15,0)))</f>
        <v>'[grim-land-transport-accidents-2017.xlsx]Populations'!$BK$132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21.471605179639564</v>
      </c>
      <c r="G215" s="193">
        <f t="shared" ref="G215:H215" ca="1" si="4">IF($C$208&lt;$C$207,"-",IF($C$214&lt;$C$213,"-",G$209/G$213*100000))</f>
        <v>7.9572153426301746</v>
      </c>
      <c r="H215" s="193">
        <f t="shared" ca="1" si="4"/>
        <v>14.692689735435714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Land transport accidents (ICD-10 V01–V89)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Land transport accidents (ICD-10 V01–V89)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Land transport accidents (ICD-10 V01–V89)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Land transport accidents (ICD-10 V01–V89)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Land transport accidents (ICD-10 V01–V89)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B49A818C-DD47-4D53-91EA-F31D50A32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Land transport accidents (ICD-10 V01–V89), 1968–2016 (GRIM Books 2016; 6 June 2016 edition) AIHW</dc:title>
  <dc:creator>AIHW</dc:creator>
  <cp:lastModifiedBy>James</cp:lastModifiedBy>
  <cp:lastPrinted>2014-12-22T03:15:21Z</cp:lastPrinted>
  <dcterms:created xsi:type="dcterms:W3CDTF">2013-06-20T00:40:38Z</dcterms:created>
  <dcterms:modified xsi:type="dcterms:W3CDTF">2018-08-10T03:39:17Z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