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59" i="7" l="1"/>
  <c r="D157" i="7"/>
  <c r="D102" i="7"/>
  <c r="D170" i="7"/>
  <c r="E96" i="7"/>
  <c r="C142" i="7"/>
  <c r="C131" i="7"/>
  <c r="D137" i="7"/>
  <c r="D175" i="7"/>
  <c r="C126" i="7"/>
  <c r="D136" i="7"/>
  <c r="D73" i="7"/>
  <c r="E135" i="7"/>
  <c r="C171" i="7"/>
  <c r="D171" i="7"/>
  <c r="D128" i="7"/>
  <c r="C172" i="7"/>
  <c r="D160" i="7"/>
  <c r="C102" i="7"/>
  <c r="E94" i="7"/>
  <c r="C109" i="7"/>
  <c r="C60" i="7"/>
  <c r="D173" i="7"/>
  <c r="C99" i="7"/>
  <c r="E158" i="7"/>
  <c r="E66" i="7"/>
  <c r="D147" i="7"/>
  <c r="C123" i="7"/>
  <c r="D124" i="7"/>
  <c r="E81" i="7"/>
  <c r="C159" i="7"/>
  <c r="D75" i="7"/>
  <c r="E125" i="7"/>
  <c r="D83" i="7"/>
  <c r="C105" i="7"/>
  <c r="E173" i="7"/>
  <c r="C87" i="7"/>
  <c r="D59" i="7"/>
  <c r="D64" i="7"/>
  <c r="C86" i="7"/>
  <c r="D111" i="7"/>
  <c r="D158" i="7"/>
  <c r="C157" i="7"/>
  <c r="C84" i="7"/>
  <c r="D81" i="7"/>
  <c r="E151" i="7"/>
  <c r="C69" i="7"/>
  <c r="E170" i="7"/>
  <c r="C149" i="7"/>
  <c r="E108" i="7"/>
  <c r="D149" i="7"/>
  <c r="D161" i="7"/>
  <c r="D131" i="7"/>
  <c r="D112" i="7"/>
  <c r="C66" i="7"/>
  <c r="D152" i="7"/>
  <c r="D138" i="7"/>
  <c r="C164" i="7"/>
  <c r="D60" i="7"/>
  <c r="D100" i="7"/>
  <c r="E147" i="7"/>
  <c r="C74" i="7"/>
  <c r="C79" i="7"/>
  <c r="E57" i="7"/>
  <c r="C82" i="7"/>
  <c r="C95" i="7"/>
  <c r="D92" i="7"/>
  <c r="E95" i="7"/>
  <c r="E115" i="7"/>
  <c r="C92" i="7"/>
  <c r="E166" i="7"/>
  <c r="E124" i="7"/>
  <c r="C111" i="7"/>
  <c r="E68" i="7"/>
  <c r="E132" i="7"/>
  <c r="C98" i="7"/>
  <c r="C100" i="7"/>
  <c r="E122" i="7"/>
  <c r="E106" i="7"/>
  <c r="C152" i="7"/>
  <c r="E101" i="7"/>
  <c r="C165" i="7"/>
  <c r="E85" i="7"/>
  <c r="C156" i="7"/>
  <c r="E100" i="7"/>
  <c r="D72" i="7"/>
  <c r="D90" i="7"/>
  <c r="D80" i="7"/>
  <c r="D151" i="7"/>
  <c r="C144" i="7"/>
  <c r="D103" i="7"/>
  <c r="C107" i="7"/>
  <c r="D134" i="7"/>
  <c r="E117" i="7"/>
  <c r="D99" i="7"/>
  <c r="E121" i="7"/>
  <c r="E65" i="7"/>
  <c r="E93" i="7"/>
  <c r="C135" i="7"/>
  <c r="D101" i="7"/>
  <c r="E133" i="7"/>
  <c r="C168" i="7"/>
  <c r="D140" i="7"/>
  <c r="D78" i="7"/>
  <c r="C75" i="7"/>
  <c r="E82" i="7"/>
  <c r="D135" i="7"/>
  <c r="C101" i="7"/>
  <c r="C155" i="7"/>
  <c r="E127" i="7"/>
  <c r="D120" i="7"/>
  <c r="D122" i="7"/>
  <c r="E112" i="7"/>
  <c r="D166" i="7"/>
  <c r="C104" i="7"/>
  <c r="E141" i="7"/>
  <c r="E143" i="7"/>
  <c r="C162" i="7"/>
  <c r="D155" i="7"/>
  <c r="C78" i="7"/>
  <c r="E109" i="7"/>
  <c r="D89" i="7"/>
  <c r="E137" i="7"/>
  <c r="D108" i="7"/>
  <c r="E138" i="7"/>
  <c r="C170" i="7"/>
  <c r="D130" i="7"/>
  <c r="E88" i="7"/>
  <c r="D70" i="7"/>
  <c r="D159" i="7"/>
  <c r="C88" i="7"/>
  <c r="E113" i="7"/>
  <c r="E58" i="7"/>
  <c r="E168" i="7"/>
  <c r="D66" i="7"/>
  <c r="D110" i="7"/>
  <c r="D58" i="7"/>
  <c r="E152" i="7"/>
  <c r="E78" i="7"/>
  <c r="E169" i="7"/>
  <c r="E62" i="7"/>
  <c r="E67" i="7"/>
  <c r="D97" i="7"/>
  <c r="C150" i="7"/>
  <c r="E164" i="7"/>
  <c r="D79" i="7"/>
  <c r="C65" i="7"/>
  <c r="C132" i="7"/>
  <c r="C133" i="7"/>
  <c r="C103" i="7"/>
  <c r="E73" i="7"/>
  <c r="E72" i="7"/>
  <c r="E123" i="7"/>
  <c r="C64" i="7"/>
  <c r="C61" i="7"/>
  <c r="C140" i="7"/>
  <c r="D67" i="7"/>
  <c r="C106" i="7"/>
  <c r="C97" i="7"/>
  <c r="E102" i="7"/>
  <c r="E155" i="7"/>
  <c r="E142" i="7"/>
  <c r="D139" i="7"/>
  <c r="D148" i="7"/>
  <c r="E139" i="7"/>
  <c r="D71" i="7"/>
  <c r="E119" i="7"/>
  <c r="D87" i="7"/>
  <c r="C90" i="7"/>
  <c r="E148" i="7"/>
  <c r="E144" i="7"/>
  <c r="C83" i="7"/>
  <c r="C136" i="7"/>
  <c r="E149" i="7"/>
  <c r="D86" i="7"/>
  <c r="E116" i="7"/>
  <c r="E61" i="7"/>
  <c r="E131" i="7"/>
  <c r="E75" i="7"/>
  <c r="E150" i="7"/>
  <c r="D144" i="7"/>
  <c r="E99" i="7"/>
  <c r="E154" i="7"/>
  <c r="C174" i="7"/>
  <c r="E172" i="7"/>
  <c r="C85" i="7"/>
  <c r="D84" i="7"/>
  <c r="D57" i="7"/>
  <c r="E70" i="7"/>
  <c r="E111" i="7"/>
  <c r="C122" i="7"/>
  <c r="E163" i="7"/>
  <c r="E83" i="7"/>
  <c r="E171" i="7"/>
  <c r="E77" i="7"/>
  <c r="D118" i="7"/>
  <c r="E145" i="7"/>
  <c r="E110" i="7"/>
  <c r="D77" i="7"/>
  <c r="C147" i="7"/>
  <c r="C76" i="7"/>
  <c r="D150" i="7"/>
  <c r="E60" i="7"/>
  <c r="C96" i="7"/>
  <c r="C63" i="7"/>
  <c r="C173" i="7"/>
  <c r="D85" i="7"/>
  <c r="C110" i="7"/>
  <c r="E71" i="7"/>
  <c r="C108" i="7"/>
  <c r="C145" i="7"/>
  <c r="D123" i="7"/>
  <c r="E104" i="7"/>
  <c r="E76" i="7"/>
  <c r="D165" i="7"/>
  <c r="E167" i="7"/>
  <c r="E80" i="7"/>
  <c r="D74" i="7"/>
  <c r="E146" i="7"/>
  <c r="D121" i="7"/>
  <c r="E126" i="7"/>
  <c r="D145" i="7"/>
  <c r="E156" i="7"/>
  <c r="C58" i="7"/>
  <c r="E118" i="7"/>
  <c r="E74" i="7"/>
  <c r="E86" i="7"/>
  <c r="D153" i="7"/>
  <c r="D129" i="7"/>
  <c r="E91" i="7"/>
  <c r="D169" i="7"/>
  <c r="D107" i="7"/>
  <c r="C146" i="7"/>
  <c r="E140" i="7"/>
  <c r="E63" i="7"/>
  <c r="C158" i="7"/>
  <c r="C154" i="7"/>
  <c r="E92" i="7"/>
  <c r="E130" i="7"/>
  <c r="C127" i="7"/>
  <c r="C139" i="7"/>
  <c r="C81" i="7"/>
  <c r="D132" i="7"/>
  <c r="C80" i="7"/>
  <c r="C68" i="7"/>
  <c r="D93" i="7"/>
  <c r="E129" i="7"/>
  <c r="D126" i="7"/>
  <c r="D82" i="7"/>
  <c r="C71" i="7"/>
  <c r="E107" i="7"/>
  <c r="F82" i="7"/>
  <c r="F170" i="7"/>
  <c r="G65" i="7"/>
  <c r="F102" i="7"/>
  <c r="F113" i="7"/>
  <c r="G105" i="7"/>
  <c r="H84" i="7"/>
  <c r="G130" i="7"/>
  <c r="F72" i="7"/>
  <c r="H100" i="7"/>
  <c r="E87" i="7"/>
  <c r="C153" i="7"/>
  <c r="C113" i="7"/>
  <c r="E160" i="7"/>
  <c r="H107" i="7"/>
  <c r="F152" i="7"/>
  <c r="H81" i="7"/>
  <c r="G67" i="7"/>
  <c r="D76" i="7"/>
  <c r="E105" i="7"/>
  <c r="D141" i="7"/>
  <c r="C124" i="7"/>
  <c r="D69" i="7"/>
  <c r="E64" i="7"/>
  <c r="D95" i="7"/>
  <c r="D61" i="7"/>
  <c r="E162" i="7"/>
  <c r="C119" i="7"/>
  <c r="D156" i="7"/>
  <c r="C115" i="7"/>
  <c r="E97" i="7"/>
  <c r="E114" i="7"/>
  <c r="E84" i="7"/>
  <c r="F60" i="7"/>
  <c r="F78" i="7"/>
  <c r="G109" i="7"/>
  <c r="F163" i="7"/>
  <c r="F76" i="7"/>
  <c r="D172" i="7"/>
  <c r="C129" i="7"/>
  <c r="E153" i="7"/>
  <c r="C128" i="7"/>
  <c r="C160" i="7"/>
  <c r="H58" i="7"/>
  <c r="F79" i="7"/>
  <c r="H151" i="7"/>
  <c r="G61" i="7"/>
  <c r="F124" i="7"/>
  <c r="F61" i="7"/>
  <c r="C175" i="7"/>
  <c r="D91" i="7"/>
  <c r="C137" i="7"/>
  <c r="D98" i="7"/>
  <c r="C77" i="7"/>
  <c r="C125" i="7"/>
  <c r="C121" i="7"/>
  <c r="E98" i="7"/>
  <c r="E175" i="7"/>
  <c r="C117" i="7"/>
  <c r="D114" i="7"/>
  <c r="C73" i="7"/>
  <c r="D154" i="7"/>
  <c r="C91" i="7"/>
  <c r="E157" i="7"/>
  <c r="D163" i="7"/>
  <c r="D164" i="7"/>
  <c r="C89" i="7"/>
  <c r="C166" i="7"/>
  <c r="C141" i="7"/>
  <c r="E128" i="7"/>
  <c r="E90" i="7"/>
  <c r="G106" i="7"/>
  <c r="F156" i="7"/>
  <c r="G165" i="7"/>
  <c r="H104" i="7"/>
  <c r="F112" i="7"/>
  <c r="H122" i="7"/>
  <c r="D125" i="7"/>
  <c r="G75" i="7"/>
  <c r="H96" i="7"/>
  <c r="F148" i="7"/>
  <c r="F69" i="7"/>
  <c r="G126" i="7"/>
  <c r="C161" i="7"/>
  <c r="E69" i="7"/>
  <c r="C169" i="7"/>
  <c r="D109" i="7"/>
  <c r="C163" i="7"/>
  <c r="E165" i="7"/>
  <c r="D119" i="7"/>
  <c r="C94" i="7"/>
  <c r="C62" i="7"/>
  <c r="C57" i="7"/>
  <c r="E103" i="7"/>
  <c r="C70" i="7"/>
  <c r="E159" i="7"/>
  <c r="D143" i="7"/>
  <c r="D94" i="7"/>
  <c r="E120" i="7"/>
  <c r="D142" i="7"/>
  <c r="E134" i="7"/>
  <c r="C138" i="7"/>
  <c r="E79" i="7"/>
  <c r="H117" i="7"/>
  <c r="H66" i="7"/>
  <c r="H67" i="7"/>
  <c r="G125" i="7"/>
  <c r="G71" i="7"/>
  <c r="D62" i="7"/>
  <c r="D68" i="7"/>
  <c r="D133" i="7"/>
  <c r="C67" i="7"/>
  <c r="D162" i="7"/>
  <c r="G146" i="7"/>
  <c r="H142" i="7"/>
  <c r="G108" i="7"/>
  <c r="G88" i="7"/>
  <c r="H153" i="7"/>
  <c r="C72" i="7"/>
  <c r="D116" i="7"/>
  <c r="H112" i="7"/>
  <c r="G156" i="7"/>
  <c r="H148" i="7"/>
  <c r="H71" i="7"/>
  <c r="G137" i="7"/>
  <c r="F126" i="7"/>
  <c r="D115" i="7"/>
  <c r="F122" i="7"/>
  <c r="G160" i="7"/>
  <c r="H119" i="7"/>
  <c r="H79" i="7"/>
  <c r="H147" i="7"/>
  <c r="G95" i="7"/>
  <c r="G73" i="7"/>
  <c r="H69" i="7"/>
  <c r="G64" i="7"/>
  <c r="F57" i="7"/>
  <c r="H174" i="7"/>
  <c r="F158" i="7"/>
  <c r="G78" i="7"/>
  <c r="F144" i="7"/>
  <c r="G68" i="7"/>
  <c r="G163" i="7"/>
  <c r="H168" i="7"/>
  <c r="G79" i="7"/>
  <c r="F98" i="7"/>
  <c r="G91" i="7"/>
  <c r="F153" i="7"/>
  <c r="H78" i="7"/>
  <c r="G83" i="7"/>
  <c r="F87" i="7"/>
  <c r="G82" i="7"/>
  <c r="G116" i="7"/>
  <c r="H65" i="7"/>
  <c r="G136" i="7"/>
  <c r="G99" i="7"/>
  <c r="F137" i="7"/>
  <c r="F95" i="7"/>
  <c r="F184" i="7" s="1"/>
  <c r="F68" i="7"/>
  <c r="H62" i="7"/>
  <c r="H159" i="7"/>
  <c r="D88" i="7"/>
  <c r="C134" i="7"/>
  <c r="D63" i="7"/>
  <c r="D168" i="7"/>
  <c r="D174" i="7"/>
  <c r="G128" i="7"/>
  <c r="G62" i="7"/>
  <c r="H109" i="7"/>
  <c r="C167" i="7"/>
  <c r="D127" i="7"/>
  <c r="C116" i="7"/>
  <c r="C118" i="7"/>
  <c r="C143" i="7"/>
  <c r="C151" i="7"/>
  <c r="C59" i="7"/>
  <c r="G121" i="7"/>
  <c r="G103" i="7"/>
  <c r="H131" i="7"/>
  <c r="F89" i="7"/>
  <c r="H135" i="7"/>
  <c r="G155" i="7"/>
  <c r="H101" i="7"/>
  <c r="H89" i="7"/>
  <c r="F73" i="7"/>
  <c r="F103" i="7"/>
  <c r="H73" i="7"/>
  <c r="H140" i="7"/>
  <c r="F101" i="7"/>
  <c r="G135" i="7"/>
  <c r="H64" i="7"/>
  <c r="H133" i="7"/>
  <c r="H129" i="7"/>
  <c r="F149" i="7"/>
  <c r="F142" i="7"/>
  <c r="H68" i="7"/>
  <c r="F100" i="7"/>
  <c r="F81" i="7"/>
  <c r="H126" i="7"/>
  <c r="G58" i="7"/>
  <c r="F118" i="7"/>
  <c r="G86" i="7"/>
  <c r="G149" i="7"/>
  <c r="G140" i="7"/>
  <c r="H74" i="7"/>
  <c r="H105" i="7"/>
  <c r="F174" i="7"/>
  <c r="G166" i="7"/>
  <c r="G185" i="7" s="1"/>
  <c r="F125" i="7"/>
  <c r="H102" i="7"/>
  <c r="H125" i="7"/>
  <c r="F154" i="7"/>
  <c r="E161" i="7"/>
  <c r="E89" i="7"/>
  <c r="C114" i="7"/>
  <c r="G107" i="7"/>
  <c r="F108" i="7"/>
  <c r="G96" i="7"/>
  <c r="H92" i="7"/>
  <c r="H88" i="7"/>
  <c r="G120" i="7"/>
  <c r="F65" i="7"/>
  <c r="H130" i="7"/>
  <c r="C120" i="7"/>
  <c r="D117" i="7"/>
  <c r="D167" i="7"/>
  <c r="C93" i="7"/>
  <c r="D65" i="7"/>
  <c r="C130" i="7"/>
  <c r="D113" i="7"/>
  <c r="F121" i="7"/>
  <c r="G90" i="7"/>
  <c r="F132" i="7"/>
  <c r="F164" i="7"/>
  <c r="F59" i="7"/>
  <c r="F143" i="7"/>
  <c r="G153" i="7"/>
  <c r="G89" i="7"/>
  <c r="G131" i="7"/>
  <c r="F120" i="7"/>
  <c r="F115" i="7"/>
  <c r="F167" i="7"/>
  <c r="H172" i="7"/>
  <c r="H114" i="7"/>
  <c r="F162" i="7"/>
  <c r="F77" i="7"/>
  <c r="G157" i="7"/>
  <c r="H70" i="7"/>
  <c r="G110" i="7"/>
  <c r="F62" i="7"/>
  <c r="G143" i="7"/>
  <c r="F110" i="7"/>
  <c r="F127" i="7"/>
  <c r="G112" i="7"/>
  <c r="G104" i="7"/>
  <c r="F63" i="7"/>
  <c r="G98" i="7"/>
  <c r="G127" i="7"/>
  <c r="G151" i="7"/>
  <c r="H143" i="7"/>
  <c r="F75" i="7"/>
  <c r="G122" i="7"/>
  <c r="H115" i="7"/>
  <c r="D96" i="7"/>
  <c r="D106" i="7"/>
  <c r="C112" i="7"/>
  <c r="D104" i="7"/>
  <c r="E136" i="7"/>
  <c r="D105" i="7"/>
  <c r="D146" i="7"/>
  <c r="G118" i="7"/>
  <c r="H106" i="7"/>
  <c r="H123" i="7"/>
  <c r="G92" i="7"/>
  <c r="C148" i="7"/>
  <c r="E174" i="7"/>
  <c r="G60" i="7"/>
  <c r="H149" i="7"/>
  <c r="H156" i="7"/>
  <c r="F141" i="7"/>
  <c r="F133" i="7"/>
  <c r="F160" i="7"/>
  <c r="H137" i="7"/>
  <c r="H144" i="7"/>
  <c r="H158" i="7"/>
  <c r="H173" i="7"/>
  <c r="H134" i="7"/>
  <c r="H113" i="7"/>
  <c r="H120" i="7"/>
  <c r="F135" i="7"/>
  <c r="G129" i="7"/>
  <c r="G139" i="7"/>
  <c r="F58" i="7"/>
  <c r="F93" i="7"/>
  <c r="F150" i="7"/>
  <c r="H163" i="7"/>
  <c r="G100" i="7"/>
  <c r="H116" i="7"/>
  <c r="H145" i="7"/>
  <c r="H93" i="7"/>
  <c r="H57" i="7"/>
  <c r="G145" i="7"/>
  <c r="H97" i="7"/>
  <c r="F71" i="7"/>
  <c r="F129" i="7"/>
  <c r="H59" i="7"/>
  <c r="H85" i="7"/>
  <c r="H98" i="7"/>
  <c r="G150" i="7"/>
  <c r="G158" i="7"/>
  <c r="H99" i="7"/>
  <c r="F140" i="7"/>
  <c r="G81" i="7"/>
  <c r="G70" i="7"/>
  <c r="G138" i="7"/>
  <c r="H75" i="7"/>
  <c r="G171" i="7"/>
  <c r="G159" i="7"/>
  <c r="G168" i="7"/>
  <c r="F155" i="7"/>
  <c r="F173" i="7"/>
  <c r="H118" i="7"/>
  <c r="F84" i="7"/>
  <c r="F85" i="7"/>
  <c r="G154" i="7"/>
  <c r="H155" i="7"/>
  <c r="H127" i="7"/>
  <c r="G142" i="7"/>
  <c r="G164" i="7"/>
  <c r="G162" i="7"/>
  <c r="F165" i="7"/>
  <c r="F119" i="7"/>
  <c r="F70" i="7"/>
  <c r="F161" i="7"/>
  <c r="F88" i="7"/>
  <c r="G69" i="7"/>
  <c r="F91" i="7"/>
  <c r="G80" i="7"/>
  <c r="H110" i="7"/>
  <c r="H86" i="7"/>
  <c r="F166" i="7"/>
  <c r="F185" i="7" s="1"/>
  <c r="F146" i="7"/>
  <c r="G115" i="7"/>
  <c r="H111" i="7"/>
  <c r="F107" i="7"/>
  <c r="H170" i="7"/>
  <c r="F104" i="7"/>
  <c r="H82" i="7"/>
  <c r="F66" i="7"/>
  <c r="F138" i="7"/>
  <c r="G113" i="7"/>
  <c r="F83" i="7"/>
  <c r="F172" i="7"/>
  <c r="G87" i="7"/>
  <c r="H83" i="7"/>
  <c r="G102" i="7"/>
  <c r="G161" i="7"/>
  <c r="H150" i="7"/>
  <c r="H139" i="7"/>
  <c r="H90" i="7"/>
  <c r="F134" i="7"/>
  <c r="G152" i="7"/>
  <c r="G114" i="7"/>
  <c r="F145" i="7"/>
  <c r="H164" i="7"/>
  <c r="F114" i="7"/>
  <c r="G123" i="7"/>
  <c r="F128" i="7"/>
  <c r="G173" i="7"/>
  <c r="H132" i="7"/>
  <c r="H60" i="7"/>
  <c r="G93" i="7"/>
  <c r="G74" i="7"/>
  <c r="G172" i="7"/>
  <c r="G94" i="7"/>
  <c r="H80" i="7"/>
  <c r="H63" i="7"/>
  <c r="H87" i="7"/>
  <c r="F130" i="7"/>
  <c r="G101" i="7"/>
  <c r="G119" i="7"/>
  <c r="H128" i="7"/>
  <c r="G167" i="7"/>
  <c r="G76" i="7"/>
  <c r="H94" i="7"/>
  <c r="H61" i="7"/>
  <c r="G77" i="7"/>
  <c r="F80" i="7"/>
  <c r="G133" i="7"/>
  <c r="H136" i="7"/>
  <c r="H103" i="7"/>
  <c r="H77" i="7"/>
  <c r="G66" i="7"/>
  <c r="G97" i="7"/>
  <c r="G144" i="7"/>
  <c r="H121" i="7"/>
  <c r="H154" i="7"/>
  <c r="F105" i="7"/>
  <c r="G170" i="7"/>
  <c r="H141" i="7"/>
  <c r="F94" i="7"/>
  <c r="H167" i="7"/>
  <c r="G124" i="7"/>
  <c r="H160" i="7"/>
  <c r="F96" i="7"/>
  <c r="H76" i="7"/>
  <c r="H91" i="7"/>
  <c r="H72" i="7"/>
  <c r="F136" i="7"/>
  <c r="F90" i="7"/>
  <c r="F159" i="7"/>
  <c r="F157" i="7"/>
  <c r="F67" i="7"/>
  <c r="H108" i="7"/>
  <c r="H124" i="7"/>
  <c r="F86" i="7"/>
  <c r="H171" i="7"/>
  <c r="F64" i="7"/>
  <c r="H166" i="7"/>
  <c r="H185" i="7" s="1"/>
  <c r="F111" i="7"/>
  <c r="G57" i="7"/>
  <c r="G184" i="7" s="1"/>
  <c r="F74" i="7"/>
  <c r="H138" i="7"/>
  <c r="G85" i="7"/>
  <c r="H161" i="7"/>
  <c r="H152" i="7"/>
  <c r="G63" i="7"/>
  <c r="F92" i="7"/>
  <c r="F117" i="7"/>
  <c r="F139" i="7"/>
  <c r="F109" i="7"/>
  <c r="F123" i="7"/>
  <c r="G84" i="7"/>
  <c r="H175" i="7"/>
  <c r="G174" i="7"/>
  <c r="G141" i="7"/>
  <c r="H95" i="7"/>
  <c r="H184" i="7" s="1"/>
  <c r="G59" i="7"/>
  <c r="H157" i="7"/>
  <c r="F97" i="7"/>
  <c r="G72" i="7"/>
  <c r="G111" i="7"/>
  <c r="F106" i="7"/>
  <c r="G148" i="7"/>
  <c r="F151" i="7"/>
  <c r="F147" i="7"/>
  <c r="H165" i="7"/>
  <c r="G147" i="7"/>
  <c r="F99" i="7"/>
  <c r="H146" i="7"/>
  <c r="F175" i="7"/>
  <c r="G117" i="7"/>
  <c r="H169" i="7"/>
  <c r="G134" i="7"/>
  <c r="F169" i="7"/>
  <c r="F116" i="7"/>
  <c r="F171" i="7"/>
  <c r="G132" i="7"/>
  <c r="F131" i="7"/>
  <c r="G175" i="7"/>
  <c r="H162" i="7"/>
  <c r="G169" i="7"/>
  <c r="F168" i="7"/>
  <c r="L33" i="7"/>
  <c r="G32" i="7"/>
  <c r="T33" i="7"/>
  <c r="Q39" i="7"/>
  <c r="F212" i="7"/>
  <c r="L32" i="7"/>
  <c r="H33" i="7"/>
  <c r="Q38" i="7"/>
  <c r="M39" i="7"/>
  <c r="G33" i="7"/>
  <c r="P32" i="7"/>
  <c r="O33" i="7"/>
  <c r="R39" i="7"/>
  <c r="N39" i="7"/>
  <c r="N32" i="7"/>
  <c r="F39" i="7"/>
  <c r="C33" i="7"/>
  <c r="F207" i="7"/>
  <c r="O32" i="7"/>
  <c r="N38" i="7"/>
  <c r="F32" i="7"/>
  <c r="F38" i="7"/>
  <c r="G208" i="7"/>
  <c r="R32" i="7"/>
  <c r="O39" i="7"/>
  <c r="T38" i="7"/>
  <c r="F208" i="7"/>
  <c r="J32" i="7"/>
  <c r="H39" i="7"/>
  <c r="P39" i="7"/>
  <c r="H38" i="7"/>
  <c r="I32" i="7"/>
  <c r="D33" i="7"/>
  <c r="H208" i="7"/>
  <c r="D39" i="7"/>
  <c r="D32" i="7"/>
  <c r="R38" i="7"/>
  <c r="S39" i="7"/>
  <c r="P33" i="7"/>
  <c r="H207" i="7"/>
  <c r="L38" i="7"/>
  <c r="E33" i="7"/>
  <c r="G207" i="7"/>
  <c r="H212" i="7"/>
  <c r="M33" i="7"/>
  <c r="P38" i="7"/>
  <c r="O38" i="7"/>
  <c r="H211" i="7"/>
  <c r="E38" i="7"/>
  <c r="G39" i="7"/>
  <c r="T32" i="7"/>
  <c r="M32" i="7"/>
  <c r="K32" i="7"/>
  <c r="H32" i="7"/>
  <c r="R33" i="7"/>
  <c r="S33" i="7"/>
  <c r="F211" i="7"/>
  <c r="S38" i="7"/>
  <c r="C38" i="7"/>
  <c r="K38" i="7"/>
  <c r="Q33" i="7"/>
  <c r="G38" i="7"/>
  <c r="S32" i="7"/>
  <c r="K39" i="7"/>
  <c r="G211" i="7"/>
  <c r="J39" i="7"/>
  <c r="E32" i="7"/>
  <c r="E39" i="7"/>
  <c r="Q32" i="7"/>
  <c r="I38" i="7"/>
  <c r="C39" i="7"/>
  <c r="C32" i="7"/>
  <c r="D38" i="7"/>
  <c r="N33" i="7"/>
  <c r="G212" i="7"/>
  <c r="J38" i="7"/>
  <c r="F33" i="7"/>
  <c r="T39" i="7"/>
  <c r="K33" i="7"/>
  <c r="J33" i="7"/>
  <c r="I39" i="7"/>
  <c r="L39" i="7"/>
  <c r="I33" i="7"/>
  <c r="M38" i="7"/>
  <c r="I43" i="7" l="1"/>
  <c r="S43" i="7"/>
  <c r="G43" i="7"/>
  <c r="R43" i="7"/>
  <c r="C42" i="7"/>
  <c r="P42" i="7"/>
  <c r="N43" i="7"/>
  <c r="L42" i="7"/>
  <c r="Q43" i="7"/>
  <c r="K43" i="7"/>
  <c r="S42" i="7"/>
  <c r="E43" i="7"/>
  <c r="R42" i="7"/>
  <c r="E42" i="7"/>
  <c r="J42" i="7"/>
  <c r="K42" i="7"/>
  <c r="M43" i="7"/>
  <c r="J43" i="7"/>
  <c r="T42" i="7"/>
  <c r="C43" i="7"/>
  <c r="T43" i="7"/>
  <c r="F42" i="7"/>
  <c r="N42" i="7"/>
  <c r="Q42" i="7"/>
  <c r="G42" i="7"/>
  <c r="F43" i="7"/>
  <c r="H42" i="7"/>
  <c r="O43" i="7"/>
  <c r="I42" i="7"/>
  <c r="O42" i="7"/>
  <c r="D42" i="7"/>
  <c r="L43" i="7"/>
  <c r="P43" i="7"/>
  <c r="H187" i="7"/>
  <c r="O10" i="12" s="1"/>
  <c r="H43" i="7"/>
  <c r="D43" i="7"/>
  <c r="U39" i="7"/>
  <c r="M42" i="7"/>
  <c r="U38" i="7"/>
  <c r="H186" i="7"/>
  <c r="O12" i="12" s="1"/>
  <c r="F186" i="7"/>
  <c r="M12" i="12" s="1"/>
  <c r="F187" i="7"/>
  <c r="M10" i="12" s="1"/>
  <c r="G186" i="7"/>
  <c r="N12" i="12" s="1"/>
  <c r="G187" i="7"/>
  <c r="N10" i="12" s="1"/>
  <c r="F213" i="7"/>
  <c r="H213" i="7"/>
  <c r="G209" i="7"/>
  <c r="G213" i="7"/>
  <c r="F209" i="7"/>
  <c r="H209" i="7"/>
  <c r="G215" i="7" l="1"/>
  <c r="N34" i="12" s="1"/>
  <c r="F215" i="7"/>
  <c r="M34" i="12" s="1"/>
  <c r="H215" i="7"/>
  <c r="O34" i="12" s="1"/>
</calcChain>
</file>

<file path=xl/sharedStrings.xml><?xml version="1.0" encoding="utf-8"?>
<sst xmlns="http://schemas.openxmlformats.org/spreadsheetml/2006/main" count="9275" uniqueCount="218">
  <si>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</si>
  <si>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</si>
  <si>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</si>
  <si>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</si>
  <si>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</si>
  <si>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</si>
  <si>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</si>
  <si>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</si>
  <si>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</si>
  <si>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</si>
  <si>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</si>
  <si>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</si>
  <si>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</si>
  <si>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</si>
  <si>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</si>
  <si>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</si>
  <si>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</si>
  <si>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</si>
  <si>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</si>
  <si>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</si>
  <si>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</si>
  <si>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</si>
  <si>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</si>
  <si>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</si>
  <si>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</si>
  <si>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</si>
  <si>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</si>
  <si>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</si>
  <si>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</si>
  <si>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</si>
  <si>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</si>
  <si>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</si>
  <si>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</si>
  <si>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</si>
  <si>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</si>
  <si>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</si>
  <si>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</si>
  <si>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</si>
  <si>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</si>
  <si>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</si>
  <si>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</si>
  <si>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</si>
  <si>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</si>
  <si>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</si>
  <si>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</si>
  <si>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</si>
  <si>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</si>
  <si>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</si>
  <si>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</si>
  <si>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</si>
  <si>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</si>
  <si>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</si>
  <si>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</si>
  <si>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</si>
  <si>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</si>
  <si>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</si>
  <si>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</si>
  <si>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</si>
  <si>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</si>
  <si>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</si>
  <si>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</si>
  <si>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</si>
  <si>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</si>
  <si>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</si>
  <si>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</si>
  <si>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</si>
  <si>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</si>
  <si>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</si>
  <si>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</si>
  <si>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</si>
  <si>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</si>
  <si>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</si>
  <si>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</si>
  <si>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</si>
  <si>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</si>
  <si>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</si>
  <si>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</si>
  <si>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</si>
  <si>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</si>
  <si>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</si>
  <si>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</si>
  <si>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</si>
  <si>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</si>
  <si>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</si>
  <si>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</si>
  <si>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</si>
  <si>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</si>
  <si>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</si>
  <si>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</si>
  <si>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</si>
  <si>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</si>
  <si>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</si>
  <si>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</si>
  <si>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</si>
  <si>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</si>
  <si>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</si>
  <si>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</si>
  <si>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</si>
  <si>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</si>
  <si>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</si>
  <si>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</si>
  <si>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</si>
  <si>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</si>
  <si>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</si>
  <si>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</si>
  <si>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</si>
  <si>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</si>
  <si>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</si>
  <si>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</si>
  <si>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</si>
  <si>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</si>
  <si>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</si>
  <si>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</si>
  <si>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</si>
  <si>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</si>
  <si>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</si>
  <si>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</si>
  <si>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</si>
  <si>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</si>
  <si>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</si>
  <si>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</si>
  <si>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</si>
  <si>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</si>
  <si>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</si>
  <si>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</si>
  <si>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</si>
  <si>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</si>
  <si>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</si>
  <si>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</si>
  <si>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</si>
  <si>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</si>
  <si>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</si>
  <si>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</si>
  <si>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</si>
  <si>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</si>
  <si>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</si>
  <si>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</si>
  <si>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</si>
  <si>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</si>
  <si>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</si>
  <si>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</si>
  <si>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</si>
  <si>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</si>
  <si>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</si>
  <si>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</si>
  <si>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</si>
  <si>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</si>
  <si>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</si>
  <si>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</si>
  <si>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</si>
  <si>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</si>
  <si>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</si>
  <si>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</si>
  <si>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</si>
  <si>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</si>
  <si>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</si>
  <si>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</si>
  <si>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</si>
  <si>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</si>
  <si>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</si>
  <si>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</si>
  <si>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</si>
  <si>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</si>
  <si>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</si>
  <si>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</si>
  <si>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</si>
  <si>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</si>
  <si>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</si>
  <si>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</si>
  <si>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</si>
  <si>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</si>
  <si>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</si>
  <si>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</si>
  <si>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</si>
  <si>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</si>
  <si>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</si>
  <si>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</si>
  <si>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</si>
  <si>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</si>
  <si>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</si>
  <si>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</si>
  <si>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</si>
  <si>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</si>
  <si>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</si>
  <si>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</si>
  <si>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</si>
  <si>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</si>
  <si>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</si>
  <si>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</si>
  <si>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</si>
  <si>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</si>
  <si>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</si>
  <si>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</si>
  <si>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</si>
  <si>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</si>
  <si>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</si>
  <si>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</si>
  <si>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</si>
  <si>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</si>
  <si>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</si>
  <si>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</si>
  <si>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</si>
  <si>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GRIM0225</t>
  </si>
  <si>
    <t>GRIM_output_2.xls</t>
  </si>
  <si>
    <t>Lung cancer (ICD-10 C33, C34), 1945–2016</t>
  </si>
  <si>
    <t>Final</t>
  </si>
  <si>
    <t>Final Recast</t>
  </si>
  <si>
    <t>Preliminary Rebased</t>
  </si>
  <si>
    <t>Lung cancer</t>
  </si>
  <si>
    <t>C33, C34</t>
  </si>
  <si>
    <t>All neoplasms</t>
  </si>
  <si>
    <t>C00–D48</t>
  </si>
  <si>
    <t>47 (part)</t>
  </si>
  <si>
    <t>162 (part), 163, 165 (part)</t>
  </si>
  <si>
    <t>162, 163</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</si>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</sst>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Lung cancer (ICD-10 C33, C34), by sex and year, 1945–2016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72"/>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numCache>
            </c:numRef>
          </c:xVal>
          <c:yVal>
            <c:numRef>
              <c:f>Admin!Deaths_male</c:f>
              <c:numCache>
                <c:formatCode>#,##0</c:formatCode>
                <c:ptCount val="72"/>
                <c:pt idx="0">
                  <c:v>316</c:v>
                </c:pt>
                <c:pt idx="1">
                  <c:v>363</c:v>
                </c:pt>
                <c:pt idx="2">
                  <c:v>436</c:v>
                </c:pt>
                <c:pt idx="3">
                  <c:v>432</c:v>
                </c:pt>
                <c:pt idx="4">
                  <c:v>571</c:v>
                </c:pt>
                <c:pt idx="5">
                  <c:v>618</c:v>
                </c:pt>
                <c:pt idx="6">
                  <c:v>672</c:v>
                </c:pt>
                <c:pt idx="7">
                  <c:v>800</c:v>
                </c:pt>
                <c:pt idx="8">
                  <c:v>862</c:v>
                </c:pt>
                <c:pt idx="9">
                  <c:v>912</c:v>
                </c:pt>
                <c:pt idx="10">
                  <c:v>1013</c:v>
                </c:pt>
                <c:pt idx="11">
                  <c:v>1103</c:v>
                </c:pt>
                <c:pt idx="12">
                  <c:v>1217</c:v>
                </c:pt>
                <c:pt idx="13">
                  <c:v>1235</c:v>
                </c:pt>
                <c:pt idx="14">
                  <c:v>1380</c:v>
                </c:pt>
                <c:pt idx="15">
                  <c:v>1450</c:v>
                </c:pt>
                <c:pt idx="16">
                  <c:v>1622</c:v>
                </c:pt>
                <c:pt idx="17">
                  <c:v>1772</c:v>
                </c:pt>
                <c:pt idx="18">
                  <c:v>1859</c:v>
                </c:pt>
                <c:pt idx="19">
                  <c:v>2028</c:v>
                </c:pt>
                <c:pt idx="20">
                  <c:v>2099</c:v>
                </c:pt>
                <c:pt idx="21">
                  <c:v>2259</c:v>
                </c:pt>
                <c:pt idx="22">
                  <c:v>2396</c:v>
                </c:pt>
                <c:pt idx="23">
                  <c:v>2516</c:v>
                </c:pt>
                <c:pt idx="24">
                  <c:v>2654</c:v>
                </c:pt>
                <c:pt idx="25">
                  <c:v>2755</c:v>
                </c:pt>
                <c:pt idx="26">
                  <c:v>2886</c:v>
                </c:pt>
                <c:pt idx="27">
                  <c:v>2970</c:v>
                </c:pt>
                <c:pt idx="28">
                  <c:v>3079</c:v>
                </c:pt>
                <c:pt idx="29">
                  <c:v>3296</c:v>
                </c:pt>
                <c:pt idx="30">
                  <c:v>3392</c:v>
                </c:pt>
                <c:pt idx="31">
                  <c:v>3547</c:v>
                </c:pt>
                <c:pt idx="32">
                  <c:v>3535</c:v>
                </c:pt>
                <c:pt idx="33">
                  <c:v>3662</c:v>
                </c:pt>
                <c:pt idx="34">
                  <c:v>3785</c:v>
                </c:pt>
                <c:pt idx="35">
                  <c:v>4060</c:v>
                </c:pt>
                <c:pt idx="36">
                  <c:v>4134</c:v>
                </c:pt>
                <c:pt idx="37">
                  <c:v>4266</c:v>
                </c:pt>
                <c:pt idx="38">
                  <c:v>4233</c:v>
                </c:pt>
                <c:pt idx="39">
                  <c:v>4226</c:v>
                </c:pt>
                <c:pt idx="40">
                  <c:v>4470</c:v>
                </c:pt>
                <c:pt idx="41">
                  <c:v>4351</c:v>
                </c:pt>
                <c:pt idx="42">
                  <c:v>4456</c:v>
                </c:pt>
                <c:pt idx="43">
                  <c:v>4631</c:v>
                </c:pt>
                <c:pt idx="44">
                  <c:v>4666</c:v>
                </c:pt>
                <c:pt idx="45">
                  <c:v>4466</c:v>
                </c:pt>
                <c:pt idx="46">
                  <c:v>4560</c:v>
                </c:pt>
                <c:pt idx="47">
                  <c:v>4666</c:v>
                </c:pt>
                <c:pt idx="48">
                  <c:v>4552</c:v>
                </c:pt>
                <c:pt idx="49">
                  <c:v>4810</c:v>
                </c:pt>
                <c:pt idx="50">
                  <c:v>4696</c:v>
                </c:pt>
                <c:pt idx="51">
                  <c:v>4773</c:v>
                </c:pt>
                <c:pt idx="52">
                  <c:v>4536</c:v>
                </c:pt>
                <c:pt idx="53">
                  <c:v>4714</c:v>
                </c:pt>
                <c:pt idx="54">
                  <c:v>4655</c:v>
                </c:pt>
                <c:pt idx="55">
                  <c:v>4587</c:v>
                </c:pt>
                <c:pt idx="56">
                  <c:v>4642</c:v>
                </c:pt>
                <c:pt idx="57">
                  <c:v>4760</c:v>
                </c:pt>
                <c:pt idx="58">
                  <c:v>4510</c:v>
                </c:pt>
                <c:pt idx="59">
                  <c:v>4733</c:v>
                </c:pt>
                <c:pt idx="60">
                  <c:v>4694</c:v>
                </c:pt>
                <c:pt idx="61">
                  <c:v>4668</c:v>
                </c:pt>
                <c:pt idx="62">
                  <c:v>4721</c:v>
                </c:pt>
                <c:pt idx="63">
                  <c:v>5028</c:v>
                </c:pt>
                <c:pt idx="64">
                  <c:v>4762</c:v>
                </c:pt>
                <c:pt idx="65">
                  <c:v>4935</c:v>
                </c:pt>
                <c:pt idx="66">
                  <c:v>4962</c:v>
                </c:pt>
                <c:pt idx="67">
                  <c:v>4883</c:v>
                </c:pt>
                <c:pt idx="68">
                  <c:v>4994</c:v>
                </c:pt>
                <c:pt idx="69">
                  <c:v>4947</c:v>
                </c:pt>
                <c:pt idx="70">
                  <c:v>4989</c:v>
                </c:pt>
                <c:pt idx="71">
                  <c:v>5023</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72"/>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numCache>
            </c:numRef>
          </c:xVal>
          <c:yVal>
            <c:numRef>
              <c:f>Admin!Deaths_female</c:f>
              <c:numCache>
                <c:formatCode>#,##0</c:formatCode>
                <c:ptCount val="72"/>
                <c:pt idx="0">
                  <c:v>99</c:v>
                </c:pt>
                <c:pt idx="1">
                  <c:v>116</c:v>
                </c:pt>
                <c:pt idx="2">
                  <c:v>108</c:v>
                </c:pt>
                <c:pt idx="3">
                  <c:v>132</c:v>
                </c:pt>
                <c:pt idx="4">
                  <c:v>119</c:v>
                </c:pt>
                <c:pt idx="5">
                  <c:v>137</c:v>
                </c:pt>
                <c:pt idx="6">
                  <c:v>153</c:v>
                </c:pt>
                <c:pt idx="7">
                  <c:v>155</c:v>
                </c:pt>
                <c:pt idx="8">
                  <c:v>197</c:v>
                </c:pt>
                <c:pt idx="9">
                  <c:v>162</c:v>
                </c:pt>
                <c:pt idx="10">
                  <c:v>165</c:v>
                </c:pt>
                <c:pt idx="11">
                  <c:v>198</c:v>
                </c:pt>
                <c:pt idx="12">
                  <c:v>185</c:v>
                </c:pt>
                <c:pt idx="13">
                  <c:v>193</c:v>
                </c:pt>
                <c:pt idx="14">
                  <c:v>198</c:v>
                </c:pt>
                <c:pt idx="15">
                  <c:v>216</c:v>
                </c:pt>
                <c:pt idx="16">
                  <c:v>227</c:v>
                </c:pt>
                <c:pt idx="17">
                  <c:v>254</c:v>
                </c:pt>
                <c:pt idx="18">
                  <c:v>262</c:v>
                </c:pt>
                <c:pt idx="19">
                  <c:v>297</c:v>
                </c:pt>
                <c:pt idx="20">
                  <c:v>296</c:v>
                </c:pt>
                <c:pt idx="21">
                  <c:v>317</c:v>
                </c:pt>
                <c:pt idx="22">
                  <c:v>372</c:v>
                </c:pt>
                <c:pt idx="23">
                  <c:v>377</c:v>
                </c:pt>
                <c:pt idx="24">
                  <c:v>383</c:v>
                </c:pt>
                <c:pt idx="25">
                  <c:v>489</c:v>
                </c:pt>
                <c:pt idx="26">
                  <c:v>520</c:v>
                </c:pt>
                <c:pt idx="27">
                  <c:v>504</c:v>
                </c:pt>
                <c:pt idx="28">
                  <c:v>564</c:v>
                </c:pt>
                <c:pt idx="29">
                  <c:v>569</c:v>
                </c:pt>
                <c:pt idx="30">
                  <c:v>610</c:v>
                </c:pt>
                <c:pt idx="31">
                  <c:v>675</c:v>
                </c:pt>
                <c:pt idx="32">
                  <c:v>791</c:v>
                </c:pt>
                <c:pt idx="33">
                  <c:v>831</c:v>
                </c:pt>
                <c:pt idx="34">
                  <c:v>873</c:v>
                </c:pt>
                <c:pt idx="35">
                  <c:v>937</c:v>
                </c:pt>
                <c:pt idx="36">
                  <c:v>940</c:v>
                </c:pt>
                <c:pt idx="37">
                  <c:v>1071</c:v>
                </c:pt>
                <c:pt idx="38">
                  <c:v>1172</c:v>
                </c:pt>
                <c:pt idx="39">
                  <c:v>1165</c:v>
                </c:pt>
                <c:pt idx="40">
                  <c:v>1260</c:v>
                </c:pt>
                <c:pt idx="41">
                  <c:v>1351</c:v>
                </c:pt>
                <c:pt idx="42">
                  <c:v>1296</c:v>
                </c:pt>
                <c:pt idx="43">
                  <c:v>1538</c:v>
                </c:pt>
                <c:pt idx="44">
                  <c:v>1570</c:v>
                </c:pt>
                <c:pt idx="45">
                  <c:v>1587</c:v>
                </c:pt>
                <c:pt idx="46">
                  <c:v>1722</c:v>
                </c:pt>
                <c:pt idx="47">
                  <c:v>1734</c:v>
                </c:pt>
                <c:pt idx="48">
                  <c:v>1828</c:v>
                </c:pt>
                <c:pt idx="49">
                  <c:v>1887</c:v>
                </c:pt>
                <c:pt idx="50">
                  <c:v>1993</c:v>
                </c:pt>
                <c:pt idx="51">
                  <c:v>2054</c:v>
                </c:pt>
                <c:pt idx="52">
                  <c:v>2052</c:v>
                </c:pt>
                <c:pt idx="53">
                  <c:v>2028</c:v>
                </c:pt>
                <c:pt idx="54">
                  <c:v>2148</c:v>
                </c:pt>
                <c:pt idx="55">
                  <c:v>2291</c:v>
                </c:pt>
                <c:pt idx="56">
                  <c:v>2396</c:v>
                </c:pt>
                <c:pt idx="57">
                  <c:v>2543</c:v>
                </c:pt>
                <c:pt idx="58">
                  <c:v>2466</c:v>
                </c:pt>
                <c:pt idx="59">
                  <c:v>2531</c:v>
                </c:pt>
                <c:pt idx="60">
                  <c:v>2705</c:v>
                </c:pt>
                <c:pt idx="61">
                  <c:v>2685</c:v>
                </c:pt>
                <c:pt idx="62">
                  <c:v>2914</c:v>
                </c:pt>
                <c:pt idx="63">
                  <c:v>2928</c:v>
                </c:pt>
                <c:pt idx="64">
                  <c:v>3024</c:v>
                </c:pt>
                <c:pt idx="65">
                  <c:v>3167</c:v>
                </c:pt>
                <c:pt idx="66">
                  <c:v>3155</c:v>
                </c:pt>
                <c:pt idx="67">
                  <c:v>3255</c:v>
                </c:pt>
                <c:pt idx="68">
                  <c:v>3221</c:v>
                </c:pt>
                <c:pt idx="69">
                  <c:v>3304</c:v>
                </c:pt>
                <c:pt idx="70">
                  <c:v>3477</c:v>
                </c:pt>
                <c:pt idx="71">
                  <c:v>3387</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766272"/>
        <c:axId val="147810176"/>
      </c:scatterChart>
      <c:valAx>
        <c:axId val="14776627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7810176"/>
        <c:crosses val="autoZero"/>
        <c:crossBetween val="midCat"/>
        <c:minorUnit val="10"/>
      </c:valAx>
      <c:valAx>
        <c:axId val="14781017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76627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Lung cancer (ICD-10 C33, C34), by sex and year, 1945–2016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72"/>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numCache>
            </c:numRef>
          </c:xVal>
          <c:yVal>
            <c:numRef>
              <c:f>Admin!ASR_male</c:f>
              <c:numCache>
                <c:formatCode>0.0</c:formatCode>
                <c:ptCount val="72"/>
                <c:pt idx="0">
                  <c:v>10.890575999999999</c:v>
                </c:pt>
                <c:pt idx="1">
                  <c:v>12.235353999999999</c:v>
                </c:pt>
                <c:pt idx="2">
                  <c:v>14.613956</c:v>
                </c:pt>
                <c:pt idx="3">
                  <c:v>14.168509</c:v>
                </c:pt>
                <c:pt idx="4">
                  <c:v>17.765875000000001</c:v>
                </c:pt>
                <c:pt idx="5">
                  <c:v>19.049258999999999</c:v>
                </c:pt>
                <c:pt idx="6">
                  <c:v>20.533208999999999</c:v>
                </c:pt>
                <c:pt idx="7">
                  <c:v>24.605028000000001</c:v>
                </c:pt>
                <c:pt idx="8">
                  <c:v>25.399743000000001</c:v>
                </c:pt>
                <c:pt idx="9">
                  <c:v>26.957806999999999</c:v>
                </c:pt>
                <c:pt idx="10">
                  <c:v>30.03473</c:v>
                </c:pt>
                <c:pt idx="11">
                  <c:v>31.334500999999999</c:v>
                </c:pt>
                <c:pt idx="12">
                  <c:v>34.374422000000003</c:v>
                </c:pt>
                <c:pt idx="13">
                  <c:v>34.332389999999997</c:v>
                </c:pt>
                <c:pt idx="14">
                  <c:v>38.129548999999997</c:v>
                </c:pt>
                <c:pt idx="15">
                  <c:v>39.460920000000002</c:v>
                </c:pt>
                <c:pt idx="16">
                  <c:v>43.304470999999999</c:v>
                </c:pt>
                <c:pt idx="17">
                  <c:v>46.326433999999999</c:v>
                </c:pt>
                <c:pt idx="18">
                  <c:v>48.127142999999997</c:v>
                </c:pt>
                <c:pt idx="19">
                  <c:v>51.852739999999997</c:v>
                </c:pt>
                <c:pt idx="20">
                  <c:v>53.583776</c:v>
                </c:pt>
                <c:pt idx="21">
                  <c:v>56.614832999999997</c:v>
                </c:pt>
                <c:pt idx="22">
                  <c:v>59.919328999999998</c:v>
                </c:pt>
                <c:pt idx="23">
                  <c:v>61.642076000000003</c:v>
                </c:pt>
                <c:pt idx="24">
                  <c:v>64.116739999999993</c:v>
                </c:pt>
                <c:pt idx="25">
                  <c:v>65.787443999999994</c:v>
                </c:pt>
                <c:pt idx="26">
                  <c:v>65.740444999999994</c:v>
                </c:pt>
                <c:pt idx="27">
                  <c:v>66.866460000000004</c:v>
                </c:pt>
                <c:pt idx="28">
                  <c:v>68.671924000000004</c:v>
                </c:pt>
                <c:pt idx="29">
                  <c:v>71.801050000000004</c:v>
                </c:pt>
                <c:pt idx="30">
                  <c:v>72.261353</c:v>
                </c:pt>
                <c:pt idx="31">
                  <c:v>74.602655999999996</c:v>
                </c:pt>
                <c:pt idx="32">
                  <c:v>73.931818000000007</c:v>
                </c:pt>
                <c:pt idx="33">
                  <c:v>74.582145999999995</c:v>
                </c:pt>
                <c:pt idx="34">
                  <c:v>76.004694999999998</c:v>
                </c:pt>
                <c:pt idx="35">
                  <c:v>79.365048999999999</c:v>
                </c:pt>
                <c:pt idx="36">
                  <c:v>78.874931000000004</c:v>
                </c:pt>
                <c:pt idx="37">
                  <c:v>79.585778000000005</c:v>
                </c:pt>
                <c:pt idx="38">
                  <c:v>76.494073999999998</c:v>
                </c:pt>
                <c:pt idx="39">
                  <c:v>75.312297999999998</c:v>
                </c:pt>
                <c:pt idx="40">
                  <c:v>77.157516000000001</c:v>
                </c:pt>
                <c:pt idx="41">
                  <c:v>73.459231000000003</c:v>
                </c:pt>
                <c:pt idx="42">
                  <c:v>72.990397000000002</c:v>
                </c:pt>
                <c:pt idx="43">
                  <c:v>74.348965000000007</c:v>
                </c:pt>
                <c:pt idx="44">
                  <c:v>72.880606999999998</c:v>
                </c:pt>
                <c:pt idx="45">
                  <c:v>68.536057999999997</c:v>
                </c:pt>
                <c:pt idx="46">
                  <c:v>67.901024000000007</c:v>
                </c:pt>
                <c:pt idx="47">
                  <c:v>67.484463000000005</c:v>
                </c:pt>
                <c:pt idx="48">
                  <c:v>64.954728000000003</c:v>
                </c:pt>
                <c:pt idx="49">
                  <c:v>67.248149999999995</c:v>
                </c:pt>
                <c:pt idx="50">
                  <c:v>64.167257000000006</c:v>
                </c:pt>
                <c:pt idx="51">
                  <c:v>63.710003</c:v>
                </c:pt>
                <c:pt idx="52">
                  <c:v>59.076301000000001</c:v>
                </c:pt>
                <c:pt idx="53">
                  <c:v>59.608542999999997</c:v>
                </c:pt>
                <c:pt idx="54">
                  <c:v>57.395989999999998</c:v>
                </c:pt>
                <c:pt idx="55">
                  <c:v>55.083179999999999</c:v>
                </c:pt>
                <c:pt idx="56">
                  <c:v>53.875279999999997</c:v>
                </c:pt>
                <c:pt idx="57">
                  <c:v>53.867415999999999</c:v>
                </c:pt>
                <c:pt idx="58">
                  <c:v>49.812235000000001</c:v>
                </c:pt>
                <c:pt idx="59">
                  <c:v>51.190331</c:v>
                </c:pt>
                <c:pt idx="60">
                  <c:v>49.351646000000002</c:v>
                </c:pt>
                <c:pt idx="61">
                  <c:v>47.911230000000003</c:v>
                </c:pt>
                <c:pt idx="62">
                  <c:v>46.840131999999997</c:v>
                </c:pt>
                <c:pt idx="63">
                  <c:v>48.615631999999998</c:v>
                </c:pt>
                <c:pt idx="64">
                  <c:v>44.762639999999998</c:v>
                </c:pt>
                <c:pt idx="65">
                  <c:v>45.086238999999999</c:v>
                </c:pt>
                <c:pt idx="66">
                  <c:v>43.807357000000003</c:v>
                </c:pt>
                <c:pt idx="67">
                  <c:v>41.831634000000001</c:v>
                </c:pt>
                <c:pt idx="68">
                  <c:v>41.383253000000003</c:v>
                </c:pt>
                <c:pt idx="69">
                  <c:v>39.870134</c:v>
                </c:pt>
                <c:pt idx="70">
                  <c:v>39.149521</c:v>
                </c:pt>
                <c:pt idx="71">
                  <c:v>38.190226000000003</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72"/>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numCache>
            </c:numRef>
          </c:xVal>
          <c:yVal>
            <c:numRef>
              <c:f>Admin!ASR_female</c:f>
              <c:numCache>
                <c:formatCode>0.0</c:formatCode>
                <c:ptCount val="72"/>
                <c:pt idx="0">
                  <c:v>3.3017078</c:v>
                </c:pt>
                <c:pt idx="1">
                  <c:v>3.8023267999999999</c:v>
                </c:pt>
                <c:pt idx="2">
                  <c:v>3.3686408000000001</c:v>
                </c:pt>
                <c:pt idx="3">
                  <c:v>4.1076740999999997</c:v>
                </c:pt>
                <c:pt idx="4">
                  <c:v>3.6096455000000001</c:v>
                </c:pt>
                <c:pt idx="5">
                  <c:v>4.1039833999999997</c:v>
                </c:pt>
                <c:pt idx="6">
                  <c:v>4.6812452999999996</c:v>
                </c:pt>
                <c:pt idx="7">
                  <c:v>4.7175463999999998</c:v>
                </c:pt>
                <c:pt idx="8">
                  <c:v>5.8601286999999997</c:v>
                </c:pt>
                <c:pt idx="9">
                  <c:v>4.6720854999999997</c:v>
                </c:pt>
                <c:pt idx="10">
                  <c:v>4.4798809999999998</c:v>
                </c:pt>
                <c:pt idx="11">
                  <c:v>5.2920924999999999</c:v>
                </c:pt>
                <c:pt idx="12">
                  <c:v>4.9814850000000002</c:v>
                </c:pt>
                <c:pt idx="13">
                  <c:v>5.0699493000000002</c:v>
                </c:pt>
                <c:pt idx="14">
                  <c:v>5.0991508999999997</c:v>
                </c:pt>
                <c:pt idx="15">
                  <c:v>5.1692859000000002</c:v>
                </c:pt>
                <c:pt idx="16">
                  <c:v>5.4263304000000003</c:v>
                </c:pt>
                <c:pt idx="17">
                  <c:v>6.0021852999999998</c:v>
                </c:pt>
                <c:pt idx="18">
                  <c:v>6.0877087000000003</c:v>
                </c:pt>
                <c:pt idx="19">
                  <c:v>6.9474213999999996</c:v>
                </c:pt>
                <c:pt idx="20">
                  <c:v>6.5407130999999996</c:v>
                </c:pt>
                <c:pt idx="21">
                  <c:v>6.6590271000000003</c:v>
                </c:pt>
                <c:pt idx="22">
                  <c:v>7.7087781</c:v>
                </c:pt>
                <c:pt idx="23">
                  <c:v>7.8859018000000001</c:v>
                </c:pt>
                <c:pt idx="24">
                  <c:v>7.7028024999999998</c:v>
                </c:pt>
                <c:pt idx="25">
                  <c:v>9.4543876999999998</c:v>
                </c:pt>
                <c:pt idx="26">
                  <c:v>9.7972885000000005</c:v>
                </c:pt>
                <c:pt idx="27">
                  <c:v>9.2440230999999997</c:v>
                </c:pt>
                <c:pt idx="28">
                  <c:v>10.087659</c:v>
                </c:pt>
                <c:pt idx="29">
                  <c:v>10.062377</c:v>
                </c:pt>
                <c:pt idx="30">
                  <c:v>10.486827</c:v>
                </c:pt>
                <c:pt idx="31">
                  <c:v>11.191898</c:v>
                </c:pt>
                <c:pt idx="32">
                  <c:v>12.905447000000001</c:v>
                </c:pt>
                <c:pt idx="33">
                  <c:v>13.314939000000001</c:v>
                </c:pt>
                <c:pt idx="34">
                  <c:v>13.625108000000001</c:v>
                </c:pt>
                <c:pt idx="35">
                  <c:v>14.436529</c:v>
                </c:pt>
                <c:pt idx="36">
                  <c:v>14.038978999999999</c:v>
                </c:pt>
                <c:pt idx="37">
                  <c:v>15.505996</c:v>
                </c:pt>
                <c:pt idx="38">
                  <c:v>16.658102</c:v>
                </c:pt>
                <c:pt idx="39">
                  <c:v>16.22184</c:v>
                </c:pt>
                <c:pt idx="40">
                  <c:v>17.124101</c:v>
                </c:pt>
                <c:pt idx="41">
                  <c:v>18.038080999999998</c:v>
                </c:pt>
                <c:pt idx="42">
                  <c:v>16.957287000000001</c:v>
                </c:pt>
                <c:pt idx="43">
                  <c:v>19.518951000000001</c:v>
                </c:pt>
                <c:pt idx="44">
                  <c:v>19.607430000000001</c:v>
                </c:pt>
                <c:pt idx="45">
                  <c:v>19.343827000000001</c:v>
                </c:pt>
                <c:pt idx="46">
                  <c:v>20.618131999999999</c:v>
                </c:pt>
                <c:pt idx="47">
                  <c:v>20.274652</c:v>
                </c:pt>
                <c:pt idx="48">
                  <c:v>20.993524000000001</c:v>
                </c:pt>
                <c:pt idx="49">
                  <c:v>21.283332000000001</c:v>
                </c:pt>
                <c:pt idx="50">
                  <c:v>21.954851999999999</c:v>
                </c:pt>
                <c:pt idx="51">
                  <c:v>22.22381</c:v>
                </c:pt>
                <c:pt idx="52">
                  <c:v>21.623085</c:v>
                </c:pt>
                <c:pt idx="53">
                  <c:v>20.844909999999999</c:v>
                </c:pt>
                <c:pt idx="54">
                  <c:v>21.547460000000001</c:v>
                </c:pt>
                <c:pt idx="55">
                  <c:v>22.387625</c:v>
                </c:pt>
                <c:pt idx="56">
                  <c:v>22.881119999999999</c:v>
                </c:pt>
                <c:pt idx="57">
                  <c:v>23.749676999999998</c:v>
                </c:pt>
                <c:pt idx="58">
                  <c:v>22.471679000000002</c:v>
                </c:pt>
                <c:pt idx="59">
                  <c:v>22.532349</c:v>
                </c:pt>
                <c:pt idx="60">
                  <c:v>23.548763999999998</c:v>
                </c:pt>
                <c:pt idx="61">
                  <c:v>22.941538000000001</c:v>
                </c:pt>
                <c:pt idx="62">
                  <c:v>24.241506000000001</c:v>
                </c:pt>
                <c:pt idx="63">
                  <c:v>23.758459999999999</c:v>
                </c:pt>
                <c:pt idx="64">
                  <c:v>23.886517000000001</c:v>
                </c:pt>
                <c:pt idx="65">
                  <c:v>24.397877000000001</c:v>
                </c:pt>
                <c:pt idx="66">
                  <c:v>23.650296000000001</c:v>
                </c:pt>
                <c:pt idx="67">
                  <c:v>23.729657</c:v>
                </c:pt>
                <c:pt idx="68">
                  <c:v>22.914565</c:v>
                </c:pt>
                <c:pt idx="69">
                  <c:v>22.912009000000001</c:v>
                </c:pt>
                <c:pt idx="70">
                  <c:v>23.596965000000001</c:v>
                </c:pt>
                <c:pt idx="71">
                  <c:v>22.471364000000001</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33024"/>
        <c:axId val="158034944"/>
      </c:scatterChart>
      <c:valAx>
        <c:axId val="15803302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8034944"/>
        <c:crosses val="autoZero"/>
        <c:crossBetween val="midCat"/>
        <c:minorUnit val="10"/>
      </c:valAx>
      <c:valAx>
        <c:axId val="15803494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3302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Lung cancer (ICD-10 C33, C34),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0.10993169999999999</c:v>
                </c:pt>
                <c:pt idx="6">
                  <c:v>0</c:v>
                </c:pt>
                <c:pt idx="7">
                  <c:v>0.87270910000000002</c:v>
                </c:pt>
                <c:pt idx="8">
                  <c:v>3.2172285</c:v>
                </c:pt>
                <c:pt idx="9">
                  <c:v>9.7947054999999992</c:v>
                </c:pt>
                <c:pt idx="10">
                  <c:v>20.426414000000001</c:v>
                </c:pt>
                <c:pt idx="11">
                  <c:v>44.450395999999998</c:v>
                </c:pt>
                <c:pt idx="12">
                  <c:v>77.866123999999999</c:v>
                </c:pt>
                <c:pt idx="13">
                  <c:v>119.19941</c:v>
                </c:pt>
                <c:pt idx="14">
                  <c:v>197.96225000000001</c:v>
                </c:pt>
                <c:pt idx="15">
                  <c:v>278.68437999999998</c:v>
                </c:pt>
                <c:pt idx="16">
                  <c:v>347.57193000000001</c:v>
                </c:pt>
                <c:pt idx="17">
                  <c:v>449.67892000000001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0.99639200000000006</c:v>
                </c:pt>
                <c:pt idx="7">
                  <c:v>0.86844540000000003</c:v>
                </c:pt>
                <c:pt idx="8">
                  <c:v>3.0485536999999998</c:v>
                </c:pt>
                <c:pt idx="9">
                  <c:v>8.1687095000000003</c:v>
                </c:pt>
                <c:pt idx="10">
                  <c:v>16.13561</c:v>
                </c:pt>
                <c:pt idx="11">
                  <c:v>31.865739000000001</c:v>
                </c:pt>
                <c:pt idx="12">
                  <c:v>52.259278000000002</c:v>
                </c:pt>
                <c:pt idx="13">
                  <c:v>75.602170000000001</c:v>
                </c:pt>
                <c:pt idx="14">
                  <c:v>127.5181</c:v>
                </c:pt>
                <c:pt idx="15">
                  <c:v>160.10498999999999</c:v>
                </c:pt>
                <c:pt idx="16">
                  <c:v>183.66854000000001</c:v>
                </c:pt>
                <c:pt idx="17">
                  <c:v>169.69146000000001</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6560"/>
        <c:axId val="234868736"/>
      </c:barChart>
      <c:catAx>
        <c:axId val="23486656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8736"/>
        <c:crosses val="autoZero"/>
        <c:auto val="1"/>
        <c:lblAlgn val="ctr"/>
        <c:lblOffset val="100"/>
        <c:noMultiLvlLbl val="0"/>
      </c:catAx>
      <c:valAx>
        <c:axId val="2348687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656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Lung cancer (ICD-10 C33, C34),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-1</c:v>
                </c:pt>
                <c:pt idx="6">
                  <c:v>0</c:v>
                </c:pt>
                <c:pt idx="7">
                  <c:v>-7</c:v>
                </c:pt>
                <c:pt idx="8">
                  <c:v>-26</c:v>
                </c:pt>
                <c:pt idx="9">
                  <c:v>-77</c:v>
                </c:pt>
                <c:pt idx="10">
                  <c:v>-156</c:v>
                </c:pt>
                <c:pt idx="11">
                  <c:v>-322</c:v>
                </c:pt>
                <c:pt idx="12">
                  <c:v>-497</c:v>
                </c:pt>
                <c:pt idx="13">
                  <c:v>-703</c:v>
                </c:pt>
                <c:pt idx="14">
                  <c:v>-865</c:v>
                </c:pt>
                <c:pt idx="15">
                  <c:v>-859</c:v>
                </c:pt>
                <c:pt idx="16">
                  <c:v>-704</c:v>
                </c:pt>
                <c:pt idx="17">
                  <c:v>-806</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9</c:v>
                </c:pt>
                <c:pt idx="7">
                  <c:v>7</c:v>
                </c:pt>
                <c:pt idx="8">
                  <c:v>25</c:v>
                </c:pt>
                <c:pt idx="9">
                  <c:v>67</c:v>
                </c:pt>
                <c:pt idx="10">
                  <c:v>127</c:v>
                </c:pt>
                <c:pt idx="11">
                  <c:v>240</c:v>
                </c:pt>
                <c:pt idx="12">
                  <c:v>349</c:v>
                </c:pt>
                <c:pt idx="13">
                  <c:v>457</c:v>
                </c:pt>
                <c:pt idx="14">
                  <c:v>578</c:v>
                </c:pt>
                <c:pt idx="15">
                  <c:v>549</c:v>
                </c:pt>
                <c:pt idx="16">
                  <c:v>464</c:v>
                </c:pt>
                <c:pt idx="17">
                  <c:v>515</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86496"/>
        <c:axId val="234989056"/>
      </c:barChart>
      <c:catAx>
        <c:axId val="23498649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9056"/>
        <c:crosses val="autoZero"/>
        <c:auto val="0"/>
        <c:lblAlgn val="ctr"/>
        <c:lblOffset val="100"/>
        <c:tickLblSkip val="1"/>
        <c:noMultiLvlLbl val="0"/>
      </c:catAx>
      <c:valAx>
        <c:axId val="23498905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8649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Lung cancer (ICD-10 C33, C34), 1945–2016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216</v>
      </c>
      <c r="B2" s="280" t="s">
        <v>217</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Lung cancer (ICD-10 C33, C34), 1945–2016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Lung cancer.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Lung cancer (C33, C34) are from the ICD-10 chapter All neoplasms (C00–D48).</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47 (part)</v>
      </c>
    </row>
    <row r="25" spans="1:3" ht="15.75">
      <c r="A25" s="203"/>
      <c r="B25" s="223" t="s">
        <v>106</v>
      </c>
      <c r="C25" s="3" t="str">
        <f>IF(ISBLANK(Admin!$C$15)," ",Admin!$C$15)</f>
        <v>47 (part)</v>
      </c>
    </row>
    <row r="26" spans="1:3" ht="15.75">
      <c r="A26" s="203"/>
      <c r="B26" s="224" t="s">
        <v>107</v>
      </c>
      <c r="C26" s="3" t="str">
        <f>IF(ISBLANK(Admin!$C$16)," ",Admin!$C$16)</f>
        <v>162 (part), 163, 165 (part)</v>
      </c>
    </row>
    <row r="27" spans="1:3" ht="15.75">
      <c r="A27" s="203"/>
      <c r="B27" s="225" t="s">
        <v>108</v>
      </c>
      <c r="C27" s="3" t="str">
        <f>IF(ISBLANK(Admin!$C$17)," ",Admin!$C$17)</f>
        <v>162, 163</v>
      </c>
    </row>
    <row r="28" spans="1:3" ht="15.75">
      <c r="A28" s="203"/>
      <c r="B28" s="226" t="s">
        <v>109</v>
      </c>
      <c r="C28" s="3">
        <f>IF(ISBLANK(Admin!$C$18)," ",Admin!$C$18)</f>
        <v>162</v>
      </c>
    </row>
    <row r="29" spans="1:3" ht="15.75">
      <c r="A29" s="203"/>
      <c r="B29" s="227" t="s">
        <v>110</v>
      </c>
      <c r="C29" s="3">
        <f>IF(ISBLANK(Admin!$C$19)," ",Admin!$C$19)</f>
        <v>162</v>
      </c>
    </row>
    <row r="30" spans="1:3" ht="15.75">
      <c r="A30" s="203"/>
      <c r="B30" s="228" t="s">
        <v>111</v>
      </c>
      <c r="C30" s="3" t="str">
        <f>IF(ISBLANK(Admin!$C$20)," ",Admin!$C$20)</f>
        <v>C33, C34</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0.97</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Lung cancer (ICD-10 C33, C34), 1945–2016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Lung cancer (ICD-10 C33, C34), 1945–2016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Lung cancer (ICD-10 C33, C34) in Australia, 1945–2016.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1945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1945</v>
      </c>
      <c r="D10" s="49"/>
      <c r="E10" s="52"/>
      <c r="F10" s="44"/>
      <c r="G10" s="87">
        <v>2016</v>
      </c>
      <c r="H10" s="44"/>
      <c r="I10" s="44"/>
      <c r="J10" s="322" t="s">
        <v>118</v>
      </c>
      <c r="K10" s="79"/>
      <c r="L10" s="313" t="str">
        <f>Admin!$C$191</f>
        <v>1945 – 2016</v>
      </c>
      <c r="M10" s="316">
        <f>Admin!F$187</f>
        <v>1.7828640630340287E-2</v>
      </c>
      <c r="N10" s="316">
        <f>Admin!G$187</f>
        <v>2.737940684352691E-2</v>
      </c>
      <c r="O10" s="316">
        <f>Admin!H$187</f>
        <v>2.0589503962334943E-2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1945 – 2016</v>
      </c>
      <c r="M12" s="316">
        <f>Admin!F$186</f>
        <v>2.5067223257980116</v>
      </c>
      <c r="N12" s="316">
        <f>Admin!G$186</f>
        <v>5.8059820435957423</v>
      </c>
      <c r="O12" s="316">
        <f>Admin!H$186</f>
        <v>3.2503816725374346</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Lung cancer (ICD-10 C33, C34) in Australia, 1945–2016,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1945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1945</v>
      </c>
      <c r="D34" s="33"/>
      <c r="E34" s="87">
        <v>2016</v>
      </c>
      <c r="F34" s="33"/>
      <c r="G34" s="87" t="s">
        <v>6</v>
      </c>
      <c r="H34" s="33"/>
      <c r="I34" s="88" t="s">
        <v>23</v>
      </c>
      <c r="J34" s="71"/>
      <c r="K34" s="71"/>
      <c r="L34" s="305" t="str">
        <f>Admin!$C$219</f>
        <v>1945 – 2016</v>
      </c>
      <c r="M34" s="309">
        <f ca="1">Admin!F$215</f>
        <v>44.005200307344708</v>
      </c>
      <c r="N34" s="309">
        <f ca="1">Admin!G$215</f>
        <v>17.134289426683342</v>
      </c>
      <c r="O34" s="309">
        <f ca="1">Admin!H$215</f>
        <v>30.559111405365158</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v>316</v>
      </c>
      <c r="D52" s="100">
        <v>8.5331604999999993</v>
      </c>
      <c r="E52" s="100">
        <v>10.890575999999999</v>
      </c>
      <c r="F52" s="100" t="s">
        <v>24</v>
      </c>
      <c r="G52" s="100">
        <v>12.430820000000001</v>
      </c>
      <c r="H52" s="100">
        <v>8.4657365999999996</v>
      </c>
      <c r="I52" s="100">
        <v>7.9247793</v>
      </c>
      <c r="J52" s="100">
        <v>60.870252999999998</v>
      </c>
      <c r="K52" s="100" t="s">
        <v>24</v>
      </c>
      <c r="L52" s="100">
        <v>6.6136458999999999</v>
      </c>
      <c r="M52" s="100">
        <v>0.82698700000000003</v>
      </c>
      <c r="N52" s="99">
        <v>4602.5</v>
      </c>
      <c r="O52" s="99">
        <v>1.2720765000000001</v>
      </c>
      <c r="P52" s="99">
        <v>0.70173969999999997</v>
      </c>
      <c r="R52" s="118">
        <v>1945</v>
      </c>
      <c r="S52" s="99">
        <v>99</v>
      </c>
      <c r="T52" s="100">
        <v>2.6840179000000002</v>
      </c>
      <c r="U52" s="100">
        <v>3.3017078</v>
      </c>
      <c r="V52" s="100" t="s">
        <v>24</v>
      </c>
      <c r="W52" s="100">
        <v>3.7786572999999999</v>
      </c>
      <c r="X52" s="100">
        <v>2.5283574999999998</v>
      </c>
      <c r="Y52" s="100">
        <v>2.3305851999999998</v>
      </c>
      <c r="Z52" s="100">
        <v>62.702019999999997</v>
      </c>
      <c r="AA52" s="100" t="s">
        <v>24</v>
      </c>
      <c r="AB52" s="100">
        <v>2.0187602</v>
      </c>
      <c r="AC52" s="100">
        <v>0.30918180000000001</v>
      </c>
      <c r="AD52" s="99">
        <v>1287.5</v>
      </c>
      <c r="AE52" s="99">
        <v>0.35929559999999999</v>
      </c>
      <c r="AF52" s="99">
        <v>0.25122689999999998</v>
      </c>
      <c r="AH52" s="118">
        <v>1945</v>
      </c>
      <c r="AI52" s="99">
        <v>415</v>
      </c>
      <c r="AJ52" s="100">
        <v>5.6144052999999996</v>
      </c>
      <c r="AK52" s="100">
        <v>6.9519017999999999</v>
      </c>
      <c r="AL52" s="100" t="s">
        <v>24</v>
      </c>
      <c r="AM52" s="100">
        <v>7.9296343</v>
      </c>
      <c r="AN52" s="100">
        <v>5.4096488000000003</v>
      </c>
      <c r="AO52" s="100">
        <v>5.0514888999999998</v>
      </c>
      <c r="AP52" s="100">
        <v>61.307229</v>
      </c>
      <c r="AQ52" s="100" t="s">
        <v>24</v>
      </c>
      <c r="AR52" s="100">
        <v>4.2863045</v>
      </c>
      <c r="AS52" s="100">
        <v>0.59090710000000002</v>
      </c>
      <c r="AT52" s="99">
        <v>5890</v>
      </c>
      <c r="AU52" s="99">
        <v>0.81788519999999998</v>
      </c>
      <c r="AV52" s="99">
        <v>0.50412760000000001</v>
      </c>
      <c r="AW52" s="100">
        <v>3.2984675999999999</v>
      </c>
      <c r="AY52" s="118">
        <v>1945</v>
      </c>
    </row>
    <row r="53" spans="2:51">
      <c r="B53" s="118">
        <v>1946</v>
      </c>
      <c r="C53" s="99">
        <v>363</v>
      </c>
      <c r="D53" s="100">
        <v>9.7071801000000004</v>
      </c>
      <c r="E53" s="100">
        <v>12.235353999999999</v>
      </c>
      <c r="F53" s="100" t="s">
        <v>24</v>
      </c>
      <c r="G53" s="100">
        <v>13.934243</v>
      </c>
      <c r="H53" s="100">
        <v>9.5082377000000005</v>
      </c>
      <c r="I53" s="100">
        <v>8.8555367999999994</v>
      </c>
      <c r="J53" s="100">
        <v>61.549587000000002</v>
      </c>
      <c r="K53" s="100" t="s">
        <v>24</v>
      </c>
      <c r="L53" s="100">
        <v>7.2891566000000001</v>
      </c>
      <c r="M53" s="100">
        <v>0.87929659999999998</v>
      </c>
      <c r="N53" s="99">
        <v>5050</v>
      </c>
      <c r="O53" s="99">
        <v>1.3826904</v>
      </c>
      <c r="P53" s="99">
        <v>0.71171119999999999</v>
      </c>
      <c r="R53" s="118">
        <v>1946</v>
      </c>
      <c r="S53" s="99">
        <v>116</v>
      </c>
      <c r="T53" s="100">
        <v>3.1135923999999999</v>
      </c>
      <c r="U53" s="100">
        <v>3.8023267999999999</v>
      </c>
      <c r="V53" s="100" t="s">
        <v>24</v>
      </c>
      <c r="W53" s="100">
        <v>4.2281808999999999</v>
      </c>
      <c r="X53" s="100">
        <v>2.9309997999999999</v>
      </c>
      <c r="Y53" s="100">
        <v>2.6635417000000001</v>
      </c>
      <c r="Z53" s="100">
        <v>59.267240999999999</v>
      </c>
      <c r="AA53" s="100" t="s">
        <v>24</v>
      </c>
      <c r="AB53" s="100">
        <v>2.3462782999999998</v>
      </c>
      <c r="AC53" s="100">
        <v>0.34753430000000002</v>
      </c>
      <c r="AD53" s="99">
        <v>1905</v>
      </c>
      <c r="AE53" s="99">
        <v>0.52670870000000003</v>
      </c>
      <c r="AF53" s="99">
        <v>0.36037400000000003</v>
      </c>
      <c r="AH53" s="118">
        <v>1946</v>
      </c>
      <c r="AI53" s="99">
        <v>479</v>
      </c>
      <c r="AJ53" s="100">
        <v>6.4165248999999998</v>
      </c>
      <c r="AK53" s="100">
        <v>7.8593042999999998</v>
      </c>
      <c r="AL53" s="100" t="s">
        <v>24</v>
      </c>
      <c r="AM53" s="100">
        <v>8.8935917</v>
      </c>
      <c r="AN53" s="100">
        <v>6.1123725000000002</v>
      </c>
      <c r="AO53" s="100">
        <v>5.6675513999999998</v>
      </c>
      <c r="AP53" s="100">
        <v>60.996867999999999</v>
      </c>
      <c r="AQ53" s="100" t="s">
        <v>24</v>
      </c>
      <c r="AR53" s="100">
        <v>4.8266828000000004</v>
      </c>
      <c r="AS53" s="100">
        <v>0.64156650000000004</v>
      </c>
      <c r="AT53" s="99">
        <v>6955</v>
      </c>
      <c r="AU53" s="99">
        <v>0.95678969999999997</v>
      </c>
      <c r="AV53" s="99">
        <v>0.56171380000000004</v>
      </c>
      <c r="AW53" s="100">
        <v>3.2178596000000002</v>
      </c>
      <c r="AY53" s="118">
        <v>1946</v>
      </c>
    </row>
    <row r="54" spans="2:51">
      <c r="B54" s="118">
        <v>1947</v>
      </c>
      <c r="C54" s="99">
        <v>436</v>
      </c>
      <c r="D54" s="100">
        <v>11.481540000000001</v>
      </c>
      <c r="E54" s="100">
        <v>14.613956</v>
      </c>
      <c r="F54" s="100" t="s">
        <v>24</v>
      </c>
      <c r="G54" s="100">
        <v>16.633572999999998</v>
      </c>
      <c r="H54" s="100">
        <v>11.236405</v>
      </c>
      <c r="I54" s="100">
        <v>10.311202</v>
      </c>
      <c r="J54" s="100">
        <v>61.731650999999999</v>
      </c>
      <c r="K54" s="100" t="s">
        <v>24</v>
      </c>
      <c r="L54" s="100">
        <v>8.3492914999999996</v>
      </c>
      <c r="M54" s="100">
        <v>1.0694399999999999</v>
      </c>
      <c r="N54" s="99">
        <v>6025</v>
      </c>
      <c r="O54" s="99">
        <v>1.6246023000000001</v>
      </c>
      <c r="P54" s="99">
        <v>0.84103410000000001</v>
      </c>
      <c r="R54" s="118">
        <v>1947</v>
      </c>
      <c r="S54" s="99">
        <v>108</v>
      </c>
      <c r="T54" s="100">
        <v>2.8556319000000001</v>
      </c>
      <c r="U54" s="100">
        <v>3.3686408000000001</v>
      </c>
      <c r="V54" s="100" t="s">
        <v>24</v>
      </c>
      <c r="W54" s="100">
        <v>3.7071358999999999</v>
      </c>
      <c r="X54" s="100">
        <v>2.6379041000000001</v>
      </c>
      <c r="Y54" s="100">
        <v>2.4076271</v>
      </c>
      <c r="Z54" s="100">
        <v>59.814815000000003</v>
      </c>
      <c r="AA54" s="100" t="s">
        <v>24</v>
      </c>
      <c r="AB54" s="100">
        <v>2.1259842999999998</v>
      </c>
      <c r="AC54" s="100">
        <v>0.3302853</v>
      </c>
      <c r="AD54" s="99">
        <v>1687.5</v>
      </c>
      <c r="AE54" s="99">
        <v>0.45975919999999998</v>
      </c>
      <c r="AF54" s="99">
        <v>0.33136480000000001</v>
      </c>
      <c r="AH54" s="118">
        <v>1947</v>
      </c>
      <c r="AI54" s="99">
        <v>544</v>
      </c>
      <c r="AJ54" s="100">
        <v>7.1773490999999998</v>
      </c>
      <c r="AK54" s="100">
        <v>8.7369883999999995</v>
      </c>
      <c r="AL54" s="100" t="s">
        <v>24</v>
      </c>
      <c r="AM54" s="100">
        <v>9.8699239999999993</v>
      </c>
      <c r="AN54" s="100">
        <v>6.7778469000000001</v>
      </c>
      <c r="AO54" s="100">
        <v>6.2298239999999998</v>
      </c>
      <c r="AP54" s="100">
        <v>61.351103000000002</v>
      </c>
      <c r="AQ54" s="100" t="s">
        <v>24</v>
      </c>
      <c r="AR54" s="100">
        <v>5.2805280999999997</v>
      </c>
      <c r="AS54" s="100">
        <v>0.74045839999999996</v>
      </c>
      <c r="AT54" s="99">
        <v>7712.5</v>
      </c>
      <c r="AU54" s="99">
        <v>1.0451957999999999</v>
      </c>
      <c r="AV54" s="99">
        <v>0.62926439999999995</v>
      </c>
      <c r="AW54" s="100">
        <v>4.3382351999999997</v>
      </c>
      <c r="AY54" s="118">
        <v>1947</v>
      </c>
    </row>
    <row r="55" spans="2:51">
      <c r="B55" s="118">
        <v>1948</v>
      </c>
      <c r="C55" s="99">
        <v>432</v>
      </c>
      <c r="D55" s="100">
        <v>11.176653</v>
      </c>
      <c r="E55" s="100">
        <v>14.168509</v>
      </c>
      <c r="F55" s="100" t="s">
        <v>24</v>
      </c>
      <c r="G55" s="100">
        <v>16.081779999999998</v>
      </c>
      <c r="H55" s="100">
        <v>10.965408</v>
      </c>
      <c r="I55" s="100">
        <v>10.172784999999999</v>
      </c>
      <c r="J55" s="100">
        <v>61.331018999999998</v>
      </c>
      <c r="K55" s="100" t="s">
        <v>24</v>
      </c>
      <c r="L55" s="100">
        <v>8.0747663999999997</v>
      </c>
      <c r="M55" s="100">
        <v>1.0127769</v>
      </c>
      <c r="N55" s="99">
        <v>6122.5</v>
      </c>
      <c r="O55" s="99">
        <v>1.6214677</v>
      </c>
      <c r="P55" s="99">
        <v>0.84726409999999996</v>
      </c>
      <c r="R55" s="118">
        <v>1948</v>
      </c>
      <c r="S55" s="99">
        <v>132</v>
      </c>
      <c r="T55" s="100">
        <v>3.4343697</v>
      </c>
      <c r="U55" s="100">
        <v>4.1076740999999997</v>
      </c>
      <c r="V55" s="100" t="s">
        <v>24</v>
      </c>
      <c r="W55" s="100">
        <v>4.6634355000000003</v>
      </c>
      <c r="X55" s="100">
        <v>3.1493986999999999</v>
      </c>
      <c r="Y55" s="100">
        <v>2.8979466999999999</v>
      </c>
      <c r="Z55" s="100">
        <v>62.083333000000003</v>
      </c>
      <c r="AA55" s="100" t="s">
        <v>24</v>
      </c>
      <c r="AB55" s="100">
        <v>2.5512176000000002</v>
      </c>
      <c r="AC55" s="100">
        <v>0.38614559999999998</v>
      </c>
      <c r="AD55" s="99">
        <v>1800</v>
      </c>
      <c r="AE55" s="99">
        <v>0.48265140000000001</v>
      </c>
      <c r="AF55" s="99">
        <v>0.36198730000000001</v>
      </c>
      <c r="AH55" s="118">
        <v>1948</v>
      </c>
      <c r="AI55" s="99">
        <v>564</v>
      </c>
      <c r="AJ55" s="100">
        <v>7.3164087000000002</v>
      </c>
      <c r="AK55" s="100">
        <v>8.9253628999999997</v>
      </c>
      <c r="AL55" s="100" t="s">
        <v>24</v>
      </c>
      <c r="AM55" s="100">
        <v>10.120050000000001</v>
      </c>
      <c r="AN55" s="100">
        <v>6.9210292999999998</v>
      </c>
      <c r="AO55" s="100">
        <v>6.4227172000000001</v>
      </c>
      <c r="AP55" s="100">
        <v>61.507092</v>
      </c>
      <c r="AQ55" s="100" t="s">
        <v>24</v>
      </c>
      <c r="AR55" s="100">
        <v>5.3591790000000001</v>
      </c>
      <c r="AS55" s="100">
        <v>0.7340023</v>
      </c>
      <c r="AT55" s="99">
        <v>7922.5</v>
      </c>
      <c r="AU55" s="99">
        <v>1.0555874000000001</v>
      </c>
      <c r="AV55" s="99">
        <v>0.64945180000000002</v>
      </c>
      <c r="AW55" s="100">
        <v>3.4492777000000001</v>
      </c>
      <c r="AY55" s="118">
        <v>1948</v>
      </c>
    </row>
    <row r="56" spans="2:51">
      <c r="B56" s="118">
        <v>1949</v>
      </c>
      <c r="C56" s="99">
        <v>571</v>
      </c>
      <c r="D56" s="100">
        <v>14.373457999999999</v>
      </c>
      <c r="E56" s="100">
        <v>17.765875000000001</v>
      </c>
      <c r="F56" s="100" t="s">
        <v>24</v>
      </c>
      <c r="G56" s="100">
        <v>20.354296999999999</v>
      </c>
      <c r="H56" s="100">
        <v>13.986510000000001</v>
      </c>
      <c r="I56" s="100">
        <v>13.105613</v>
      </c>
      <c r="J56" s="100">
        <v>61.563046999999997</v>
      </c>
      <c r="K56" s="100" t="s">
        <v>24</v>
      </c>
      <c r="L56" s="100">
        <v>10.457875</v>
      </c>
      <c r="M56" s="100">
        <v>1.3532409000000001</v>
      </c>
      <c r="N56" s="99">
        <v>7892.5</v>
      </c>
      <c r="O56" s="99">
        <v>2.0328919999999999</v>
      </c>
      <c r="P56" s="99">
        <v>1.1241196</v>
      </c>
      <c r="R56" s="118">
        <v>1949</v>
      </c>
      <c r="S56" s="99">
        <v>119</v>
      </c>
      <c r="T56" s="100">
        <v>3.0237580999999998</v>
      </c>
      <c r="U56" s="100">
        <v>3.6096455000000001</v>
      </c>
      <c r="V56" s="100" t="s">
        <v>24</v>
      </c>
      <c r="W56" s="100">
        <v>3.9959077999999999</v>
      </c>
      <c r="X56" s="100">
        <v>2.7825239000000002</v>
      </c>
      <c r="Y56" s="100">
        <v>2.537115</v>
      </c>
      <c r="Z56" s="100">
        <v>61.701681000000001</v>
      </c>
      <c r="AA56" s="100" t="s">
        <v>24</v>
      </c>
      <c r="AB56" s="100">
        <v>2.2474031999999999</v>
      </c>
      <c r="AC56" s="100">
        <v>0.35989719999999997</v>
      </c>
      <c r="AD56" s="99">
        <v>1642.5</v>
      </c>
      <c r="AE56" s="99">
        <v>0.43014269999999999</v>
      </c>
      <c r="AF56" s="99">
        <v>0.34601710000000002</v>
      </c>
      <c r="AH56" s="118">
        <v>1949</v>
      </c>
      <c r="AI56" s="99">
        <v>690</v>
      </c>
      <c r="AJ56" s="100">
        <v>8.7252311000000002</v>
      </c>
      <c r="AK56" s="100">
        <v>10.374107</v>
      </c>
      <c r="AL56" s="100" t="s">
        <v>24</v>
      </c>
      <c r="AM56" s="100">
        <v>11.800103999999999</v>
      </c>
      <c r="AN56" s="100">
        <v>8.1757533000000002</v>
      </c>
      <c r="AO56" s="100">
        <v>7.6420583000000004</v>
      </c>
      <c r="AP56" s="100">
        <v>61.586956999999998</v>
      </c>
      <c r="AQ56" s="100" t="s">
        <v>24</v>
      </c>
      <c r="AR56" s="100">
        <v>6.4156205999999996</v>
      </c>
      <c r="AS56" s="100">
        <v>0.91682169999999996</v>
      </c>
      <c r="AT56" s="99">
        <v>9535</v>
      </c>
      <c r="AU56" s="99">
        <v>1.238167</v>
      </c>
      <c r="AV56" s="99">
        <v>0.81025329999999995</v>
      </c>
      <c r="AW56" s="100">
        <v>4.9217782999999997</v>
      </c>
      <c r="AY56" s="118">
        <v>1949</v>
      </c>
    </row>
    <row r="57" spans="2:51">
      <c r="B57" s="119">
        <v>1950</v>
      </c>
      <c r="C57" s="99">
        <v>618</v>
      </c>
      <c r="D57" s="100">
        <v>14.989449</v>
      </c>
      <c r="E57" s="100">
        <v>19.049258999999999</v>
      </c>
      <c r="F57" s="100" t="s">
        <v>24</v>
      </c>
      <c r="G57" s="100">
        <v>21.854441000000001</v>
      </c>
      <c r="H57" s="100">
        <v>14.877162</v>
      </c>
      <c r="I57" s="100">
        <v>13.912766</v>
      </c>
      <c r="J57" s="100">
        <v>62.216828</v>
      </c>
      <c r="K57" s="100" t="s">
        <v>24</v>
      </c>
      <c r="L57" s="100">
        <v>11.19971</v>
      </c>
      <c r="M57" s="100">
        <v>1.4135407</v>
      </c>
      <c r="N57" s="99">
        <v>8170</v>
      </c>
      <c r="O57" s="99">
        <v>2.0266918</v>
      </c>
      <c r="P57" s="99">
        <v>1.1261781</v>
      </c>
      <c r="R57" s="119">
        <v>1950</v>
      </c>
      <c r="S57" s="99">
        <v>137</v>
      </c>
      <c r="T57" s="100">
        <v>3.3778785999999998</v>
      </c>
      <c r="U57" s="100">
        <v>4.1039833999999997</v>
      </c>
      <c r="V57" s="100" t="s">
        <v>24</v>
      </c>
      <c r="W57" s="100">
        <v>4.6231796999999997</v>
      </c>
      <c r="X57" s="100">
        <v>3.1152799</v>
      </c>
      <c r="Y57" s="100">
        <v>2.7930845</v>
      </c>
      <c r="Z57" s="100">
        <v>62.317518</v>
      </c>
      <c r="AA57" s="100" t="s">
        <v>24</v>
      </c>
      <c r="AB57" s="100">
        <v>2.5805235999999998</v>
      </c>
      <c r="AC57" s="100">
        <v>0.39748159999999999</v>
      </c>
      <c r="AD57" s="99">
        <v>1852.5</v>
      </c>
      <c r="AE57" s="99">
        <v>0.47070329999999999</v>
      </c>
      <c r="AF57" s="99">
        <v>0.38128269999999997</v>
      </c>
      <c r="AH57" s="119">
        <v>1950</v>
      </c>
      <c r="AI57" s="99">
        <v>755</v>
      </c>
      <c r="AJ57" s="100">
        <v>9.2312958999999992</v>
      </c>
      <c r="AK57" s="100">
        <v>11.224837000000001</v>
      </c>
      <c r="AL57" s="100" t="s">
        <v>24</v>
      </c>
      <c r="AM57" s="100">
        <v>12.819471</v>
      </c>
      <c r="AN57" s="100">
        <v>8.7602121999999998</v>
      </c>
      <c r="AO57" s="100">
        <v>8.1487388000000003</v>
      </c>
      <c r="AP57" s="100">
        <v>62.235098999999998</v>
      </c>
      <c r="AQ57" s="100" t="s">
        <v>24</v>
      </c>
      <c r="AR57" s="100">
        <v>6.9733074999999998</v>
      </c>
      <c r="AS57" s="100">
        <v>0.96563370000000004</v>
      </c>
      <c r="AT57" s="99">
        <v>10022.5</v>
      </c>
      <c r="AU57" s="99">
        <v>1.2580332999999999</v>
      </c>
      <c r="AV57" s="99">
        <v>0.82740150000000001</v>
      </c>
      <c r="AW57" s="100">
        <v>4.6416512000000001</v>
      </c>
      <c r="AY57" s="119">
        <v>1950</v>
      </c>
    </row>
    <row r="58" spans="2:51">
      <c r="B58" s="119">
        <v>1951</v>
      </c>
      <c r="C58" s="99">
        <v>672</v>
      </c>
      <c r="D58" s="100">
        <v>15.798011000000001</v>
      </c>
      <c r="E58" s="100">
        <v>20.533208999999999</v>
      </c>
      <c r="F58" s="100" t="s">
        <v>24</v>
      </c>
      <c r="G58" s="100">
        <v>23.326187999999998</v>
      </c>
      <c r="H58" s="100">
        <v>15.912165</v>
      </c>
      <c r="I58" s="100">
        <v>14.892915</v>
      </c>
      <c r="J58" s="100">
        <v>62.008929000000002</v>
      </c>
      <c r="K58" s="100" t="s">
        <v>24</v>
      </c>
      <c r="L58" s="100">
        <v>11.781205999999999</v>
      </c>
      <c r="M58" s="100">
        <v>1.4623637</v>
      </c>
      <c r="N58" s="99">
        <v>8980</v>
      </c>
      <c r="O58" s="99">
        <v>2.1581351</v>
      </c>
      <c r="P58" s="99">
        <v>1.1668513</v>
      </c>
      <c r="R58" s="119">
        <v>1951</v>
      </c>
      <c r="S58" s="99">
        <v>153</v>
      </c>
      <c r="T58" s="100">
        <v>3.6708253000000002</v>
      </c>
      <c r="U58" s="100">
        <v>4.6812452999999996</v>
      </c>
      <c r="V58" s="100" t="s">
        <v>24</v>
      </c>
      <c r="W58" s="100">
        <v>5.3268573000000004</v>
      </c>
      <c r="X58" s="100">
        <v>3.3880436999999999</v>
      </c>
      <c r="Y58" s="100">
        <v>2.9709074000000002</v>
      </c>
      <c r="Z58" s="100">
        <v>65.114379</v>
      </c>
      <c r="AA58" s="100" t="s">
        <v>24</v>
      </c>
      <c r="AB58" s="100">
        <v>2.8927963999999999</v>
      </c>
      <c r="AC58" s="100">
        <v>0.42695689999999997</v>
      </c>
      <c r="AD58" s="99">
        <v>1695</v>
      </c>
      <c r="AE58" s="99">
        <v>0.41909800000000003</v>
      </c>
      <c r="AF58" s="99">
        <v>0.33454220000000001</v>
      </c>
      <c r="AH58" s="119">
        <v>1951</v>
      </c>
      <c r="AI58" s="99">
        <v>825</v>
      </c>
      <c r="AJ58" s="100">
        <v>9.7961218999999993</v>
      </c>
      <c r="AK58" s="100">
        <v>12.247562</v>
      </c>
      <c r="AL58" s="100" t="s">
        <v>24</v>
      </c>
      <c r="AM58" s="100">
        <v>13.901369000000001</v>
      </c>
      <c r="AN58" s="100">
        <v>9.4074945999999997</v>
      </c>
      <c r="AO58" s="100">
        <v>8.7134532</v>
      </c>
      <c r="AP58" s="100">
        <v>62.584848000000001</v>
      </c>
      <c r="AQ58" s="100" t="s">
        <v>24</v>
      </c>
      <c r="AR58" s="100">
        <v>7.5047758</v>
      </c>
      <c r="AS58" s="100">
        <v>1.0087054</v>
      </c>
      <c r="AT58" s="99">
        <v>10675</v>
      </c>
      <c r="AU58" s="99">
        <v>1.3009725000000001</v>
      </c>
      <c r="AV58" s="99">
        <v>0.83643160000000005</v>
      </c>
      <c r="AW58" s="100">
        <v>4.3862706999999999</v>
      </c>
      <c r="AY58" s="119">
        <v>1951</v>
      </c>
    </row>
    <row r="59" spans="2:51">
      <c r="B59" s="119">
        <v>1952</v>
      </c>
      <c r="C59" s="99">
        <v>800</v>
      </c>
      <c r="D59" s="100">
        <v>18.295750999999999</v>
      </c>
      <c r="E59" s="100">
        <v>24.605028000000001</v>
      </c>
      <c r="F59" s="100" t="s">
        <v>24</v>
      </c>
      <c r="G59" s="100">
        <v>28.167836000000001</v>
      </c>
      <c r="H59" s="100">
        <v>18.782083</v>
      </c>
      <c r="I59" s="100">
        <v>17.297872000000002</v>
      </c>
      <c r="J59" s="100">
        <v>62.737499999999997</v>
      </c>
      <c r="K59" s="100" t="s">
        <v>24</v>
      </c>
      <c r="L59" s="100">
        <v>13.346679999999999</v>
      </c>
      <c r="M59" s="100">
        <v>1.7447820000000001</v>
      </c>
      <c r="N59" s="99">
        <v>10257.5</v>
      </c>
      <c r="O59" s="99">
        <v>2.3970601999999999</v>
      </c>
      <c r="P59" s="99">
        <v>1.3449283999999999</v>
      </c>
      <c r="R59" s="119">
        <v>1952</v>
      </c>
      <c r="S59" s="99">
        <v>155</v>
      </c>
      <c r="T59" s="100">
        <v>3.6351697000000001</v>
      </c>
      <c r="U59" s="100">
        <v>4.7175463999999998</v>
      </c>
      <c r="V59" s="100" t="s">
        <v>24</v>
      </c>
      <c r="W59" s="100">
        <v>5.3698410000000001</v>
      </c>
      <c r="X59" s="100">
        <v>3.4107283000000002</v>
      </c>
      <c r="Y59" s="100">
        <v>2.9633676000000002</v>
      </c>
      <c r="Z59" s="100">
        <v>64.209676999999999</v>
      </c>
      <c r="AA59" s="100" t="s">
        <v>24</v>
      </c>
      <c r="AB59" s="100">
        <v>2.8125567</v>
      </c>
      <c r="AC59" s="100">
        <v>0.43361490000000003</v>
      </c>
      <c r="AD59" s="99">
        <v>1895</v>
      </c>
      <c r="AE59" s="99">
        <v>0.45799499999999999</v>
      </c>
      <c r="AF59" s="99">
        <v>0.38284380000000001</v>
      </c>
      <c r="AH59" s="119">
        <v>1952</v>
      </c>
      <c r="AI59" s="99">
        <v>955</v>
      </c>
      <c r="AJ59" s="100">
        <v>11.05772</v>
      </c>
      <c r="AK59" s="100">
        <v>14.102053</v>
      </c>
      <c r="AL59" s="100" t="s">
        <v>24</v>
      </c>
      <c r="AM59" s="100">
        <v>16.103169999999999</v>
      </c>
      <c r="AN59" s="100">
        <v>10.730048</v>
      </c>
      <c r="AO59" s="100">
        <v>9.8200413999999991</v>
      </c>
      <c r="AP59" s="100">
        <v>62.976439999999997</v>
      </c>
      <c r="AQ59" s="100" t="s">
        <v>24</v>
      </c>
      <c r="AR59" s="100">
        <v>8.3007387999999995</v>
      </c>
      <c r="AS59" s="100">
        <v>1.1703862</v>
      </c>
      <c r="AT59" s="99">
        <v>12152.5</v>
      </c>
      <c r="AU59" s="99">
        <v>1.4438385</v>
      </c>
      <c r="AV59" s="99">
        <v>0.96627859999999999</v>
      </c>
      <c r="AW59" s="100">
        <v>5.2156409999999997</v>
      </c>
      <c r="AY59" s="119">
        <v>1952</v>
      </c>
    </row>
    <row r="60" spans="2:51">
      <c r="B60" s="119">
        <v>1953</v>
      </c>
      <c r="C60" s="99">
        <v>862</v>
      </c>
      <c r="D60" s="100">
        <v>19.316094</v>
      </c>
      <c r="E60" s="100">
        <v>25.399743000000001</v>
      </c>
      <c r="F60" s="100" t="s">
        <v>24</v>
      </c>
      <c r="G60" s="100">
        <v>28.935348999999999</v>
      </c>
      <c r="H60" s="100">
        <v>19.608312000000002</v>
      </c>
      <c r="I60" s="100">
        <v>18.262689000000002</v>
      </c>
      <c r="J60" s="100">
        <v>62.911833000000001</v>
      </c>
      <c r="K60" s="100" t="s">
        <v>24</v>
      </c>
      <c r="L60" s="100">
        <v>14.029947999999999</v>
      </c>
      <c r="M60" s="100">
        <v>1.9231627</v>
      </c>
      <c r="N60" s="99">
        <v>10752.5</v>
      </c>
      <c r="O60" s="99">
        <v>2.4619347</v>
      </c>
      <c r="P60" s="99">
        <v>1.4528981999999999</v>
      </c>
      <c r="R60" s="119">
        <v>1953</v>
      </c>
      <c r="S60" s="99">
        <v>197</v>
      </c>
      <c r="T60" s="100">
        <v>4.5259264000000003</v>
      </c>
      <c r="U60" s="100">
        <v>5.8601286999999997</v>
      </c>
      <c r="V60" s="100" t="s">
        <v>24</v>
      </c>
      <c r="W60" s="100">
        <v>6.7256619000000004</v>
      </c>
      <c r="X60" s="100">
        <v>4.2165678</v>
      </c>
      <c r="Y60" s="100">
        <v>3.7175128000000002</v>
      </c>
      <c r="Z60" s="100">
        <v>64.911168000000004</v>
      </c>
      <c r="AA60" s="100" t="s">
        <v>24</v>
      </c>
      <c r="AB60" s="100">
        <v>3.433252</v>
      </c>
      <c r="AC60" s="100">
        <v>0.55703219999999998</v>
      </c>
      <c r="AD60" s="99">
        <v>2267.5</v>
      </c>
      <c r="AE60" s="99">
        <v>0.53708049999999996</v>
      </c>
      <c r="AF60" s="99">
        <v>0.4691072</v>
      </c>
      <c r="AH60" s="119">
        <v>1953</v>
      </c>
      <c r="AI60" s="99">
        <v>1059</v>
      </c>
      <c r="AJ60" s="100">
        <v>12.013204</v>
      </c>
      <c r="AK60" s="100">
        <v>15.131266999999999</v>
      </c>
      <c r="AL60" s="100" t="s">
        <v>24</v>
      </c>
      <c r="AM60" s="100">
        <v>17.252745999999998</v>
      </c>
      <c r="AN60" s="100">
        <v>11.562936000000001</v>
      </c>
      <c r="AO60" s="100">
        <v>10.681017000000001</v>
      </c>
      <c r="AP60" s="100">
        <v>63.283757999999999</v>
      </c>
      <c r="AQ60" s="100" t="s">
        <v>24</v>
      </c>
      <c r="AR60" s="100">
        <v>8.9126410000000007</v>
      </c>
      <c r="AS60" s="100">
        <v>1.3206465000000001</v>
      </c>
      <c r="AT60" s="99">
        <v>13020</v>
      </c>
      <c r="AU60" s="99">
        <v>1.5158218000000001</v>
      </c>
      <c r="AV60" s="99">
        <v>1.0642145999999999</v>
      </c>
      <c r="AW60" s="100">
        <v>4.3343319999999999</v>
      </c>
      <c r="AY60" s="119">
        <v>1953</v>
      </c>
    </row>
    <row r="61" spans="2:51">
      <c r="B61" s="119">
        <v>1954</v>
      </c>
      <c r="C61" s="99">
        <v>912</v>
      </c>
      <c r="D61" s="100">
        <v>20.061150999999999</v>
      </c>
      <c r="E61" s="100">
        <v>26.957806999999999</v>
      </c>
      <c r="F61" s="100" t="s">
        <v>24</v>
      </c>
      <c r="G61" s="100">
        <v>30.852865999999999</v>
      </c>
      <c r="H61" s="100">
        <v>20.611456</v>
      </c>
      <c r="I61" s="100">
        <v>19.109902999999999</v>
      </c>
      <c r="J61" s="100">
        <v>63.026316000000001</v>
      </c>
      <c r="K61" s="100" t="s">
        <v>24</v>
      </c>
      <c r="L61" s="100">
        <v>14.676537</v>
      </c>
      <c r="M61" s="100">
        <v>1.9918317000000001</v>
      </c>
      <c r="N61" s="99">
        <v>11367.5</v>
      </c>
      <c r="O61" s="99">
        <v>2.5549537</v>
      </c>
      <c r="P61" s="99">
        <v>1.5463408999999999</v>
      </c>
      <c r="R61" s="119">
        <v>1954</v>
      </c>
      <c r="S61" s="99">
        <v>162</v>
      </c>
      <c r="T61" s="100">
        <v>3.64832</v>
      </c>
      <c r="U61" s="100">
        <v>4.6720854999999997</v>
      </c>
      <c r="V61" s="100" t="s">
        <v>24</v>
      </c>
      <c r="W61" s="100">
        <v>5.3270119999999999</v>
      </c>
      <c r="X61" s="100">
        <v>3.3661129000000001</v>
      </c>
      <c r="Y61" s="100">
        <v>2.9709574000000001</v>
      </c>
      <c r="Z61" s="100">
        <v>65</v>
      </c>
      <c r="AA61" s="100" t="s">
        <v>24</v>
      </c>
      <c r="AB61" s="100">
        <v>2.8115237999999998</v>
      </c>
      <c r="AC61" s="100">
        <v>0.44977509999999998</v>
      </c>
      <c r="AD61" s="99">
        <v>1830</v>
      </c>
      <c r="AE61" s="99">
        <v>0.42511670000000001</v>
      </c>
      <c r="AF61" s="99">
        <v>0.3873221</v>
      </c>
      <c r="AH61" s="119">
        <v>1954</v>
      </c>
      <c r="AI61" s="99">
        <v>1074</v>
      </c>
      <c r="AJ61" s="100">
        <v>11.95126</v>
      </c>
      <c r="AK61" s="100">
        <v>15.144126999999999</v>
      </c>
      <c r="AL61" s="100" t="s">
        <v>24</v>
      </c>
      <c r="AM61" s="100">
        <v>17.291647999999999</v>
      </c>
      <c r="AN61" s="100">
        <v>11.544817999999999</v>
      </c>
      <c r="AO61" s="100">
        <v>10.657531000000001</v>
      </c>
      <c r="AP61" s="100">
        <v>63.324021999999999</v>
      </c>
      <c r="AQ61" s="100" t="s">
        <v>24</v>
      </c>
      <c r="AR61" s="100">
        <v>8.9679359000000005</v>
      </c>
      <c r="AS61" s="100">
        <v>1.3128782000000001</v>
      </c>
      <c r="AT61" s="99">
        <v>13197.5</v>
      </c>
      <c r="AU61" s="99">
        <v>1.5076137000000001</v>
      </c>
      <c r="AV61" s="99">
        <v>1.0928724000000001</v>
      </c>
      <c r="AW61" s="100">
        <v>5.7699729</v>
      </c>
      <c r="AY61" s="119">
        <v>1954</v>
      </c>
    </row>
    <row r="62" spans="2:51">
      <c r="B62" s="119">
        <v>1955</v>
      </c>
      <c r="C62" s="99">
        <v>1013</v>
      </c>
      <c r="D62" s="100">
        <v>21.755471</v>
      </c>
      <c r="E62" s="100">
        <v>30.03473</v>
      </c>
      <c r="F62" s="100" t="s">
        <v>24</v>
      </c>
      <c r="G62" s="100">
        <v>34.135947000000002</v>
      </c>
      <c r="H62" s="100">
        <v>22.619831000000001</v>
      </c>
      <c r="I62" s="100">
        <v>20.666785000000001</v>
      </c>
      <c r="J62" s="100">
        <v>63.526654000000001</v>
      </c>
      <c r="K62" s="100" t="s">
        <v>24</v>
      </c>
      <c r="L62" s="100">
        <v>15.815769</v>
      </c>
      <c r="M62" s="100">
        <v>2.1932103999999999</v>
      </c>
      <c r="N62" s="99">
        <v>12170</v>
      </c>
      <c r="O62" s="99">
        <v>2.6706751999999998</v>
      </c>
      <c r="P62" s="99">
        <v>1.6521688999999999</v>
      </c>
      <c r="R62" s="119">
        <v>1955</v>
      </c>
      <c r="S62" s="99">
        <v>165</v>
      </c>
      <c r="T62" s="100">
        <v>3.6316415000000002</v>
      </c>
      <c r="U62" s="100">
        <v>4.4798809999999998</v>
      </c>
      <c r="V62" s="100" t="s">
        <v>24</v>
      </c>
      <c r="W62" s="100">
        <v>5.0793350999999998</v>
      </c>
      <c r="X62" s="100">
        <v>3.3179452999999999</v>
      </c>
      <c r="Y62" s="100">
        <v>2.961846</v>
      </c>
      <c r="Z62" s="100">
        <v>64.136364</v>
      </c>
      <c r="AA62" s="100" t="s">
        <v>24</v>
      </c>
      <c r="AB62" s="100">
        <v>2.8561537000000001</v>
      </c>
      <c r="AC62" s="100">
        <v>0.46027669999999998</v>
      </c>
      <c r="AD62" s="99">
        <v>1970</v>
      </c>
      <c r="AE62" s="99">
        <v>0.44751370000000001</v>
      </c>
      <c r="AF62" s="99">
        <v>0.4267995</v>
      </c>
      <c r="AH62" s="119">
        <v>1955</v>
      </c>
      <c r="AI62" s="99">
        <v>1178</v>
      </c>
      <c r="AJ62" s="100">
        <v>12.804765</v>
      </c>
      <c r="AK62" s="100">
        <v>16.391801000000001</v>
      </c>
      <c r="AL62" s="100" t="s">
        <v>24</v>
      </c>
      <c r="AM62" s="100">
        <v>18.587022000000001</v>
      </c>
      <c r="AN62" s="100">
        <v>12.410968</v>
      </c>
      <c r="AO62" s="100">
        <v>11.348091999999999</v>
      </c>
      <c r="AP62" s="100">
        <v>63.612054000000001</v>
      </c>
      <c r="AQ62" s="100" t="s">
        <v>24</v>
      </c>
      <c r="AR62" s="100">
        <v>9.6700049000000003</v>
      </c>
      <c r="AS62" s="100">
        <v>1.4359549</v>
      </c>
      <c r="AT62" s="99">
        <v>14140</v>
      </c>
      <c r="AU62" s="99">
        <v>1.5783011</v>
      </c>
      <c r="AV62" s="99">
        <v>1.1801207</v>
      </c>
      <c r="AW62" s="100">
        <v>6.7043590000000002</v>
      </c>
      <c r="AY62" s="119">
        <v>1955</v>
      </c>
    </row>
    <row r="63" spans="2:51">
      <c r="B63" s="119">
        <v>1956</v>
      </c>
      <c r="C63" s="99">
        <v>1103</v>
      </c>
      <c r="D63" s="100">
        <v>23.094639999999998</v>
      </c>
      <c r="E63" s="100">
        <v>31.334500999999999</v>
      </c>
      <c r="F63" s="100" t="s">
        <v>24</v>
      </c>
      <c r="G63" s="100">
        <v>35.617953999999997</v>
      </c>
      <c r="H63" s="100">
        <v>23.921782</v>
      </c>
      <c r="I63" s="100">
        <v>22.064025999999998</v>
      </c>
      <c r="J63" s="100">
        <v>63.121034000000002</v>
      </c>
      <c r="K63" s="100" t="s">
        <v>24</v>
      </c>
      <c r="L63" s="100">
        <v>16.806339000000001</v>
      </c>
      <c r="M63" s="100">
        <v>2.2887616</v>
      </c>
      <c r="N63" s="99">
        <v>13607.5</v>
      </c>
      <c r="O63" s="99">
        <v>2.9115047999999999</v>
      </c>
      <c r="P63" s="99">
        <v>1.8441221000000001</v>
      </c>
      <c r="R63" s="119">
        <v>1956</v>
      </c>
      <c r="S63" s="99">
        <v>198</v>
      </c>
      <c r="T63" s="100">
        <v>4.2585224000000004</v>
      </c>
      <c r="U63" s="100">
        <v>5.2920924999999999</v>
      </c>
      <c r="V63" s="100" t="s">
        <v>24</v>
      </c>
      <c r="W63" s="100">
        <v>6.0362707000000002</v>
      </c>
      <c r="X63" s="100">
        <v>3.8739518999999998</v>
      </c>
      <c r="Y63" s="100">
        <v>3.4577912999999998</v>
      </c>
      <c r="Z63" s="100">
        <v>65.378788</v>
      </c>
      <c r="AA63" s="100" t="s">
        <v>24</v>
      </c>
      <c r="AB63" s="100">
        <v>3.2978014999999998</v>
      </c>
      <c r="AC63" s="100">
        <v>0.52248260000000002</v>
      </c>
      <c r="AD63" s="99">
        <v>2127.5</v>
      </c>
      <c r="AE63" s="99">
        <v>0.47251530000000003</v>
      </c>
      <c r="AF63" s="99">
        <v>0.4539417</v>
      </c>
      <c r="AH63" s="119">
        <v>1956</v>
      </c>
      <c r="AI63" s="99">
        <v>1301</v>
      </c>
      <c r="AJ63" s="100">
        <v>13.802981000000001</v>
      </c>
      <c r="AK63" s="100">
        <v>17.509084000000001</v>
      </c>
      <c r="AL63" s="100" t="s">
        <v>24</v>
      </c>
      <c r="AM63" s="100">
        <v>19.876846</v>
      </c>
      <c r="AN63" s="100">
        <v>13.364196</v>
      </c>
      <c r="AO63" s="100">
        <v>12.306789</v>
      </c>
      <c r="AP63" s="100">
        <v>63.464643000000002</v>
      </c>
      <c r="AQ63" s="100" t="s">
        <v>24</v>
      </c>
      <c r="AR63" s="100">
        <v>10.352511</v>
      </c>
      <c r="AS63" s="100">
        <v>1.5112443</v>
      </c>
      <c r="AT63" s="99">
        <v>15735</v>
      </c>
      <c r="AU63" s="99">
        <v>1.7147621</v>
      </c>
      <c r="AV63" s="99">
        <v>1.3041235</v>
      </c>
      <c r="AW63" s="100">
        <v>5.9210041000000002</v>
      </c>
      <c r="AY63" s="119">
        <v>1956</v>
      </c>
    </row>
    <row r="64" spans="2:51">
      <c r="B64" s="119">
        <v>1957</v>
      </c>
      <c r="C64" s="99">
        <v>1217</v>
      </c>
      <c r="D64" s="100">
        <v>24.926776</v>
      </c>
      <c r="E64" s="100">
        <v>34.374422000000003</v>
      </c>
      <c r="F64" s="100" t="s">
        <v>24</v>
      </c>
      <c r="G64" s="100">
        <v>39.308847</v>
      </c>
      <c r="H64" s="100">
        <v>26.091889999999999</v>
      </c>
      <c r="I64" s="100">
        <v>23.967464</v>
      </c>
      <c r="J64" s="100">
        <v>63.149137000000003</v>
      </c>
      <c r="K64" s="100" t="s">
        <v>24</v>
      </c>
      <c r="L64" s="100">
        <v>17.563862</v>
      </c>
      <c r="M64" s="100">
        <v>2.5535576</v>
      </c>
      <c r="N64" s="99">
        <v>15095</v>
      </c>
      <c r="O64" s="99">
        <v>3.1594039</v>
      </c>
      <c r="P64" s="99">
        <v>1.986145</v>
      </c>
      <c r="R64" s="119">
        <v>1957</v>
      </c>
      <c r="S64" s="99">
        <v>185</v>
      </c>
      <c r="T64" s="100">
        <v>3.8882699999999999</v>
      </c>
      <c r="U64" s="100">
        <v>4.9814850000000002</v>
      </c>
      <c r="V64" s="100" t="s">
        <v>24</v>
      </c>
      <c r="W64" s="100">
        <v>5.7630220000000003</v>
      </c>
      <c r="X64" s="100">
        <v>3.5683482999999998</v>
      </c>
      <c r="Y64" s="100">
        <v>3.1956888000000001</v>
      </c>
      <c r="Z64" s="100">
        <v>66.067567999999994</v>
      </c>
      <c r="AA64" s="100" t="s">
        <v>24</v>
      </c>
      <c r="AB64" s="100">
        <v>3.0730897000000001</v>
      </c>
      <c r="AC64" s="100">
        <v>0.49605830000000001</v>
      </c>
      <c r="AD64" s="99">
        <v>1915</v>
      </c>
      <c r="AE64" s="99">
        <v>0.4157169</v>
      </c>
      <c r="AF64" s="99">
        <v>0.406856</v>
      </c>
      <c r="AH64" s="119">
        <v>1957</v>
      </c>
      <c r="AI64" s="99">
        <v>1402</v>
      </c>
      <c r="AJ64" s="100">
        <v>14.543267</v>
      </c>
      <c r="AK64" s="100">
        <v>18.671215</v>
      </c>
      <c r="AL64" s="100" t="s">
        <v>24</v>
      </c>
      <c r="AM64" s="100">
        <v>21.335602000000002</v>
      </c>
      <c r="AN64" s="100">
        <v>14.175967</v>
      </c>
      <c r="AO64" s="100">
        <v>13.026237999999999</v>
      </c>
      <c r="AP64" s="100">
        <v>63.534236999999997</v>
      </c>
      <c r="AQ64" s="100" t="s">
        <v>24</v>
      </c>
      <c r="AR64" s="100">
        <v>10.827090999999999</v>
      </c>
      <c r="AS64" s="100">
        <v>1.6503243000000001</v>
      </c>
      <c r="AT64" s="99">
        <v>17010</v>
      </c>
      <c r="AU64" s="99">
        <v>1.8126019</v>
      </c>
      <c r="AV64" s="99">
        <v>1.3821431</v>
      </c>
      <c r="AW64" s="100">
        <v>6.9004367999999996</v>
      </c>
      <c r="AY64" s="119">
        <v>1957</v>
      </c>
    </row>
    <row r="65" spans="2:51">
      <c r="B65" s="120">
        <v>1958</v>
      </c>
      <c r="C65" s="99">
        <v>1235</v>
      </c>
      <c r="D65" s="100">
        <v>24.816140000000001</v>
      </c>
      <c r="E65" s="100">
        <v>34.332389999999997</v>
      </c>
      <c r="F65" s="100" t="s">
        <v>24</v>
      </c>
      <c r="G65" s="100">
        <v>39.365808000000001</v>
      </c>
      <c r="H65" s="100">
        <v>26.004028999999999</v>
      </c>
      <c r="I65" s="100">
        <v>23.764548999999999</v>
      </c>
      <c r="J65" s="100">
        <v>63.734817999999997</v>
      </c>
      <c r="K65" s="100" t="s">
        <v>24</v>
      </c>
      <c r="L65" s="100">
        <v>17.754456999999999</v>
      </c>
      <c r="M65" s="100">
        <v>2.6248672000000002</v>
      </c>
      <c r="N65" s="99">
        <v>14635</v>
      </c>
      <c r="O65" s="99">
        <v>3.0052569</v>
      </c>
      <c r="P65" s="99">
        <v>1.9784112</v>
      </c>
      <c r="R65" s="120">
        <v>1958</v>
      </c>
      <c r="S65" s="99">
        <v>193</v>
      </c>
      <c r="T65" s="100">
        <v>3.9664598</v>
      </c>
      <c r="U65" s="100">
        <v>5.0699493000000002</v>
      </c>
      <c r="V65" s="100" t="s">
        <v>24</v>
      </c>
      <c r="W65" s="100">
        <v>5.7260206</v>
      </c>
      <c r="X65" s="100">
        <v>3.6775343999999999</v>
      </c>
      <c r="Y65" s="100">
        <v>3.2320929</v>
      </c>
      <c r="Z65" s="100">
        <v>64.183937999999998</v>
      </c>
      <c r="AA65" s="100" t="s">
        <v>24</v>
      </c>
      <c r="AB65" s="100">
        <v>3.2431524</v>
      </c>
      <c r="AC65" s="100">
        <v>0.52627270000000004</v>
      </c>
      <c r="AD65" s="99">
        <v>2357.5</v>
      </c>
      <c r="AE65" s="99">
        <v>0.50063709999999995</v>
      </c>
      <c r="AF65" s="99">
        <v>0.51616359999999994</v>
      </c>
      <c r="AH65" s="120">
        <v>1958</v>
      </c>
      <c r="AI65" s="99">
        <v>1428</v>
      </c>
      <c r="AJ65" s="100">
        <v>14.508656</v>
      </c>
      <c r="AK65" s="100">
        <v>18.586347</v>
      </c>
      <c r="AL65" s="100" t="s">
        <v>24</v>
      </c>
      <c r="AM65" s="100">
        <v>21.225090000000002</v>
      </c>
      <c r="AN65" s="100">
        <v>14.110424</v>
      </c>
      <c r="AO65" s="100">
        <v>12.879778</v>
      </c>
      <c r="AP65" s="100">
        <v>63.795518000000001</v>
      </c>
      <c r="AQ65" s="100" t="s">
        <v>24</v>
      </c>
      <c r="AR65" s="100">
        <v>11.063764000000001</v>
      </c>
      <c r="AS65" s="100">
        <v>1.7056245000000001</v>
      </c>
      <c r="AT65" s="99">
        <v>16992.5</v>
      </c>
      <c r="AU65" s="99">
        <v>1.7739696</v>
      </c>
      <c r="AV65" s="99">
        <v>1.4202195</v>
      </c>
      <c r="AW65" s="100">
        <v>6.7717422999999997</v>
      </c>
      <c r="AY65" s="120">
        <v>1958</v>
      </c>
    </row>
    <row r="66" spans="2:51">
      <c r="B66" s="120">
        <v>1959</v>
      </c>
      <c r="C66" s="99">
        <v>1380</v>
      </c>
      <c r="D66" s="100">
        <v>27.164285</v>
      </c>
      <c r="E66" s="100">
        <v>38.129548999999997</v>
      </c>
      <c r="F66" s="100" t="s">
        <v>24</v>
      </c>
      <c r="G66" s="100">
        <v>43.673673000000001</v>
      </c>
      <c r="H66" s="100">
        <v>28.633911000000001</v>
      </c>
      <c r="I66" s="100">
        <v>26.158987</v>
      </c>
      <c r="J66" s="100">
        <v>64.086956999999998</v>
      </c>
      <c r="K66" s="100" t="s">
        <v>24</v>
      </c>
      <c r="L66" s="100">
        <v>19.092417999999999</v>
      </c>
      <c r="M66" s="100">
        <v>2.7439206</v>
      </c>
      <c r="N66" s="99">
        <v>15902.5</v>
      </c>
      <c r="O66" s="99">
        <v>3.1993119999999999</v>
      </c>
      <c r="P66" s="99">
        <v>2.0415302999999998</v>
      </c>
      <c r="R66" s="120">
        <v>1959</v>
      </c>
      <c r="S66" s="99">
        <v>198</v>
      </c>
      <c r="T66" s="100">
        <v>3.9789398</v>
      </c>
      <c r="U66" s="100">
        <v>5.0991508999999997</v>
      </c>
      <c r="V66" s="100" t="s">
        <v>24</v>
      </c>
      <c r="W66" s="100">
        <v>5.8520975999999996</v>
      </c>
      <c r="X66" s="100">
        <v>3.6987518000000001</v>
      </c>
      <c r="Y66" s="100">
        <v>3.2974339000000001</v>
      </c>
      <c r="Z66" s="100">
        <v>64.419191999999995</v>
      </c>
      <c r="AA66" s="100" t="s">
        <v>24</v>
      </c>
      <c r="AB66" s="100">
        <v>3.1730768999999999</v>
      </c>
      <c r="AC66" s="100">
        <v>0.50874889999999995</v>
      </c>
      <c r="AD66" s="99">
        <v>2390</v>
      </c>
      <c r="AE66" s="99">
        <v>0.49645830000000002</v>
      </c>
      <c r="AF66" s="99">
        <v>0.50237259999999995</v>
      </c>
      <c r="AH66" s="120">
        <v>1959</v>
      </c>
      <c r="AI66" s="99">
        <v>1578</v>
      </c>
      <c r="AJ66" s="100">
        <v>15.6915</v>
      </c>
      <c r="AK66" s="100">
        <v>20.287652000000001</v>
      </c>
      <c r="AL66" s="100" t="s">
        <v>24</v>
      </c>
      <c r="AM66" s="100">
        <v>23.198423999999999</v>
      </c>
      <c r="AN66" s="100">
        <v>15.301791</v>
      </c>
      <c r="AO66" s="100">
        <v>14.002720999999999</v>
      </c>
      <c r="AP66" s="100">
        <v>64.128643999999994</v>
      </c>
      <c r="AQ66" s="100" t="s">
        <v>24</v>
      </c>
      <c r="AR66" s="100">
        <v>11.716661999999999</v>
      </c>
      <c r="AS66" s="100">
        <v>1.7688203</v>
      </c>
      <c r="AT66" s="99">
        <v>18292.5</v>
      </c>
      <c r="AU66" s="99">
        <v>1.8695002999999999</v>
      </c>
      <c r="AV66" s="99">
        <v>1.4579268999999999</v>
      </c>
      <c r="AW66" s="100">
        <v>7.4776271000000003</v>
      </c>
      <c r="AY66" s="120">
        <v>1959</v>
      </c>
    </row>
    <row r="67" spans="2:51">
      <c r="B67" s="120">
        <v>1960</v>
      </c>
      <c r="C67" s="99">
        <v>1450</v>
      </c>
      <c r="D67" s="100">
        <v>27.925967</v>
      </c>
      <c r="E67" s="100">
        <v>39.460920000000002</v>
      </c>
      <c r="F67" s="100" t="s">
        <v>24</v>
      </c>
      <c r="G67" s="100">
        <v>45.353411000000001</v>
      </c>
      <c r="H67" s="100">
        <v>29.582951999999999</v>
      </c>
      <c r="I67" s="100">
        <v>27.110368000000001</v>
      </c>
      <c r="J67" s="100">
        <v>64.094202999999993</v>
      </c>
      <c r="K67" s="100" t="s">
        <v>24</v>
      </c>
      <c r="L67" s="100">
        <v>19.865735000000001</v>
      </c>
      <c r="M67" s="100">
        <v>2.9216788999999999</v>
      </c>
      <c r="N67" s="99">
        <v>16745</v>
      </c>
      <c r="O67" s="99">
        <v>3.2971035999999998</v>
      </c>
      <c r="P67" s="99">
        <v>2.2088041999999999</v>
      </c>
      <c r="R67" s="120">
        <v>1960</v>
      </c>
      <c r="S67" s="99">
        <v>216</v>
      </c>
      <c r="T67" s="100">
        <v>4.2497097999999998</v>
      </c>
      <c r="U67" s="100">
        <v>5.1692859000000002</v>
      </c>
      <c r="V67" s="100" t="s">
        <v>24</v>
      </c>
      <c r="W67" s="100">
        <v>5.8365071999999998</v>
      </c>
      <c r="X67" s="100">
        <v>3.8786741</v>
      </c>
      <c r="Y67" s="100">
        <v>3.4401983999999999</v>
      </c>
      <c r="Z67" s="100">
        <v>63.75</v>
      </c>
      <c r="AA67" s="100" t="s">
        <v>24</v>
      </c>
      <c r="AB67" s="100">
        <v>3.4643144000000001</v>
      </c>
      <c r="AC67" s="100">
        <v>0.55619929999999995</v>
      </c>
      <c r="AD67" s="99">
        <v>2655</v>
      </c>
      <c r="AE67" s="99">
        <v>0.54039199999999998</v>
      </c>
      <c r="AF67" s="99">
        <v>0.55990209999999996</v>
      </c>
      <c r="AH67" s="120">
        <v>1960</v>
      </c>
      <c r="AI67" s="99">
        <v>1666</v>
      </c>
      <c r="AJ67" s="100">
        <v>16.214112</v>
      </c>
      <c r="AK67" s="100">
        <v>20.855129999999999</v>
      </c>
      <c r="AL67" s="100" t="s">
        <v>24</v>
      </c>
      <c r="AM67" s="100">
        <v>23.846879999999999</v>
      </c>
      <c r="AN67" s="100">
        <v>15.80382</v>
      </c>
      <c r="AO67" s="100">
        <v>14.494249999999999</v>
      </c>
      <c r="AP67" s="100">
        <v>64.049549999999996</v>
      </c>
      <c r="AQ67" s="100" t="s">
        <v>24</v>
      </c>
      <c r="AR67" s="100">
        <v>12.309737999999999</v>
      </c>
      <c r="AS67" s="100">
        <v>1.8832519000000001</v>
      </c>
      <c r="AT67" s="99">
        <v>19400</v>
      </c>
      <c r="AU67" s="99">
        <v>1.9415921</v>
      </c>
      <c r="AV67" s="99">
        <v>1.5743016000000001</v>
      </c>
      <c r="AW67" s="100">
        <v>7.6337273999999997</v>
      </c>
      <c r="AY67" s="120">
        <v>1960</v>
      </c>
    </row>
    <row r="68" spans="2:51">
      <c r="B68" s="120">
        <v>1961</v>
      </c>
      <c r="C68" s="99">
        <v>1622</v>
      </c>
      <c r="D68" s="100">
        <v>30.532914000000002</v>
      </c>
      <c r="E68" s="100">
        <v>43.304470999999999</v>
      </c>
      <c r="F68" s="100" t="s">
        <v>24</v>
      </c>
      <c r="G68" s="100">
        <v>49.850785000000002</v>
      </c>
      <c r="H68" s="100">
        <v>32.469622000000001</v>
      </c>
      <c r="I68" s="100">
        <v>29.758538999999999</v>
      </c>
      <c r="J68" s="100">
        <v>64.340321000000003</v>
      </c>
      <c r="K68" s="100" t="s">
        <v>24</v>
      </c>
      <c r="L68" s="100">
        <v>21.684491999999999</v>
      </c>
      <c r="M68" s="100">
        <v>3.2279892000000001</v>
      </c>
      <c r="N68" s="99">
        <v>18350</v>
      </c>
      <c r="O68" s="99">
        <v>3.5327866000000001</v>
      </c>
      <c r="P68" s="99">
        <v>2.3843323000000001</v>
      </c>
      <c r="R68" s="120">
        <v>1961</v>
      </c>
      <c r="S68" s="99">
        <v>227</v>
      </c>
      <c r="T68" s="100">
        <v>4.3688292999999998</v>
      </c>
      <c r="U68" s="100">
        <v>5.4263304000000003</v>
      </c>
      <c r="V68" s="100" t="s">
        <v>24</v>
      </c>
      <c r="W68" s="100">
        <v>6.1464952000000004</v>
      </c>
      <c r="X68" s="100">
        <v>4.0029465000000002</v>
      </c>
      <c r="Y68" s="100">
        <v>3.5894222</v>
      </c>
      <c r="Z68" s="100">
        <v>64.768721999999997</v>
      </c>
      <c r="AA68" s="100" t="s">
        <v>24</v>
      </c>
      <c r="AB68" s="100">
        <v>3.5281318000000002</v>
      </c>
      <c r="AC68" s="100">
        <v>0.58636630000000001</v>
      </c>
      <c r="AD68" s="99">
        <v>2570</v>
      </c>
      <c r="AE68" s="99">
        <v>0.51207460000000005</v>
      </c>
      <c r="AF68" s="99">
        <v>0.55905110000000002</v>
      </c>
      <c r="AH68" s="120">
        <v>1961</v>
      </c>
      <c r="AI68" s="99">
        <v>1849</v>
      </c>
      <c r="AJ68" s="100">
        <v>17.595782</v>
      </c>
      <c r="AK68" s="100">
        <v>22.714822000000002</v>
      </c>
      <c r="AL68" s="100" t="s">
        <v>24</v>
      </c>
      <c r="AM68" s="100">
        <v>26.026776000000002</v>
      </c>
      <c r="AN68" s="100">
        <v>17.185485</v>
      </c>
      <c r="AO68" s="100">
        <v>15.786099999999999</v>
      </c>
      <c r="AP68" s="100">
        <v>64.392915000000002</v>
      </c>
      <c r="AQ68" s="100" t="s">
        <v>24</v>
      </c>
      <c r="AR68" s="100">
        <v>13.288774</v>
      </c>
      <c r="AS68" s="100">
        <v>2.0784389000000001</v>
      </c>
      <c r="AT68" s="99">
        <v>20920</v>
      </c>
      <c r="AU68" s="99">
        <v>2.0483696999999998</v>
      </c>
      <c r="AV68" s="99">
        <v>1.7017606999999999</v>
      </c>
      <c r="AW68" s="100">
        <v>7.9804339999999998</v>
      </c>
      <c r="AY68" s="120">
        <v>1961</v>
      </c>
    </row>
    <row r="69" spans="2:51">
      <c r="B69" s="120">
        <v>1962</v>
      </c>
      <c r="C69" s="99">
        <v>1772</v>
      </c>
      <c r="D69" s="100">
        <v>32.819676999999999</v>
      </c>
      <c r="E69" s="100">
        <v>46.326433999999999</v>
      </c>
      <c r="F69" s="100" t="s">
        <v>24</v>
      </c>
      <c r="G69" s="100">
        <v>53.237862</v>
      </c>
      <c r="H69" s="100">
        <v>34.772086999999999</v>
      </c>
      <c r="I69" s="100">
        <v>31.826965000000001</v>
      </c>
      <c r="J69" s="100">
        <v>64.450874999999996</v>
      </c>
      <c r="K69" s="100" t="s">
        <v>24</v>
      </c>
      <c r="L69" s="100">
        <v>22.826226999999999</v>
      </c>
      <c r="M69" s="100">
        <v>3.3830998000000001</v>
      </c>
      <c r="N69" s="99">
        <v>19827.5</v>
      </c>
      <c r="O69" s="99">
        <v>3.7570584</v>
      </c>
      <c r="P69" s="99">
        <v>2.5048083999999999</v>
      </c>
      <c r="R69" s="120">
        <v>1962</v>
      </c>
      <c r="S69" s="99">
        <v>254</v>
      </c>
      <c r="T69" s="100">
        <v>4.7912775999999999</v>
      </c>
      <c r="U69" s="100">
        <v>6.0021852999999998</v>
      </c>
      <c r="V69" s="100" t="s">
        <v>24</v>
      </c>
      <c r="W69" s="100">
        <v>6.8670999000000004</v>
      </c>
      <c r="X69" s="100">
        <v>4.3358236999999997</v>
      </c>
      <c r="Y69" s="100">
        <v>3.8435812</v>
      </c>
      <c r="Z69" s="100">
        <v>66.062991999999994</v>
      </c>
      <c r="AA69" s="100" t="s">
        <v>24</v>
      </c>
      <c r="AB69" s="100">
        <v>3.8939138</v>
      </c>
      <c r="AC69" s="100">
        <v>0.62277800000000005</v>
      </c>
      <c r="AD69" s="99">
        <v>2632.5</v>
      </c>
      <c r="AE69" s="99">
        <v>0.51453199999999999</v>
      </c>
      <c r="AF69" s="99">
        <v>0.55678050000000001</v>
      </c>
      <c r="AH69" s="120">
        <v>1962</v>
      </c>
      <c r="AI69" s="99">
        <v>2026</v>
      </c>
      <c r="AJ69" s="100">
        <v>18.933695</v>
      </c>
      <c r="AK69" s="100">
        <v>24.406047000000001</v>
      </c>
      <c r="AL69" s="100" t="s">
        <v>24</v>
      </c>
      <c r="AM69" s="100">
        <v>27.982151000000002</v>
      </c>
      <c r="AN69" s="100">
        <v>18.426355999999998</v>
      </c>
      <c r="AO69" s="100">
        <v>16.886164999999998</v>
      </c>
      <c r="AP69" s="100">
        <v>64.653086000000002</v>
      </c>
      <c r="AQ69" s="100" t="s">
        <v>24</v>
      </c>
      <c r="AR69" s="100">
        <v>14.181716</v>
      </c>
      <c r="AS69" s="100">
        <v>2.1746831000000002</v>
      </c>
      <c r="AT69" s="99">
        <v>22460</v>
      </c>
      <c r="AU69" s="99">
        <v>2.1609243999999999</v>
      </c>
      <c r="AV69" s="99">
        <v>1.7763576999999999</v>
      </c>
      <c r="AW69" s="100">
        <v>7.7182613</v>
      </c>
      <c r="AY69" s="120">
        <v>1962</v>
      </c>
    </row>
    <row r="70" spans="2:51">
      <c r="B70" s="120">
        <v>1963</v>
      </c>
      <c r="C70" s="99">
        <v>1859</v>
      </c>
      <c r="D70" s="100">
        <v>33.800615000000001</v>
      </c>
      <c r="E70" s="100">
        <v>48.127142999999997</v>
      </c>
      <c r="F70" s="100" t="s">
        <v>24</v>
      </c>
      <c r="G70" s="100">
        <v>55.442538999999996</v>
      </c>
      <c r="H70" s="100">
        <v>35.999943000000002</v>
      </c>
      <c r="I70" s="100">
        <v>32.953285000000001</v>
      </c>
      <c r="J70" s="100">
        <v>64.385422000000005</v>
      </c>
      <c r="K70" s="100" t="s">
        <v>24</v>
      </c>
      <c r="L70" s="100">
        <v>23.021671999999999</v>
      </c>
      <c r="M70" s="100">
        <v>3.4935729000000002</v>
      </c>
      <c r="N70" s="99">
        <v>21050</v>
      </c>
      <c r="O70" s="99">
        <v>3.9165705000000002</v>
      </c>
      <c r="P70" s="99">
        <v>2.6658054999999998</v>
      </c>
      <c r="R70" s="120">
        <v>1963</v>
      </c>
      <c r="S70" s="99">
        <v>262</v>
      </c>
      <c r="T70" s="100">
        <v>4.8455706000000003</v>
      </c>
      <c r="U70" s="100">
        <v>6.0877087000000003</v>
      </c>
      <c r="V70" s="100" t="s">
        <v>24</v>
      </c>
      <c r="W70" s="100">
        <v>6.9207612999999997</v>
      </c>
      <c r="X70" s="100">
        <v>4.3890225999999997</v>
      </c>
      <c r="Y70" s="100">
        <v>3.8913183</v>
      </c>
      <c r="Z70" s="100">
        <v>65.667939000000004</v>
      </c>
      <c r="AA70" s="100" t="s">
        <v>24</v>
      </c>
      <c r="AB70" s="100">
        <v>3.7839399</v>
      </c>
      <c r="AC70" s="100">
        <v>0.62856869999999998</v>
      </c>
      <c r="AD70" s="99">
        <v>2817.5</v>
      </c>
      <c r="AE70" s="99">
        <v>0.54044460000000005</v>
      </c>
      <c r="AF70" s="99">
        <v>0.58825059999999996</v>
      </c>
      <c r="AH70" s="120">
        <v>1963</v>
      </c>
      <c r="AI70" s="99">
        <v>2121</v>
      </c>
      <c r="AJ70" s="100">
        <v>19.446404999999999</v>
      </c>
      <c r="AK70" s="100">
        <v>25.131056000000001</v>
      </c>
      <c r="AL70" s="100" t="s">
        <v>24</v>
      </c>
      <c r="AM70" s="100">
        <v>28.840676999999999</v>
      </c>
      <c r="AN70" s="100">
        <v>18.943273999999999</v>
      </c>
      <c r="AO70" s="100">
        <v>17.384972999999999</v>
      </c>
      <c r="AP70" s="100">
        <v>64.543847</v>
      </c>
      <c r="AQ70" s="100" t="s">
        <v>24</v>
      </c>
      <c r="AR70" s="100">
        <v>14.140943</v>
      </c>
      <c r="AS70" s="100">
        <v>2.2351255000000001</v>
      </c>
      <c r="AT70" s="99">
        <v>23867.5</v>
      </c>
      <c r="AU70" s="99">
        <v>2.2542241999999999</v>
      </c>
      <c r="AV70" s="99">
        <v>1.8814158000000001</v>
      </c>
      <c r="AW70" s="100">
        <v>7.9056251</v>
      </c>
      <c r="AY70" s="120">
        <v>1963</v>
      </c>
    </row>
    <row r="71" spans="2:51">
      <c r="B71" s="120">
        <v>1964</v>
      </c>
      <c r="C71" s="99">
        <v>2028</v>
      </c>
      <c r="D71" s="100">
        <v>36.180689000000001</v>
      </c>
      <c r="E71" s="100">
        <v>51.852739999999997</v>
      </c>
      <c r="F71" s="100" t="s">
        <v>24</v>
      </c>
      <c r="G71" s="100">
        <v>59.688090000000003</v>
      </c>
      <c r="H71" s="100">
        <v>38.543097000000003</v>
      </c>
      <c r="I71" s="100">
        <v>35.098644999999998</v>
      </c>
      <c r="J71" s="100">
        <v>64.365745000000004</v>
      </c>
      <c r="K71" s="100">
        <v>65</v>
      </c>
      <c r="L71" s="100">
        <v>24.145731999999999</v>
      </c>
      <c r="M71" s="100">
        <v>3.6055896999999999</v>
      </c>
      <c r="N71" s="99">
        <v>22777</v>
      </c>
      <c r="O71" s="99">
        <v>4.1594989</v>
      </c>
      <c r="P71" s="99">
        <v>2.7309602000000002</v>
      </c>
      <c r="R71" s="120">
        <v>1964</v>
      </c>
      <c r="S71" s="99">
        <v>297</v>
      </c>
      <c r="T71" s="100">
        <v>5.3839461000000002</v>
      </c>
      <c r="U71" s="100">
        <v>6.9474213999999996</v>
      </c>
      <c r="V71" s="100" t="s">
        <v>24</v>
      </c>
      <c r="W71" s="100">
        <v>7.9717326999999996</v>
      </c>
      <c r="X71" s="100">
        <v>4.9395046000000002</v>
      </c>
      <c r="Y71" s="100">
        <v>4.3370904000000001</v>
      </c>
      <c r="Z71" s="100">
        <v>65.255892000000003</v>
      </c>
      <c r="AA71" s="100">
        <v>66</v>
      </c>
      <c r="AB71" s="100">
        <v>4.2556240000000001</v>
      </c>
      <c r="AC71" s="100">
        <v>0.6697033</v>
      </c>
      <c r="AD71" s="99">
        <v>3410</v>
      </c>
      <c r="AE71" s="99">
        <v>0.64159250000000001</v>
      </c>
      <c r="AF71" s="99">
        <v>0.68266490000000002</v>
      </c>
      <c r="AH71" s="120">
        <v>1964</v>
      </c>
      <c r="AI71" s="99">
        <v>2325</v>
      </c>
      <c r="AJ71" s="100">
        <v>20.905265</v>
      </c>
      <c r="AK71" s="100">
        <v>27.231849</v>
      </c>
      <c r="AL71" s="100" t="s">
        <v>24</v>
      </c>
      <c r="AM71" s="100">
        <v>31.299277</v>
      </c>
      <c r="AN71" s="100">
        <v>20.368824</v>
      </c>
      <c r="AO71" s="100">
        <v>18.585322999999999</v>
      </c>
      <c r="AP71" s="100">
        <v>64.479551999999998</v>
      </c>
      <c r="AQ71" s="100">
        <v>65</v>
      </c>
      <c r="AR71" s="100">
        <v>15.119001000000001</v>
      </c>
      <c r="AS71" s="100">
        <v>2.3112710000000001</v>
      </c>
      <c r="AT71" s="99">
        <v>26187</v>
      </c>
      <c r="AU71" s="99">
        <v>2.4267894999999999</v>
      </c>
      <c r="AV71" s="99">
        <v>1.9637176999999999</v>
      </c>
      <c r="AW71" s="100">
        <v>7.4635949999999998</v>
      </c>
      <c r="AY71" s="120">
        <v>1964</v>
      </c>
    </row>
    <row r="72" spans="2:51">
      <c r="B72" s="120">
        <v>1965</v>
      </c>
      <c r="C72" s="99">
        <v>2099</v>
      </c>
      <c r="D72" s="100">
        <v>36.731122999999997</v>
      </c>
      <c r="E72" s="100">
        <v>53.583776</v>
      </c>
      <c r="F72" s="100" t="s">
        <v>24</v>
      </c>
      <c r="G72" s="100">
        <v>61.688903000000003</v>
      </c>
      <c r="H72" s="100">
        <v>39.451441000000003</v>
      </c>
      <c r="I72" s="100">
        <v>35.559068000000003</v>
      </c>
      <c r="J72" s="100">
        <v>64.676035999999996</v>
      </c>
      <c r="K72" s="100">
        <v>65</v>
      </c>
      <c r="L72" s="100">
        <v>24.843177000000001</v>
      </c>
      <c r="M72" s="100">
        <v>3.7636721999999998</v>
      </c>
      <c r="N72" s="99">
        <v>23145</v>
      </c>
      <c r="O72" s="99">
        <v>4.1464375999999996</v>
      </c>
      <c r="P72" s="99">
        <v>2.7981319</v>
      </c>
      <c r="R72" s="120">
        <v>1965</v>
      </c>
      <c r="S72" s="99">
        <v>296</v>
      </c>
      <c r="T72" s="100">
        <v>5.2609127999999998</v>
      </c>
      <c r="U72" s="100">
        <v>6.5407130999999996</v>
      </c>
      <c r="V72" s="100" t="s">
        <v>24</v>
      </c>
      <c r="W72" s="100">
        <v>7.4640183999999996</v>
      </c>
      <c r="X72" s="100">
        <v>4.7448049000000001</v>
      </c>
      <c r="Y72" s="100">
        <v>4.2420156000000002</v>
      </c>
      <c r="Z72" s="100">
        <v>65.375</v>
      </c>
      <c r="AA72" s="100">
        <v>66</v>
      </c>
      <c r="AB72" s="100">
        <v>4.2898550999999996</v>
      </c>
      <c r="AC72" s="100">
        <v>0.67356919999999998</v>
      </c>
      <c r="AD72" s="99">
        <v>3267</v>
      </c>
      <c r="AE72" s="99">
        <v>0.60306789999999999</v>
      </c>
      <c r="AF72" s="99">
        <v>0.66564659999999998</v>
      </c>
      <c r="AH72" s="120">
        <v>1965</v>
      </c>
      <c r="AI72" s="99">
        <v>2395</v>
      </c>
      <c r="AJ72" s="100">
        <v>21.118252999999999</v>
      </c>
      <c r="AK72" s="100">
        <v>27.559179</v>
      </c>
      <c r="AL72" s="100" t="s">
        <v>24</v>
      </c>
      <c r="AM72" s="100">
        <v>31.644285</v>
      </c>
      <c r="AN72" s="100">
        <v>20.553612999999999</v>
      </c>
      <c r="AO72" s="100">
        <v>18.658200999999998</v>
      </c>
      <c r="AP72" s="100">
        <v>64.762422000000001</v>
      </c>
      <c r="AQ72" s="100">
        <v>65</v>
      </c>
      <c r="AR72" s="100">
        <v>15.603622</v>
      </c>
      <c r="AS72" s="100">
        <v>2.4018453000000002</v>
      </c>
      <c r="AT72" s="99">
        <v>26412</v>
      </c>
      <c r="AU72" s="99">
        <v>2.4012655000000001</v>
      </c>
      <c r="AV72" s="99">
        <v>2.0040062000000001</v>
      </c>
      <c r="AW72" s="100">
        <v>8.1923446999999996</v>
      </c>
      <c r="AY72" s="120">
        <v>1965</v>
      </c>
    </row>
    <row r="73" spans="2:51">
      <c r="B73" s="120">
        <v>1966</v>
      </c>
      <c r="C73" s="99">
        <v>2259</v>
      </c>
      <c r="D73" s="100">
        <v>38.670991999999998</v>
      </c>
      <c r="E73" s="100">
        <v>56.614832999999997</v>
      </c>
      <c r="F73" s="100" t="s">
        <v>24</v>
      </c>
      <c r="G73" s="100">
        <v>65.387443000000005</v>
      </c>
      <c r="H73" s="100">
        <v>41.647013000000001</v>
      </c>
      <c r="I73" s="100">
        <v>37.832439000000001</v>
      </c>
      <c r="J73" s="100">
        <v>64.739707999999993</v>
      </c>
      <c r="K73" s="100">
        <v>65</v>
      </c>
      <c r="L73" s="100">
        <v>25.731860000000001</v>
      </c>
      <c r="M73" s="100">
        <v>3.9086425999999999</v>
      </c>
      <c r="N73" s="99">
        <v>24770</v>
      </c>
      <c r="O73" s="99">
        <v>4.3411137000000002</v>
      </c>
      <c r="P73" s="99">
        <v>2.9500563</v>
      </c>
      <c r="R73" s="120">
        <v>1966</v>
      </c>
      <c r="S73" s="99">
        <v>317</v>
      </c>
      <c r="T73" s="100">
        <v>5.5054698999999996</v>
      </c>
      <c r="U73" s="100">
        <v>6.6590271000000003</v>
      </c>
      <c r="V73" s="100" t="s">
        <v>24</v>
      </c>
      <c r="W73" s="100">
        <v>7.4847551000000001</v>
      </c>
      <c r="X73" s="100">
        <v>5.0112283</v>
      </c>
      <c r="Y73" s="100">
        <v>4.5127742</v>
      </c>
      <c r="Z73" s="100">
        <v>62.936909</v>
      </c>
      <c r="AA73" s="100">
        <v>64</v>
      </c>
      <c r="AB73" s="100">
        <v>4.3832965000000002</v>
      </c>
      <c r="AC73" s="100">
        <v>0.68712879999999998</v>
      </c>
      <c r="AD73" s="99">
        <v>4132</v>
      </c>
      <c r="AE73" s="99">
        <v>0.74576569999999998</v>
      </c>
      <c r="AF73" s="99">
        <v>0.83617149999999996</v>
      </c>
      <c r="AH73" s="120">
        <v>1966</v>
      </c>
      <c r="AI73" s="99">
        <v>2576</v>
      </c>
      <c r="AJ73" s="100">
        <v>22.207858000000002</v>
      </c>
      <c r="AK73" s="100">
        <v>28.830995999999999</v>
      </c>
      <c r="AL73" s="100" t="s">
        <v>24</v>
      </c>
      <c r="AM73" s="100">
        <v>33.136887000000002</v>
      </c>
      <c r="AN73" s="100">
        <v>21.632771999999999</v>
      </c>
      <c r="AO73" s="100">
        <v>19.809356000000001</v>
      </c>
      <c r="AP73" s="100">
        <v>64.517857000000006</v>
      </c>
      <c r="AQ73" s="100">
        <v>65</v>
      </c>
      <c r="AR73" s="100">
        <v>16.088939</v>
      </c>
      <c r="AS73" s="100">
        <v>2.4786152000000001</v>
      </c>
      <c r="AT73" s="99">
        <v>28902</v>
      </c>
      <c r="AU73" s="99">
        <v>2.5698609000000001</v>
      </c>
      <c r="AV73" s="99">
        <v>2.1668883000000001</v>
      </c>
      <c r="AW73" s="100">
        <v>8.5019677999999992</v>
      </c>
      <c r="AY73" s="120">
        <v>1966</v>
      </c>
    </row>
    <row r="74" spans="2:51">
      <c r="B74" s="120">
        <v>1967</v>
      </c>
      <c r="C74" s="99">
        <v>2396</v>
      </c>
      <c r="D74" s="100">
        <v>40.341312000000002</v>
      </c>
      <c r="E74" s="100">
        <v>59.919328999999998</v>
      </c>
      <c r="F74" s="100" t="s">
        <v>24</v>
      </c>
      <c r="G74" s="100">
        <v>69.100494999999995</v>
      </c>
      <c r="H74" s="100">
        <v>43.631019999999999</v>
      </c>
      <c r="I74" s="100">
        <v>39.287703999999998</v>
      </c>
      <c r="J74" s="100">
        <v>65.000834999999995</v>
      </c>
      <c r="K74" s="100">
        <v>65</v>
      </c>
      <c r="L74" s="100">
        <v>26.574978000000002</v>
      </c>
      <c r="M74" s="100">
        <v>4.1663769000000004</v>
      </c>
      <c r="N74" s="99">
        <v>25773</v>
      </c>
      <c r="O74" s="99">
        <v>4.4423056000000001</v>
      </c>
      <c r="P74" s="99">
        <v>3.0205684000000002</v>
      </c>
      <c r="R74" s="120">
        <v>1967</v>
      </c>
      <c r="S74" s="99">
        <v>372</v>
      </c>
      <c r="T74" s="100">
        <v>6.3483860999999999</v>
      </c>
      <c r="U74" s="100">
        <v>7.7087781</v>
      </c>
      <c r="V74" s="100" t="s">
        <v>24</v>
      </c>
      <c r="W74" s="100">
        <v>8.7076329000000001</v>
      </c>
      <c r="X74" s="100">
        <v>5.7408165999999996</v>
      </c>
      <c r="Y74" s="100">
        <v>5.1640633999999999</v>
      </c>
      <c r="Z74" s="100">
        <v>64.088710000000006</v>
      </c>
      <c r="AA74" s="100">
        <v>65</v>
      </c>
      <c r="AB74" s="100">
        <v>5.0481748</v>
      </c>
      <c r="AC74" s="100">
        <v>0.8230999</v>
      </c>
      <c r="AD74" s="99">
        <v>4451</v>
      </c>
      <c r="AE74" s="99">
        <v>0.78983570000000003</v>
      </c>
      <c r="AF74" s="99">
        <v>0.89708600000000005</v>
      </c>
      <c r="AH74" s="120">
        <v>1967</v>
      </c>
      <c r="AI74" s="99">
        <v>2768</v>
      </c>
      <c r="AJ74" s="100">
        <v>23.45946</v>
      </c>
      <c r="AK74" s="100">
        <v>30.713418000000001</v>
      </c>
      <c r="AL74" s="100" t="s">
        <v>24</v>
      </c>
      <c r="AM74" s="100">
        <v>35.259112999999999</v>
      </c>
      <c r="AN74" s="100">
        <v>22.82959</v>
      </c>
      <c r="AO74" s="100">
        <v>20.760149999999999</v>
      </c>
      <c r="AP74" s="100">
        <v>64.878207000000003</v>
      </c>
      <c r="AQ74" s="100">
        <v>65</v>
      </c>
      <c r="AR74" s="100">
        <v>16.8935</v>
      </c>
      <c r="AS74" s="100">
        <v>2.6951501000000002</v>
      </c>
      <c r="AT74" s="99">
        <v>30224</v>
      </c>
      <c r="AU74" s="99">
        <v>2.6426357999999999</v>
      </c>
      <c r="AV74" s="99">
        <v>2.2397904</v>
      </c>
      <c r="AW74" s="100">
        <v>7.7728697999999996</v>
      </c>
      <c r="AY74" s="120">
        <v>1967</v>
      </c>
    </row>
    <row r="75" spans="2:51">
      <c r="B75" s="121">
        <v>1968</v>
      </c>
      <c r="C75" s="99">
        <v>2516</v>
      </c>
      <c r="D75" s="100">
        <v>41.633330000000001</v>
      </c>
      <c r="E75" s="100">
        <v>61.642076000000003</v>
      </c>
      <c r="F75" s="100" t="s">
        <v>24</v>
      </c>
      <c r="G75" s="100">
        <v>70.950304000000003</v>
      </c>
      <c r="H75" s="100">
        <v>45.028312</v>
      </c>
      <c r="I75" s="100">
        <v>40.658211999999999</v>
      </c>
      <c r="J75" s="100">
        <v>65.095389999999995</v>
      </c>
      <c r="K75" s="100">
        <v>65</v>
      </c>
      <c r="L75" s="100">
        <v>26.126687</v>
      </c>
      <c r="M75" s="100">
        <v>4.1204697000000001</v>
      </c>
      <c r="N75" s="99">
        <v>26794</v>
      </c>
      <c r="O75" s="99">
        <v>4.5379839999999998</v>
      </c>
      <c r="P75" s="99">
        <v>3.0337752999999998</v>
      </c>
      <c r="R75" s="121">
        <v>1968</v>
      </c>
      <c r="S75" s="99">
        <v>377</v>
      </c>
      <c r="T75" s="100">
        <v>6.3197774000000004</v>
      </c>
      <c r="U75" s="100">
        <v>7.8859018000000001</v>
      </c>
      <c r="V75" s="100" t="s">
        <v>24</v>
      </c>
      <c r="W75" s="100">
        <v>9.0478979000000006</v>
      </c>
      <c r="X75" s="100">
        <v>5.7464119</v>
      </c>
      <c r="Y75" s="100">
        <v>5.1347892999999996</v>
      </c>
      <c r="Z75" s="100">
        <v>64.809019000000006</v>
      </c>
      <c r="AA75" s="100">
        <v>64</v>
      </c>
      <c r="AB75" s="100">
        <v>4.9442623000000001</v>
      </c>
      <c r="AC75" s="100">
        <v>0.77754400000000001</v>
      </c>
      <c r="AD75" s="99">
        <v>4437</v>
      </c>
      <c r="AE75" s="99">
        <v>0.77373239999999999</v>
      </c>
      <c r="AF75" s="99">
        <v>0.8660738</v>
      </c>
      <c r="AH75" s="121">
        <v>1968</v>
      </c>
      <c r="AI75" s="99">
        <v>2893</v>
      </c>
      <c r="AJ75" s="100">
        <v>24.090997999999999</v>
      </c>
      <c r="AK75" s="100">
        <v>31.622736</v>
      </c>
      <c r="AL75" s="100" t="s">
        <v>24</v>
      </c>
      <c r="AM75" s="100">
        <v>36.348557999999997</v>
      </c>
      <c r="AN75" s="100">
        <v>23.473680999999999</v>
      </c>
      <c r="AO75" s="100">
        <v>21.378910000000001</v>
      </c>
      <c r="AP75" s="100">
        <v>65.058070999999998</v>
      </c>
      <c r="AQ75" s="100">
        <v>65</v>
      </c>
      <c r="AR75" s="100">
        <v>16.766155000000001</v>
      </c>
      <c r="AS75" s="100">
        <v>2.6408756000000002</v>
      </c>
      <c r="AT75" s="99">
        <v>31231</v>
      </c>
      <c r="AU75" s="99">
        <v>2.6833233999999999</v>
      </c>
      <c r="AV75" s="99">
        <v>2.2379760000000002</v>
      </c>
      <c r="AW75" s="100">
        <v>7.8167441000000002</v>
      </c>
      <c r="AY75" s="121">
        <v>1968</v>
      </c>
    </row>
    <row r="76" spans="2:51">
      <c r="B76" s="121">
        <v>1969</v>
      </c>
      <c r="C76" s="99">
        <v>2654</v>
      </c>
      <c r="D76" s="100">
        <v>43.013255000000001</v>
      </c>
      <c r="E76" s="100">
        <v>64.116739999999993</v>
      </c>
      <c r="F76" s="100" t="s">
        <v>24</v>
      </c>
      <c r="G76" s="100">
        <v>73.556787999999997</v>
      </c>
      <c r="H76" s="100">
        <v>46.788722999999997</v>
      </c>
      <c r="I76" s="100">
        <v>42.044120999999997</v>
      </c>
      <c r="J76" s="100">
        <v>64.921250999999998</v>
      </c>
      <c r="K76" s="100">
        <v>65</v>
      </c>
      <c r="L76" s="100">
        <v>27.290488</v>
      </c>
      <c r="M76" s="100">
        <v>4.4466039000000004</v>
      </c>
      <c r="N76" s="99">
        <v>28649</v>
      </c>
      <c r="O76" s="99">
        <v>4.7498459999999998</v>
      </c>
      <c r="P76" s="99">
        <v>3.2013704000000001</v>
      </c>
      <c r="R76" s="121">
        <v>1969</v>
      </c>
      <c r="S76" s="99">
        <v>383</v>
      </c>
      <c r="T76" s="100">
        <v>6.2860845000000003</v>
      </c>
      <c r="U76" s="100">
        <v>7.7028024999999998</v>
      </c>
      <c r="V76" s="100" t="s">
        <v>24</v>
      </c>
      <c r="W76" s="100">
        <v>8.7816101</v>
      </c>
      <c r="X76" s="100">
        <v>5.6608881999999996</v>
      </c>
      <c r="Y76" s="100">
        <v>5.0495809999999999</v>
      </c>
      <c r="Z76" s="100">
        <v>64.968667999999994</v>
      </c>
      <c r="AA76" s="100">
        <v>65</v>
      </c>
      <c r="AB76" s="100">
        <v>4.9285806000000001</v>
      </c>
      <c r="AC76" s="100">
        <v>0.81820119999999996</v>
      </c>
      <c r="AD76" s="99">
        <v>4348</v>
      </c>
      <c r="AE76" s="99">
        <v>0.74235180000000001</v>
      </c>
      <c r="AF76" s="99">
        <v>0.84807250000000001</v>
      </c>
      <c r="AH76" s="121">
        <v>1969</v>
      </c>
      <c r="AI76" s="99">
        <v>3037</v>
      </c>
      <c r="AJ76" s="100">
        <v>24.765526999999999</v>
      </c>
      <c r="AK76" s="100">
        <v>32.545848999999997</v>
      </c>
      <c r="AL76" s="100" t="s">
        <v>24</v>
      </c>
      <c r="AM76" s="100">
        <v>37.247568999999999</v>
      </c>
      <c r="AN76" s="100">
        <v>24.194229</v>
      </c>
      <c r="AO76" s="100">
        <v>21.949162000000001</v>
      </c>
      <c r="AP76" s="100">
        <v>64.927231000000006</v>
      </c>
      <c r="AQ76" s="100">
        <v>65</v>
      </c>
      <c r="AR76" s="100">
        <v>17.358253000000001</v>
      </c>
      <c r="AS76" s="100">
        <v>2.8517503</v>
      </c>
      <c r="AT76" s="99">
        <v>32997</v>
      </c>
      <c r="AU76" s="99">
        <v>2.7755101999999998</v>
      </c>
      <c r="AV76" s="99">
        <v>2.3442196000000002</v>
      </c>
      <c r="AW76" s="100">
        <v>8.3238198000000008</v>
      </c>
      <c r="AY76" s="121">
        <v>1969</v>
      </c>
    </row>
    <row r="77" spans="2:51">
      <c r="B77" s="121">
        <v>1970</v>
      </c>
      <c r="C77" s="99">
        <v>2755</v>
      </c>
      <c r="D77" s="100">
        <v>43.785919999999997</v>
      </c>
      <c r="E77" s="100">
        <v>65.787443999999994</v>
      </c>
      <c r="F77" s="100" t="s">
        <v>24</v>
      </c>
      <c r="G77" s="100">
        <v>75.733763999999994</v>
      </c>
      <c r="H77" s="100">
        <v>47.843046999999999</v>
      </c>
      <c r="I77" s="100">
        <v>42.939644999999999</v>
      </c>
      <c r="J77" s="100">
        <v>65.259528000000003</v>
      </c>
      <c r="K77" s="100">
        <v>66</v>
      </c>
      <c r="L77" s="100">
        <v>27.269127999999998</v>
      </c>
      <c r="M77" s="100">
        <v>4.3849875999999997</v>
      </c>
      <c r="N77" s="99">
        <v>28862</v>
      </c>
      <c r="O77" s="99">
        <v>4.6908946</v>
      </c>
      <c r="P77" s="99">
        <v>3.0877233999999998</v>
      </c>
      <c r="R77" s="121">
        <v>1970</v>
      </c>
      <c r="S77" s="99">
        <v>489</v>
      </c>
      <c r="T77" s="100">
        <v>7.8675902000000004</v>
      </c>
      <c r="U77" s="100">
        <v>9.4543876999999998</v>
      </c>
      <c r="V77" s="100" t="s">
        <v>24</v>
      </c>
      <c r="W77" s="100">
        <v>10.751213</v>
      </c>
      <c r="X77" s="100">
        <v>7.1831202999999997</v>
      </c>
      <c r="Y77" s="100">
        <v>6.5521178999999998</v>
      </c>
      <c r="Z77" s="100">
        <v>64.006135</v>
      </c>
      <c r="AA77" s="100">
        <v>64</v>
      </c>
      <c r="AB77" s="100">
        <v>5.9933814999999999</v>
      </c>
      <c r="AC77" s="100">
        <v>0.97371569999999996</v>
      </c>
      <c r="AD77" s="99">
        <v>5812</v>
      </c>
      <c r="AE77" s="99">
        <v>0.97282060000000004</v>
      </c>
      <c r="AF77" s="99">
        <v>1.0873957999999999</v>
      </c>
      <c r="AH77" s="121">
        <v>1970</v>
      </c>
      <c r="AI77" s="99">
        <v>3244</v>
      </c>
      <c r="AJ77" s="100">
        <v>25.936751000000001</v>
      </c>
      <c r="AK77" s="100">
        <v>34.058864</v>
      </c>
      <c r="AL77" s="100" t="s">
        <v>24</v>
      </c>
      <c r="AM77" s="100">
        <v>39.088563999999998</v>
      </c>
      <c r="AN77" s="100">
        <v>25.382391999999999</v>
      </c>
      <c r="AO77" s="100">
        <v>23.101721000000001</v>
      </c>
      <c r="AP77" s="100">
        <v>65.070592000000005</v>
      </c>
      <c r="AQ77" s="100">
        <v>65</v>
      </c>
      <c r="AR77" s="100">
        <v>17.763662</v>
      </c>
      <c r="AS77" s="100">
        <v>2.8695775000000001</v>
      </c>
      <c r="AT77" s="99">
        <v>34674</v>
      </c>
      <c r="AU77" s="99">
        <v>2.8592040999999999</v>
      </c>
      <c r="AV77" s="99">
        <v>2.3600246</v>
      </c>
      <c r="AW77" s="100">
        <v>6.9584035000000002</v>
      </c>
      <c r="AY77" s="121">
        <v>1970</v>
      </c>
    </row>
    <row r="78" spans="2:51">
      <c r="B78" s="121">
        <v>1971</v>
      </c>
      <c r="C78" s="99">
        <v>2886</v>
      </c>
      <c r="D78" s="100">
        <v>43.940745</v>
      </c>
      <c r="E78" s="100">
        <v>65.740444999999994</v>
      </c>
      <c r="F78" s="100" t="s">
        <v>24</v>
      </c>
      <c r="G78" s="100">
        <v>75.561701999999997</v>
      </c>
      <c r="H78" s="100">
        <v>47.940311999999999</v>
      </c>
      <c r="I78" s="100">
        <v>43.196536000000002</v>
      </c>
      <c r="J78" s="100">
        <v>65.019750999999999</v>
      </c>
      <c r="K78" s="100">
        <v>65</v>
      </c>
      <c r="L78" s="100">
        <v>28.178090000000001</v>
      </c>
      <c r="M78" s="100">
        <v>4.7254151000000002</v>
      </c>
      <c r="N78" s="99">
        <v>30895</v>
      </c>
      <c r="O78" s="99">
        <v>4.8083843999999996</v>
      </c>
      <c r="P78" s="99">
        <v>3.3407800999999999</v>
      </c>
      <c r="R78" s="121">
        <v>1971</v>
      </c>
      <c r="S78" s="99">
        <v>520</v>
      </c>
      <c r="T78" s="100">
        <v>8.0008259000000006</v>
      </c>
      <c r="U78" s="100">
        <v>9.7972885000000005</v>
      </c>
      <c r="V78" s="100" t="s">
        <v>24</v>
      </c>
      <c r="W78" s="100">
        <v>11.165908999999999</v>
      </c>
      <c r="X78" s="100">
        <v>7.3332158999999999</v>
      </c>
      <c r="Y78" s="100">
        <v>6.7064630000000003</v>
      </c>
      <c r="Z78" s="100">
        <v>64.059614999999994</v>
      </c>
      <c r="AA78" s="100">
        <v>64</v>
      </c>
      <c r="AB78" s="100">
        <v>6.3268037000000001</v>
      </c>
      <c r="AC78" s="100">
        <v>1.0488945999999999</v>
      </c>
      <c r="AD78" s="99">
        <v>6278</v>
      </c>
      <c r="AE78" s="99">
        <v>1.0045324</v>
      </c>
      <c r="AF78" s="99">
        <v>1.1514639</v>
      </c>
      <c r="AH78" s="121">
        <v>1971</v>
      </c>
      <c r="AI78" s="99">
        <v>3406</v>
      </c>
      <c r="AJ78" s="100">
        <v>26.065132999999999</v>
      </c>
      <c r="AK78" s="100">
        <v>34.332366999999998</v>
      </c>
      <c r="AL78" s="100" t="s">
        <v>24</v>
      </c>
      <c r="AM78" s="100">
        <v>39.359521999999998</v>
      </c>
      <c r="AN78" s="100">
        <v>25.572738999999999</v>
      </c>
      <c r="AO78" s="100">
        <v>23.352557999999998</v>
      </c>
      <c r="AP78" s="100">
        <v>64.873165</v>
      </c>
      <c r="AQ78" s="100">
        <v>65</v>
      </c>
      <c r="AR78" s="100">
        <v>18.449705000000002</v>
      </c>
      <c r="AS78" s="100">
        <v>3.0781744</v>
      </c>
      <c r="AT78" s="99">
        <v>37173</v>
      </c>
      <c r="AU78" s="99">
        <v>2.9328021</v>
      </c>
      <c r="AV78" s="99">
        <v>2.5287703000000001</v>
      </c>
      <c r="AW78" s="100">
        <v>6.7100651999999998</v>
      </c>
      <c r="AY78" s="121">
        <v>1971</v>
      </c>
    </row>
    <row r="79" spans="2:51">
      <c r="B79" s="121">
        <v>1972</v>
      </c>
      <c r="C79" s="99">
        <v>2970</v>
      </c>
      <c r="D79" s="100">
        <v>44.426806999999997</v>
      </c>
      <c r="E79" s="100">
        <v>66.866460000000004</v>
      </c>
      <c r="F79" s="100" t="s">
        <v>24</v>
      </c>
      <c r="G79" s="100">
        <v>76.690178000000003</v>
      </c>
      <c r="H79" s="100">
        <v>48.403610999999998</v>
      </c>
      <c r="I79" s="100">
        <v>43.296858999999998</v>
      </c>
      <c r="J79" s="100">
        <v>65.444108</v>
      </c>
      <c r="K79" s="100">
        <v>66</v>
      </c>
      <c r="L79" s="100">
        <v>28.135656999999998</v>
      </c>
      <c r="M79" s="100">
        <v>4.8596111999999998</v>
      </c>
      <c r="N79" s="99">
        <v>30561</v>
      </c>
      <c r="O79" s="99">
        <v>4.6718985000000002</v>
      </c>
      <c r="P79" s="99">
        <v>3.3751980000000001</v>
      </c>
      <c r="R79" s="121">
        <v>1972</v>
      </c>
      <c r="S79" s="99">
        <v>504</v>
      </c>
      <c r="T79" s="100">
        <v>7.6150058999999999</v>
      </c>
      <c r="U79" s="100">
        <v>9.2440230999999997</v>
      </c>
      <c r="V79" s="100" t="s">
        <v>24</v>
      </c>
      <c r="W79" s="100">
        <v>10.498554</v>
      </c>
      <c r="X79" s="100">
        <v>6.9207779</v>
      </c>
      <c r="Y79" s="100">
        <v>6.2775270000000001</v>
      </c>
      <c r="Z79" s="100">
        <v>64.238095000000001</v>
      </c>
      <c r="AA79" s="100">
        <v>65</v>
      </c>
      <c r="AB79" s="100">
        <v>6.0301508000000004</v>
      </c>
      <c r="AC79" s="100">
        <v>1.0360990000000001</v>
      </c>
      <c r="AD79" s="99">
        <v>5996</v>
      </c>
      <c r="AE79" s="99">
        <v>0.94241459999999999</v>
      </c>
      <c r="AF79" s="99">
        <v>1.1601135</v>
      </c>
      <c r="AH79" s="121">
        <v>1972</v>
      </c>
      <c r="AI79" s="99">
        <v>3474</v>
      </c>
      <c r="AJ79" s="100">
        <v>26.113106999999999</v>
      </c>
      <c r="AK79" s="100">
        <v>34.373908999999998</v>
      </c>
      <c r="AL79" s="100" t="s">
        <v>24</v>
      </c>
      <c r="AM79" s="100">
        <v>39.317269000000003</v>
      </c>
      <c r="AN79" s="100">
        <v>25.452739999999999</v>
      </c>
      <c r="AO79" s="100">
        <v>23.096985</v>
      </c>
      <c r="AP79" s="100">
        <v>65.269142000000002</v>
      </c>
      <c r="AQ79" s="100">
        <v>66</v>
      </c>
      <c r="AR79" s="100">
        <v>18.367346999999999</v>
      </c>
      <c r="AS79" s="100">
        <v>3.1650874999999998</v>
      </c>
      <c r="AT79" s="99">
        <v>36557</v>
      </c>
      <c r="AU79" s="99">
        <v>2.8330343999999998</v>
      </c>
      <c r="AV79" s="99">
        <v>2.5702663000000001</v>
      </c>
      <c r="AW79" s="100">
        <v>7.2334804000000004</v>
      </c>
      <c r="AY79" s="121">
        <v>1972</v>
      </c>
    </row>
    <row r="80" spans="2:51">
      <c r="B80" s="121">
        <v>1973</v>
      </c>
      <c r="C80" s="99">
        <v>3079</v>
      </c>
      <c r="D80" s="100">
        <v>45.393911000000003</v>
      </c>
      <c r="E80" s="100">
        <v>68.671924000000004</v>
      </c>
      <c r="F80" s="100" t="s">
        <v>24</v>
      </c>
      <c r="G80" s="100">
        <v>78.819039000000004</v>
      </c>
      <c r="H80" s="100">
        <v>49.344600999999997</v>
      </c>
      <c r="I80" s="100">
        <v>43.982906</v>
      </c>
      <c r="J80" s="100">
        <v>65.643600000000006</v>
      </c>
      <c r="K80" s="100">
        <v>66</v>
      </c>
      <c r="L80" s="100">
        <v>28.419789999999999</v>
      </c>
      <c r="M80" s="100">
        <v>4.9993505000000003</v>
      </c>
      <c r="N80" s="99">
        <v>31229</v>
      </c>
      <c r="O80" s="99">
        <v>4.7046399000000001</v>
      </c>
      <c r="P80" s="99">
        <v>3.4686208999999999</v>
      </c>
      <c r="R80" s="121">
        <v>1973</v>
      </c>
      <c r="S80" s="99">
        <v>564</v>
      </c>
      <c r="T80" s="100">
        <v>8.3907469999999993</v>
      </c>
      <c r="U80" s="100">
        <v>10.087659</v>
      </c>
      <c r="V80" s="100" t="s">
        <v>24</v>
      </c>
      <c r="W80" s="100">
        <v>11.553257</v>
      </c>
      <c r="X80" s="100">
        <v>7.5621849000000001</v>
      </c>
      <c r="Y80" s="100">
        <v>6.9013897000000002</v>
      </c>
      <c r="Z80" s="100">
        <v>64.553190999999998</v>
      </c>
      <c r="AA80" s="100">
        <v>64</v>
      </c>
      <c r="AB80" s="100">
        <v>6.4797794</v>
      </c>
      <c r="AC80" s="100">
        <v>1.1455498</v>
      </c>
      <c r="AD80" s="99">
        <v>6579</v>
      </c>
      <c r="AE80" s="99">
        <v>1.018483</v>
      </c>
      <c r="AF80" s="99">
        <v>1.3063032000000001</v>
      </c>
      <c r="AH80" s="121">
        <v>1973</v>
      </c>
      <c r="AI80" s="99">
        <v>3643</v>
      </c>
      <c r="AJ80" s="100">
        <v>26.976116999999999</v>
      </c>
      <c r="AK80" s="100">
        <v>35.448103000000003</v>
      </c>
      <c r="AL80" s="100" t="s">
        <v>24</v>
      </c>
      <c r="AM80" s="100">
        <v>40.596465000000002</v>
      </c>
      <c r="AN80" s="100">
        <v>26.120111000000001</v>
      </c>
      <c r="AO80" s="100">
        <v>23.665925999999999</v>
      </c>
      <c r="AP80" s="100">
        <v>65.474739</v>
      </c>
      <c r="AQ80" s="100">
        <v>66</v>
      </c>
      <c r="AR80" s="100">
        <v>18.645716</v>
      </c>
      <c r="AS80" s="100">
        <v>3.2872534</v>
      </c>
      <c r="AT80" s="99">
        <v>37808</v>
      </c>
      <c r="AU80" s="99">
        <v>2.8866529000000001</v>
      </c>
      <c r="AV80" s="99">
        <v>2.6929465000000001</v>
      </c>
      <c r="AW80" s="100">
        <v>6.8075185999999999</v>
      </c>
      <c r="AY80" s="121">
        <v>1973</v>
      </c>
    </row>
    <row r="81" spans="2:51">
      <c r="B81" s="121">
        <v>1974</v>
      </c>
      <c r="C81" s="99">
        <v>3296</v>
      </c>
      <c r="D81" s="100">
        <v>47.839751</v>
      </c>
      <c r="E81" s="100">
        <v>71.801050000000004</v>
      </c>
      <c r="F81" s="100" t="s">
        <v>24</v>
      </c>
      <c r="G81" s="100">
        <v>82.520328000000006</v>
      </c>
      <c r="H81" s="100">
        <v>51.625925000000002</v>
      </c>
      <c r="I81" s="100">
        <v>45.999986999999997</v>
      </c>
      <c r="J81" s="100">
        <v>65.485584000000003</v>
      </c>
      <c r="K81" s="100">
        <v>66</v>
      </c>
      <c r="L81" s="100">
        <v>28.983467999999998</v>
      </c>
      <c r="M81" s="100">
        <v>5.1260516999999997</v>
      </c>
      <c r="N81" s="99">
        <v>34026</v>
      </c>
      <c r="O81" s="99">
        <v>5.0462708000000003</v>
      </c>
      <c r="P81" s="99">
        <v>3.6840584000000001</v>
      </c>
      <c r="R81" s="121">
        <v>1974</v>
      </c>
      <c r="S81" s="99">
        <v>569</v>
      </c>
      <c r="T81" s="100">
        <v>8.3273536999999997</v>
      </c>
      <c r="U81" s="100">
        <v>10.062377</v>
      </c>
      <c r="V81" s="100" t="s">
        <v>24</v>
      </c>
      <c r="W81" s="100">
        <v>11.522494</v>
      </c>
      <c r="X81" s="100">
        <v>7.4129560000000003</v>
      </c>
      <c r="Y81" s="100">
        <v>6.6588997000000001</v>
      </c>
      <c r="Z81" s="100">
        <v>65.369068999999996</v>
      </c>
      <c r="AA81" s="100">
        <v>65</v>
      </c>
      <c r="AB81" s="100">
        <v>6.5334710999999999</v>
      </c>
      <c r="AC81" s="100">
        <v>1.1041254</v>
      </c>
      <c r="AD81" s="99">
        <v>6237</v>
      </c>
      <c r="AE81" s="99">
        <v>0.95005810000000002</v>
      </c>
      <c r="AF81" s="99">
        <v>1.2246075999999999</v>
      </c>
      <c r="AH81" s="121">
        <v>1974</v>
      </c>
      <c r="AI81" s="99">
        <v>3865</v>
      </c>
      <c r="AJ81" s="100">
        <v>28.165275999999999</v>
      </c>
      <c r="AK81" s="100">
        <v>36.851384000000003</v>
      </c>
      <c r="AL81" s="100" t="s">
        <v>24</v>
      </c>
      <c r="AM81" s="100">
        <v>42.224021999999998</v>
      </c>
      <c r="AN81" s="100">
        <v>27.105926</v>
      </c>
      <c r="AO81" s="100">
        <v>24.491980000000002</v>
      </c>
      <c r="AP81" s="100">
        <v>65.468427000000005</v>
      </c>
      <c r="AQ81" s="100">
        <v>66</v>
      </c>
      <c r="AR81" s="100">
        <v>19.247049000000001</v>
      </c>
      <c r="AS81" s="100">
        <v>3.3367002000000001</v>
      </c>
      <c r="AT81" s="99">
        <v>40263</v>
      </c>
      <c r="AU81" s="99">
        <v>3.02555</v>
      </c>
      <c r="AV81" s="99">
        <v>2.8098822999999999</v>
      </c>
      <c r="AW81" s="100">
        <v>7.1355955</v>
      </c>
      <c r="AY81" s="121">
        <v>1974</v>
      </c>
    </row>
    <row r="82" spans="2:51">
      <c r="B82" s="121">
        <v>1975</v>
      </c>
      <c r="C82" s="99">
        <v>3392</v>
      </c>
      <c r="D82" s="100">
        <v>48.671429000000003</v>
      </c>
      <c r="E82" s="100">
        <v>72.261353</v>
      </c>
      <c r="F82" s="100" t="s">
        <v>24</v>
      </c>
      <c r="G82" s="100">
        <v>83.064699000000005</v>
      </c>
      <c r="H82" s="100">
        <v>51.981330999999997</v>
      </c>
      <c r="I82" s="100">
        <v>46.150444999999998</v>
      </c>
      <c r="J82" s="100">
        <v>65.545106000000004</v>
      </c>
      <c r="K82" s="100">
        <v>66</v>
      </c>
      <c r="L82" s="100">
        <v>29.401057000000002</v>
      </c>
      <c r="M82" s="100">
        <v>5.5846422000000002</v>
      </c>
      <c r="N82" s="99">
        <v>34798</v>
      </c>
      <c r="O82" s="99">
        <v>5.1042604999999996</v>
      </c>
      <c r="P82" s="99">
        <v>3.9983591999999999</v>
      </c>
      <c r="R82" s="121">
        <v>1975</v>
      </c>
      <c r="S82" s="99">
        <v>610</v>
      </c>
      <c r="T82" s="100">
        <v>8.8101731000000001</v>
      </c>
      <c r="U82" s="100">
        <v>10.486827</v>
      </c>
      <c r="V82" s="100" t="s">
        <v>24</v>
      </c>
      <c r="W82" s="100">
        <v>11.940671</v>
      </c>
      <c r="X82" s="100">
        <v>7.7789463000000003</v>
      </c>
      <c r="Y82" s="100">
        <v>7.0403596000000004</v>
      </c>
      <c r="Z82" s="100">
        <v>65.157376999999997</v>
      </c>
      <c r="AA82" s="100">
        <v>65</v>
      </c>
      <c r="AB82" s="100">
        <v>6.8531626000000001</v>
      </c>
      <c r="AC82" s="100">
        <v>1.2633846</v>
      </c>
      <c r="AD82" s="99">
        <v>6779</v>
      </c>
      <c r="AE82" s="99">
        <v>1.0200966</v>
      </c>
      <c r="AF82" s="99">
        <v>1.4420120999999999</v>
      </c>
      <c r="AH82" s="121">
        <v>1975</v>
      </c>
      <c r="AI82" s="99">
        <v>4002</v>
      </c>
      <c r="AJ82" s="100">
        <v>28.805883999999999</v>
      </c>
      <c r="AK82" s="100">
        <v>37.255189999999999</v>
      </c>
      <c r="AL82" s="100" t="s">
        <v>24</v>
      </c>
      <c r="AM82" s="100">
        <v>42.646346000000001</v>
      </c>
      <c r="AN82" s="100">
        <v>27.443663999999998</v>
      </c>
      <c r="AO82" s="100">
        <v>24.766449999999999</v>
      </c>
      <c r="AP82" s="100">
        <v>65.486007000000001</v>
      </c>
      <c r="AQ82" s="100">
        <v>66</v>
      </c>
      <c r="AR82" s="100">
        <v>19.581171999999999</v>
      </c>
      <c r="AS82" s="100">
        <v>3.6708523999999998</v>
      </c>
      <c r="AT82" s="99">
        <v>41577</v>
      </c>
      <c r="AU82" s="99">
        <v>3.0882668999999998</v>
      </c>
      <c r="AV82" s="99">
        <v>3.1018029</v>
      </c>
      <c r="AW82" s="100">
        <v>6.8906784999999999</v>
      </c>
      <c r="AY82" s="121">
        <v>1975</v>
      </c>
    </row>
    <row r="83" spans="2:51">
      <c r="B83" s="121">
        <v>1976</v>
      </c>
      <c r="C83" s="99">
        <v>3547</v>
      </c>
      <c r="D83" s="100">
        <v>50.440598000000001</v>
      </c>
      <c r="E83" s="100">
        <v>74.602655999999996</v>
      </c>
      <c r="F83" s="100" t="s">
        <v>24</v>
      </c>
      <c r="G83" s="100">
        <v>85.771662000000006</v>
      </c>
      <c r="H83" s="100">
        <v>53.235008000000001</v>
      </c>
      <c r="I83" s="100">
        <v>47.241961000000003</v>
      </c>
      <c r="J83" s="100">
        <v>65.962503999999996</v>
      </c>
      <c r="K83" s="100">
        <v>67</v>
      </c>
      <c r="L83" s="100">
        <v>29.975491999999999</v>
      </c>
      <c r="M83" s="100">
        <v>5.6727493999999998</v>
      </c>
      <c r="N83" s="99">
        <v>35119</v>
      </c>
      <c r="O83" s="99">
        <v>5.1086907999999998</v>
      </c>
      <c r="P83" s="99">
        <v>4.1390487</v>
      </c>
      <c r="R83" s="121">
        <v>1976</v>
      </c>
      <c r="S83" s="99">
        <v>675</v>
      </c>
      <c r="T83" s="100">
        <v>9.6414123000000007</v>
      </c>
      <c r="U83" s="100">
        <v>11.191898</v>
      </c>
      <c r="V83" s="100" t="s">
        <v>24</v>
      </c>
      <c r="W83" s="100">
        <v>12.754739000000001</v>
      </c>
      <c r="X83" s="100">
        <v>8.4830033999999994</v>
      </c>
      <c r="Y83" s="100">
        <v>7.7846621999999996</v>
      </c>
      <c r="Z83" s="100">
        <v>64.534814999999995</v>
      </c>
      <c r="AA83" s="100">
        <v>65</v>
      </c>
      <c r="AB83" s="100">
        <v>7.2666595000000003</v>
      </c>
      <c r="AC83" s="100">
        <v>1.3463647999999999</v>
      </c>
      <c r="AD83" s="99">
        <v>7723</v>
      </c>
      <c r="AE83" s="99">
        <v>1.1508872000000001</v>
      </c>
      <c r="AF83" s="99">
        <v>1.6687012999999999</v>
      </c>
      <c r="AH83" s="121">
        <v>1976</v>
      </c>
      <c r="AI83" s="99">
        <v>4222</v>
      </c>
      <c r="AJ83" s="100">
        <v>30.086047000000001</v>
      </c>
      <c r="AK83" s="100">
        <v>38.436433999999998</v>
      </c>
      <c r="AL83" s="100" t="s">
        <v>24</v>
      </c>
      <c r="AM83" s="100">
        <v>43.970032000000003</v>
      </c>
      <c r="AN83" s="100">
        <v>28.254373999999999</v>
      </c>
      <c r="AO83" s="100">
        <v>25.558430999999999</v>
      </c>
      <c r="AP83" s="100">
        <v>65.734249000000005</v>
      </c>
      <c r="AQ83" s="100">
        <v>66</v>
      </c>
      <c r="AR83" s="100">
        <v>19.988637000000001</v>
      </c>
      <c r="AS83" s="100">
        <v>3.7474924999999999</v>
      </c>
      <c r="AT83" s="99">
        <v>42842</v>
      </c>
      <c r="AU83" s="99">
        <v>3.1536626999999999</v>
      </c>
      <c r="AV83" s="99">
        <v>3.2671519</v>
      </c>
      <c r="AW83" s="100">
        <v>6.6657732000000003</v>
      </c>
      <c r="AY83" s="121">
        <v>1976</v>
      </c>
    </row>
    <row r="84" spans="2:51">
      <c r="B84" s="121">
        <v>1977</v>
      </c>
      <c r="C84" s="99">
        <v>3535</v>
      </c>
      <c r="D84" s="100">
        <v>49.755780999999999</v>
      </c>
      <c r="E84" s="100">
        <v>73.931818000000007</v>
      </c>
      <c r="F84" s="100" t="s">
        <v>24</v>
      </c>
      <c r="G84" s="100">
        <v>85.347147000000007</v>
      </c>
      <c r="H84" s="100">
        <v>52.232129</v>
      </c>
      <c r="I84" s="100">
        <v>46.032617999999999</v>
      </c>
      <c r="J84" s="100">
        <v>66.521358000000006</v>
      </c>
      <c r="K84" s="100">
        <v>67</v>
      </c>
      <c r="L84" s="100">
        <v>29.353151</v>
      </c>
      <c r="M84" s="100">
        <v>5.8604111000000003</v>
      </c>
      <c r="N84" s="99">
        <v>33360</v>
      </c>
      <c r="O84" s="99">
        <v>4.8045404999999999</v>
      </c>
      <c r="P84" s="99">
        <v>4.0005756000000003</v>
      </c>
      <c r="R84" s="121">
        <v>1977</v>
      </c>
      <c r="S84" s="99">
        <v>791</v>
      </c>
      <c r="T84" s="100">
        <v>11.160443000000001</v>
      </c>
      <c r="U84" s="100">
        <v>12.905447000000001</v>
      </c>
      <c r="V84" s="100" t="s">
        <v>24</v>
      </c>
      <c r="W84" s="100">
        <v>14.786415</v>
      </c>
      <c r="X84" s="100">
        <v>9.7146878000000001</v>
      </c>
      <c r="Y84" s="100">
        <v>8.9175438000000007</v>
      </c>
      <c r="Z84" s="100">
        <v>64.994943000000006</v>
      </c>
      <c r="AA84" s="100">
        <v>65</v>
      </c>
      <c r="AB84" s="100">
        <v>8.3961363000000002</v>
      </c>
      <c r="AC84" s="100">
        <v>1.6319372999999999</v>
      </c>
      <c r="AD84" s="99">
        <v>8904</v>
      </c>
      <c r="AE84" s="99">
        <v>1.3110778000000001</v>
      </c>
      <c r="AF84" s="99">
        <v>1.9853373999999999</v>
      </c>
      <c r="AH84" s="121">
        <v>1977</v>
      </c>
      <c r="AI84" s="99">
        <v>4326</v>
      </c>
      <c r="AJ84" s="100">
        <v>30.481459000000001</v>
      </c>
      <c r="AK84" s="100">
        <v>38.868471</v>
      </c>
      <c r="AL84" s="100" t="s">
        <v>24</v>
      </c>
      <c r="AM84" s="100">
        <v>44.641378000000003</v>
      </c>
      <c r="AN84" s="100">
        <v>28.334572000000001</v>
      </c>
      <c r="AO84" s="100">
        <v>25.510245000000001</v>
      </c>
      <c r="AP84" s="100">
        <v>66.242255999999998</v>
      </c>
      <c r="AQ84" s="100">
        <v>67</v>
      </c>
      <c r="AR84" s="100">
        <v>20.154678000000001</v>
      </c>
      <c r="AS84" s="100">
        <v>3.9764683999999999</v>
      </c>
      <c r="AT84" s="99">
        <v>42264</v>
      </c>
      <c r="AU84" s="99">
        <v>3.0771491000000002</v>
      </c>
      <c r="AV84" s="99">
        <v>3.2957778000000002</v>
      </c>
      <c r="AW84" s="100">
        <v>5.7287296999999997</v>
      </c>
      <c r="AY84" s="121">
        <v>1977</v>
      </c>
    </row>
    <row r="85" spans="2:51">
      <c r="B85" s="121">
        <v>1978</v>
      </c>
      <c r="C85" s="99">
        <v>3662</v>
      </c>
      <c r="D85" s="100">
        <v>50.993602000000003</v>
      </c>
      <c r="E85" s="100">
        <v>74.582145999999995</v>
      </c>
      <c r="F85" s="100" t="s">
        <v>24</v>
      </c>
      <c r="G85" s="100">
        <v>85.996736999999996</v>
      </c>
      <c r="H85" s="100">
        <v>52.872529</v>
      </c>
      <c r="I85" s="100">
        <v>46.534120999999999</v>
      </c>
      <c r="J85" s="100">
        <v>66.343528000000006</v>
      </c>
      <c r="K85" s="100">
        <v>67</v>
      </c>
      <c r="L85" s="100">
        <v>29.193239999999999</v>
      </c>
      <c r="M85" s="100">
        <v>6.0748825999999996</v>
      </c>
      <c r="N85" s="99">
        <v>35189</v>
      </c>
      <c r="O85" s="99">
        <v>5.0163631999999998</v>
      </c>
      <c r="P85" s="99">
        <v>4.3247952999999999</v>
      </c>
      <c r="R85" s="121">
        <v>1978</v>
      </c>
      <c r="S85" s="99">
        <v>831</v>
      </c>
      <c r="T85" s="100">
        <v>11.577102</v>
      </c>
      <c r="U85" s="100">
        <v>13.314939000000001</v>
      </c>
      <c r="V85" s="100" t="s">
        <v>24</v>
      </c>
      <c r="W85" s="100">
        <v>15.312658000000001</v>
      </c>
      <c r="X85" s="100">
        <v>9.8656501999999993</v>
      </c>
      <c r="Y85" s="100">
        <v>8.9797744000000002</v>
      </c>
      <c r="Z85" s="100">
        <v>66.031288000000004</v>
      </c>
      <c r="AA85" s="100">
        <v>66</v>
      </c>
      <c r="AB85" s="100">
        <v>8.7992375999999997</v>
      </c>
      <c r="AC85" s="100">
        <v>1.7260717999999999</v>
      </c>
      <c r="AD85" s="99">
        <v>8562</v>
      </c>
      <c r="AE85" s="99">
        <v>1.2454054999999999</v>
      </c>
      <c r="AF85" s="99">
        <v>1.9682849</v>
      </c>
      <c r="AH85" s="121">
        <v>1978</v>
      </c>
      <c r="AI85" s="99">
        <v>4493</v>
      </c>
      <c r="AJ85" s="100">
        <v>31.289923999999999</v>
      </c>
      <c r="AK85" s="100">
        <v>39.551524000000001</v>
      </c>
      <c r="AL85" s="100" t="s">
        <v>24</v>
      </c>
      <c r="AM85" s="100">
        <v>45.40896</v>
      </c>
      <c r="AN85" s="100">
        <v>28.817537999999999</v>
      </c>
      <c r="AO85" s="100">
        <v>25.864063999999999</v>
      </c>
      <c r="AP85" s="100">
        <v>66.285777999999993</v>
      </c>
      <c r="AQ85" s="100">
        <v>67</v>
      </c>
      <c r="AR85" s="100">
        <v>20.433872999999998</v>
      </c>
      <c r="AS85" s="100">
        <v>4.1438782999999999</v>
      </c>
      <c r="AT85" s="99">
        <v>43751</v>
      </c>
      <c r="AU85" s="99">
        <v>3.1498853000000002</v>
      </c>
      <c r="AV85" s="99">
        <v>3.5038501000000002</v>
      </c>
      <c r="AW85" s="100">
        <v>5.6013884000000003</v>
      </c>
      <c r="AY85" s="121">
        <v>1978</v>
      </c>
    </row>
    <row r="86" spans="2:51">
      <c r="B86" s="122">
        <v>1979</v>
      </c>
      <c r="C86" s="99">
        <v>3785</v>
      </c>
      <c r="D86" s="100">
        <v>52.179820999999997</v>
      </c>
      <c r="E86" s="100">
        <v>76.004694999999998</v>
      </c>
      <c r="F86" s="100">
        <v>73.724553999999998</v>
      </c>
      <c r="G86" s="100">
        <v>87.787400000000005</v>
      </c>
      <c r="H86" s="100">
        <v>53.559539999999998</v>
      </c>
      <c r="I86" s="100">
        <v>47.079664999999999</v>
      </c>
      <c r="J86" s="100">
        <v>66.769616999999997</v>
      </c>
      <c r="K86" s="100">
        <v>67</v>
      </c>
      <c r="L86" s="100">
        <v>29.667660000000001</v>
      </c>
      <c r="M86" s="100">
        <v>6.3874310000000003</v>
      </c>
      <c r="N86" s="99">
        <v>34940</v>
      </c>
      <c r="O86" s="99">
        <v>4.9338344999999997</v>
      </c>
      <c r="P86" s="99">
        <v>4.4527194999999997</v>
      </c>
      <c r="R86" s="122">
        <v>1979</v>
      </c>
      <c r="S86" s="99">
        <v>873</v>
      </c>
      <c r="T86" s="100">
        <v>12.021535999999999</v>
      </c>
      <c r="U86" s="100">
        <v>13.625108000000001</v>
      </c>
      <c r="V86" s="100">
        <v>13.216354000000001</v>
      </c>
      <c r="W86" s="100">
        <v>15.612209</v>
      </c>
      <c r="X86" s="100">
        <v>10.214085000000001</v>
      </c>
      <c r="Y86" s="100">
        <v>9.3719377000000001</v>
      </c>
      <c r="Z86" s="100">
        <v>65.701031</v>
      </c>
      <c r="AA86" s="100">
        <v>66</v>
      </c>
      <c r="AB86" s="100">
        <v>9.0956448999999999</v>
      </c>
      <c r="AC86" s="100">
        <v>1.8452367999999999</v>
      </c>
      <c r="AD86" s="99">
        <v>9146</v>
      </c>
      <c r="AE86" s="99">
        <v>1.3157855000000001</v>
      </c>
      <c r="AF86" s="99">
        <v>2.1970103000000001</v>
      </c>
      <c r="AH86" s="122">
        <v>1979</v>
      </c>
      <c r="AI86" s="99">
        <v>4658</v>
      </c>
      <c r="AJ86" s="100">
        <v>32.089328999999999</v>
      </c>
      <c r="AK86" s="100">
        <v>40.140090999999998</v>
      </c>
      <c r="AL86" s="100">
        <v>38.935887999999998</v>
      </c>
      <c r="AM86" s="100">
        <v>46.093882999999998</v>
      </c>
      <c r="AN86" s="100">
        <v>29.191559999999999</v>
      </c>
      <c r="AO86" s="100">
        <v>26.210211000000001</v>
      </c>
      <c r="AP86" s="100">
        <v>66.569343000000003</v>
      </c>
      <c r="AQ86" s="100">
        <v>67</v>
      </c>
      <c r="AR86" s="100">
        <v>20.835570000000001</v>
      </c>
      <c r="AS86" s="100">
        <v>4.3709180999999999</v>
      </c>
      <c r="AT86" s="99">
        <v>44086</v>
      </c>
      <c r="AU86" s="99">
        <v>3.1416632999999998</v>
      </c>
      <c r="AV86" s="99">
        <v>3.6708294000000001</v>
      </c>
      <c r="AW86" s="100">
        <v>5.5782822000000003</v>
      </c>
      <c r="AY86" s="122">
        <v>1979</v>
      </c>
    </row>
    <row r="87" spans="2:51">
      <c r="B87" s="122">
        <v>1980</v>
      </c>
      <c r="C87" s="99">
        <v>4060</v>
      </c>
      <c r="D87" s="100">
        <v>55.327975000000002</v>
      </c>
      <c r="E87" s="100">
        <v>79.365048999999999</v>
      </c>
      <c r="F87" s="100">
        <v>76.984098000000003</v>
      </c>
      <c r="G87" s="100">
        <v>91.666886000000005</v>
      </c>
      <c r="H87" s="100">
        <v>56.044235999999998</v>
      </c>
      <c r="I87" s="100">
        <v>49.229393000000002</v>
      </c>
      <c r="J87" s="100">
        <v>66.739654999999999</v>
      </c>
      <c r="K87" s="100">
        <v>67</v>
      </c>
      <c r="L87" s="100">
        <v>30.062940000000001</v>
      </c>
      <c r="M87" s="100">
        <v>6.7087478000000003</v>
      </c>
      <c r="N87" s="99">
        <v>37767</v>
      </c>
      <c r="O87" s="99">
        <v>5.2753116000000002</v>
      </c>
      <c r="P87" s="99">
        <v>4.8502679999999998</v>
      </c>
      <c r="R87" s="122">
        <v>1980</v>
      </c>
      <c r="S87" s="99">
        <v>937</v>
      </c>
      <c r="T87" s="100">
        <v>12.735657</v>
      </c>
      <c r="U87" s="100">
        <v>14.436529</v>
      </c>
      <c r="V87" s="100">
        <v>14.003432999999999</v>
      </c>
      <c r="W87" s="100">
        <v>16.493869</v>
      </c>
      <c r="X87" s="100">
        <v>10.744738</v>
      </c>
      <c r="Y87" s="100">
        <v>9.6951709000000008</v>
      </c>
      <c r="Z87" s="100">
        <v>65.854855999999998</v>
      </c>
      <c r="AA87" s="100">
        <v>66</v>
      </c>
      <c r="AB87" s="100">
        <v>9.3178201999999999</v>
      </c>
      <c r="AC87" s="100">
        <v>1.9449114999999999</v>
      </c>
      <c r="AD87" s="99">
        <v>9723</v>
      </c>
      <c r="AE87" s="99">
        <v>1.3817813999999999</v>
      </c>
      <c r="AF87" s="99">
        <v>2.4006400000000001</v>
      </c>
      <c r="AH87" s="122">
        <v>1980</v>
      </c>
      <c r="AI87" s="99">
        <v>4997</v>
      </c>
      <c r="AJ87" s="100">
        <v>34.00394</v>
      </c>
      <c r="AK87" s="100">
        <v>42.158073000000002</v>
      </c>
      <c r="AL87" s="100">
        <v>40.893331000000003</v>
      </c>
      <c r="AM87" s="100">
        <v>48.377864000000002</v>
      </c>
      <c r="AN87" s="100">
        <v>30.664560000000002</v>
      </c>
      <c r="AO87" s="100">
        <v>27.400925000000001</v>
      </c>
      <c r="AP87" s="100">
        <v>66.573744000000005</v>
      </c>
      <c r="AQ87" s="100">
        <v>67</v>
      </c>
      <c r="AR87" s="100">
        <v>21.208777000000001</v>
      </c>
      <c r="AS87" s="100">
        <v>4.5972676000000003</v>
      </c>
      <c r="AT87" s="99">
        <v>47490</v>
      </c>
      <c r="AU87" s="99">
        <v>3.3453634000000001</v>
      </c>
      <c r="AV87" s="99">
        <v>4.0120810000000002</v>
      </c>
      <c r="AW87" s="100">
        <v>5.4975158999999998</v>
      </c>
      <c r="AY87" s="122">
        <v>1980</v>
      </c>
    </row>
    <row r="88" spans="2:51">
      <c r="B88" s="122">
        <v>1981</v>
      </c>
      <c r="C88" s="99">
        <v>4134</v>
      </c>
      <c r="D88" s="100">
        <v>55.502844000000003</v>
      </c>
      <c r="E88" s="100">
        <v>78.874931000000004</v>
      </c>
      <c r="F88" s="100">
        <v>76.508684000000002</v>
      </c>
      <c r="G88" s="100">
        <v>90.948966999999996</v>
      </c>
      <c r="H88" s="100">
        <v>55.622663000000003</v>
      </c>
      <c r="I88" s="100">
        <v>48.767257999999998</v>
      </c>
      <c r="J88" s="100">
        <v>66.804016000000004</v>
      </c>
      <c r="K88" s="100">
        <v>67</v>
      </c>
      <c r="L88" s="100">
        <v>29.813932999999999</v>
      </c>
      <c r="M88" s="100">
        <v>6.8109925000000002</v>
      </c>
      <c r="N88" s="99">
        <v>38169</v>
      </c>
      <c r="O88" s="99">
        <v>5.2558192999999997</v>
      </c>
      <c r="P88" s="99">
        <v>5.0112385000000002</v>
      </c>
      <c r="R88" s="122">
        <v>1981</v>
      </c>
      <c r="S88" s="99">
        <v>940</v>
      </c>
      <c r="T88" s="100">
        <v>12.575263</v>
      </c>
      <c r="U88" s="100">
        <v>14.038978999999999</v>
      </c>
      <c r="V88" s="100">
        <v>13.61781</v>
      </c>
      <c r="W88" s="100">
        <v>16.039445000000001</v>
      </c>
      <c r="X88" s="100">
        <v>10.464331</v>
      </c>
      <c r="Y88" s="100">
        <v>9.5331726000000003</v>
      </c>
      <c r="Z88" s="100">
        <v>66.192553000000004</v>
      </c>
      <c r="AA88" s="100">
        <v>67</v>
      </c>
      <c r="AB88" s="100">
        <v>9.2401455000000006</v>
      </c>
      <c r="AC88" s="100">
        <v>1.9458877999999999</v>
      </c>
      <c r="AD88" s="99">
        <v>9422</v>
      </c>
      <c r="AE88" s="99">
        <v>1.3189242000000001</v>
      </c>
      <c r="AF88" s="99">
        <v>2.3878311999999999</v>
      </c>
      <c r="AH88" s="122">
        <v>1981</v>
      </c>
      <c r="AI88" s="99">
        <v>5074</v>
      </c>
      <c r="AJ88" s="100">
        <v>34.000613999999999</v>
      </c>
      <c r="AK88" s="100">
        <v>41.744911000000002</v>
      </c>
      <c r="AL88" s="100">
        <v>40.492564000000002</v>
      </c>
      <c r="AM88" s="100">
        <v>47.828704999999999</v>
      </c>
      <c r="AN88" s="100">
        <v>30.330293999999999</v>
      </c>
      <c r="AO88" s="100">
        <v>27.109724</v>
      </c>
      <c r="AP88" s="100">
        <v>66.690715999999995</v>
      </c>
      <c r="AQ88" s="100">
        <v>67</v>
      </c>
      <c r="AR88" s="100">
        <v>21.107367</v>
      </c>
      <c r="AS88" s="100">
        <v>4.6549177999999998</v>
      </c>
      <c r="AT88" s="99">
        <v>47591</v>
      </c>
      <c r="AU88" s="99">
        <v>3.3035684999999999</v>
      </c>
      <c r="AV88" s="99">
        <v>4.1159713</v>
      </c>
      <c r="AW88" s="100">
        <v>5.6182809999999996</v>
      </c>
      <c r="AY88" s="122">
        <v>1981</v>
      </c>
    </row>
    <row r="89" spans="2:51">
      <c r="B89" s="122">
        <v>1982</v>
      </c>
      <c r="C89" s="99">
        <v>4266</v>
      </c>
      <c r="D89" s="100">
        <v>56.272897999999998</v>
      </c>
      <c r="E89" s="100">
        <v>79.585778000000005</v>
      </c>
      <c r="F89" s="100">
        <v>77.198204000000004</v>
      </c>
      <c r="G89" s="100">
        <v>92.159287000000006</v>
      </c>
      <c r="H89" s="100">
        <v>55.858561999999999</v>
      </c>
      <c r="I89" s="100">
        <v>48.922811000000003</v>
      </c>
      <c r="J89" s="100">
        <v>67.332864999999998</v>
      </c>
      <c r="K89" s="100">
        <v>68</v>
      </c>
      <c r="L89" s="100">
        <v>29.802990000000001</v>
      </c>
      <c r="M89" s="100">
        <v>6.7398689000000003</v>
      </c>
      <c r="N89" s="99">
        <v>37408</v>
      </c>
      <c r="O89" s="99">
        <v>5.0641870000000004</v>
      </c>
      <c r="P89" s="99">
        <v>4.7682780999999999</v>
      </c>
      <c r="R89" s="122">
        <v>1982</v>
      </c>
      <c r="S89" s="99">
        <v>1071</v>
      </c>
      <c r="T89" s="100">
        <v>14.085927999999999</v>
      </c>
      <c r="U89" s="100">
        <v>15.505996</v>
      </c>
      <c r="V89" s="100">
        <v>15.040816</v>
      </c>
      <c r="W89" s="100">
        <v>17.714061999999998</v>
      </c>
      <c r="X89" s="100">
        <v>11.614088000000001</v>
      </c>
      <c r="Y89" s="100">
        <v>10.568076</v>
      </c>
      <c r="Z89" s="100">
        <v>66.225956999999994</v>
      </c>
      <c r="AA89" s="100">
        <v>67</v>
      </c>
      <c r="AB89" s="100">
        <v>9.8809853000000007</v>
      </c>
      <c r="AC89" s="100">
        <v>2.0805812000000001</v>
      </c>
      <c r="AD89" s="99">
        <v>10554</v>
      </c>
      <c r="AE89" s="99">
        <v>1.4538009000000001</v>
      </c>
      <c r="AF89" s="99">
        <v>2.5779819000000002</v>
      </c>
      <c r="AH89" s="122">
        <v>1982</v>
      </c>
      <c r="AI89" s="99">
        <v>5337</v>
      </c>
      <c r="AJ89" s="100">
        <v>35.148268999999999</v>
      </c>
      <c r="AK89" s="100">
        <v>42.676160000000003</v>
      </c>
      <c r="AL89" s="100">
        <v>41.395876000000001</v>
      </c>
      <c r="AM89" s="100">
        <v>49.046309999999998</v>
      </c>
      <c r="AN89" s="100">
        <v>30.964597999999999</v>
      </c>
      <c r="AO89" s="100">
        <v>27.653407000000001</v>
      </c>
      <c r="AP89" s="100">
        <v>67.110736000000003</v>
      </c>
      <c r="AQ89" s="100">
        <v>68</v>
      </c>
      <c r="AR89" s="100">
        <v>21.218145</v>
      </c>
      <c r="AS89" s="100">
        <v>4.6501294</v>
      </c>
      <c r="AT89" s="99">
        <v>47962</v>
      </c>
      <c r="AU89" s="99">
        <v>3.2746694000000001</v>
      </c>
      <c r="AV89" s="99">
        <v>4.0172274999999997</v>
      </c>
      <c r="AW89" s="100">
        <v>5.1325807000000001</v>
      </c>
      <c r="AY89" s="122">
        <v>1982</v>
      </c>
    </row>
    <row r="90" spans="2:51">
      <c r="B90" s="122">
        <v>1983</v>
      </c>
      <c r="C90" s="99">
        <v>4233</v>
      </c>
      <c r="D90" s="100">
        <v>55.071682000000003</v>
      </c>
      <c r="E90" s="100">
        <v>76.494073999999998</v>
      </c>
      <c r="F90" s="100">
        <v>74.199252000000001</v>
      </c>
      <c r="G90" s="100">
        <v>88.443094000000002</v>
      </c>
      <c r="H90" s="100">
        <v>54.008321000000002</v>
      </c>
      <c r="I90" s="100">
        <v>47.466157000000003</v>
      </c>
      <c r="J90" s="100">
        <v>67.057879</v>
      </c>
      <c r="K90" s="100">
        <v>68</v>
      </c>
      <c r="L90" s="100">
        <v>29.046866999999999</v>
      </c>
      <c r="M90" s="100">
        <v>7.0024813999999997</v>
      </c>
      <c r="N90" s="99">
        <v>38116</v>
      </c>
      <c r="O90" s="99">
        <v>5.0929282999999996</v>
      </c>
      <c r="P90" s="99">
        <v>5.1851167</v>
      </c>
      <c r="R90" s="122">
        <v>1983</v>
      </c>
      <c r="S90" s="99">
        <v>1172</v>
      </c>
      <c r="T90" s="100">
        <v>15.206706000000001</v>
      </c>
      <c r="U90" s="100">
        <v>16.658102</v>
      </c>
      <c r="V90" s="100">
        <v>16.158359000000001</v>
      </c>
      <c r="W90" s="100">
        <v>19.116046999999998</v>
      </c>
      <c r="X90" s="100">
        <v>12.394491</v>
      </c>
      <c r="Y90" s="100">
        <v>11.275482999999999</v>
      </c>
      <c r="Z90" s="100">
        <v>66.590444000000005</v>
      </c>
      <c r="AA90" s="100">
        <v>67</v>
      </c>
      <c r="AB90" s="100">
        <v>10.397444999999999</v>
      </c>
      <c r="AC90" s="100">
        <v>2.3612845999999998</v>
      </c>
      <c r="AD90" s="99">
        <v>11333</v>
      </c>
      <c r="AE90" s="99">
        <v>1.5419856999999999</v>
      </c>
      <c r="AF90" s="99">
        <v>2.8492199</v>
      </c>
      <c r="AH90" s="122">
        <v>1983</v>
      </c>
      <c r="AI90" s="99">
        <v>5405</v>
      </c>
      <c r="AJ90" s="100">
        <v>35.112287000000002</v>
      </c>
      <c r="AK90" s="100">
        <v>42.244644000000001</v>
      </c>
      <c r="AL90" s="100">
        <v>40.977303999999997</v>
      </c>
      <c r="AM90" s="100">
        <v>48.554155999999999</v>
      </c>
      <c r="AN90" s="100">
        <v>30.727658999999999</v>
      </c>
      <c r="AO90" s="100">
        <v>27.512069</v>
      </c>
      <c r="AP90" s="100">
        <v>66.956522000000007</v>
      </c>
      <c r="AQ90" s="100">
        <v>68</v>
      </c>
      <c r="AR90" s="100">
        <v>20.913136000000002</v>
      </c>
      <c r="AS90" s="100">
        <v>4.9098870000000003</v>
      </c>
      <c r="AT90" s="99">
        <v>49449</v>
      </c>
      <c r="AU90" s="99">
        <v>3.3335542</v>
      </c>
      <c r="AV90" s="99">
        <v>4.3649623999999996</v>
      </c>
      <c r="AW90" s="100">
        <v>4.5920040000000002</v>
      </c>
      <c r="AY90" s="122">
        <v>1983</v>
      </c>
    </row>
    <row r="91" spans="2:51">
      <c r="B91" s="122">
        <v>1984</v>
      </c>
      <c r="C91" s="99">
        <v>4226</v>
      </c>
      <c r="D91" s="100">
        <v>54.331251999999999</v>
      </c>
      <c r="E91" s="100">
        <v>75.312297999999998</v>
      </c>
      <c r="F91" s="100">
        <v>73.052929000000006</v>
      </c>
      <c r="G91" s="100">
        <v>87.176687999999999</v>
      </c>
      <c r="H91" s="100">
        <v>52.699112</v>
      </c>
      <c r="I91" s="100">
        <v>46.057513</v>
      </c>
      <c r="J91" s="100">
        <v>67.465924999999999</v>
      </c>
      <c r="K91" s="100">
        <v>68</v>
      </c>
      <c r="L91" s="100">
        <v>28.744389000000002</v>
      </c>
      <c r="M91" s="100">
        <v>7.0448596999999999</v>
      </c>
      <c r="N91" s="99">
        <v>36862</v>
      </c>
      <c r="O91" s="99">
        <v>4.8718273999999999</v>
      </c>
      <c r="P91" s="99">
        <v>5.2206549000000004</v>
      </c>
      <c r="R91" s="122">
        <v>1984</v>
      </c>
      <c r="S91" s="99">
        <v>1165</v>
      </c>
      <c r="T91" s="100">
        <v>14.93364</v>
      </c>
      <c r="U91" s="100">
        <v>16.22184</v>
      </c>
      <c r="V91" s="100">
        <v>15.735184</v>
      </c>
      <c r="W91" s="100">
        <v>18.539421999999998</v>
      </c>
      <c r="X91" s="100">
        <v>12.058721</v>
      </c>
      <c r="Y91" s="100">
        <v>10.948065</v>
      </c>
      <c r="Z91" s="100">
        <v>66.436909999999997</v>
      </c>
      <c r="AA91" s="100">
        <v>67</v>
      </c>
      <c r="AB91" s="100">
        <v>10.216609999999999</v>
      </c>
      <c r="AC91" s="100">
        <v>2.3334068000000001</v>
      </c>
      <c r="AD91" s="99">
        <v>11479</v>
      </c>
      <c r="AE91" s="99">
        <v>1.5452003999999999</v>
      </c>
      <c r="AF91" s="99">
        <v>3.0098588999999998</v>
      </c>
      <c r="AH91" s="122">
        <v>1984</v>
      </c>
      <c r="AI91" s="99">
        <v>5391</v>
      </c>
      <c r="AJ91" s="100">
        <v>34.603406999999997</v>
      </c>
      <c r="AK91" s="100">
        <v>41.336903</v>
      </c>
      <c r="AL91" s="100">
        <v>40.096795999999998</v>
      </c>
      <c r="AM91" s="100">
        <v>47.500312999999998</v>
      </c>
      <c r="AN91" s="100">
        <v>29.877769000000001</v>
      </c>
      <c r="AO91" s="100">
        <v>26.638629999999999</v>
      </c>
      <c r="AP91" s="100">
        <v>67.243554000000003</v>
      </c>
      <c r="AQ91" s="100">
        <v>68</v>
      </c>
      <c r="AR91" s="100">
        <v>20.651216000000002</v>
      </c>
      <c r="AS91" s="100">
        <v>4.9047437</v>
      </c>
      <c r="AT91" s="99">
        <v>48341</v>
      </c>
      <c r="AU91" s="99">
        <v>3.2237714</v>
      </c>
      <c r="AV91" s="99">
        <v>4.4453129000000002</v>
      </c>
      <c r="AW91" s="100">
        <v>4.6426483999999997</v>
      </c>
      <c r="AY91" s="122">
        <v>1984</v>
      </c>
    </row>
    <row r="92" spans="2:51">
      <c r="B92" s="122">
        <v>1985</v>
      </c>
      <c r="C92" s="99">
        <v>4470</v>
      </c>
      <c r="D92" s="100">
        <v>56.706257000000001</v>
      </c>
      <c r="E92" s="100">
        <v>77.157516000000001</v>
      </c>
      <c r="F92" s="100">
        <v>74.842791000000005</v>
      </c>
      <c r="G92" s="100">
        <v>89.560199999999995</v>
      </c>
      <c r="H92" s="100">
        <v>54.179465999999998</v>
      </c>
      <c r="I92" s="100">
        <v>47.521438000000003</v>
      </c>
      <c r="J92" s="100">
        <v>67.556151999999997</v>
      </c>
      <c r="K92" s="100">
        <v>68</v>
      </c>
      <c r="L92" s="100">
        <v>28.258946000000002</v>
      </c>
      <c r="M92" s="100">
        <v>6.9673920000000003</v>
      </c>
      <c r="N92" s="99">
        <v>38692</v>
      </c>
      <c r="O92" s="99">
        <v>5.0507951000000002</v>
      </c>
      <c r="P92" s="99">
        <v>5.1507334</v>
      </c>
      <c r="R92" s="122">
        <v>1985</v>
      </c>
      <c r="S92" s="99">
        <v>1260</v>
      </c>
      <c r="T92" s="100">
        <v>15.938101</v>
      </c>
      <c r="U92" s="100">
        <v>17.124101</v>
      </c>
      <c r="V92" s="100">
        <v>16.610378000000001</v>
      </c>
      <c r="W92" s="100">
        <v>19.636561</v>
      </c>
      <c r="X92" s="100">
        <v>12.678163</v>
      </c>
      <c r="Y92" s="100">
        <v>11.420864</v>
      </c>
      <c r="Z92" s="100">
        <v>66.969817000000006</v>
      </c>
      <c r="AA92" s="100">
        <v>68</v>
      </c>
      <c r="AB92" s="100">
        <v>10.387468999999999</v>
      </c>
      <c r="AC92" s="100">
        <v>2.3054966000000001</v>
      </c>
      <c r="AD92" s="99">
        <v>11820</v>
      </c>
      <c r="AE92" s="99">
        <v>1.5723552999999999</v>
      </c>
      <c r="AF92" s="99">
        <v>2.9021517999999999</v>
      </c>
      <c r="AH92" s="122">
        <v>1985</v>
      </c>
      <c r="AI92" s="99">
        <v>5730</v>
      </c>
      <c r="AJ92" s="100">
        <v>36.292670000000001</v>
      </c>
      <c r="AK92" s="100">
        <v>42.771752999999997</v>
      </c>
      <c r="AL92" s="100">
        <v>41.488599999999998</v>
      </c>
      <c r="AM92" s="100">
        <v>49.300370999999998</v>
      </c>
      <c r="AN92" s="100">
        <v>30.973531000000001</v>
      </c>
      <c r="AO92" s="100">
        <v>27.635912000000001</v>
      </c>
      <c r="AP92" s="100">
        <v>67.427300000000002</v>
      </c>
      <c r="AQ92" s="100">
        <v>68</v>
      </c>
      <c r="AR92" s="100">
        <v>20.502362000000002</v>
      </c>
      <c r="AS92" s="100">
        <v>4.8229075000000003</v>
      </c>
      <c r="AT92" s="99">
        <v>50512</v>
      </c>
      <c r="AU92" s="99">
        <v>3.3279833000000001</v>
      </c>
      <c r="AV92" s="99">
        <v>4.3602036000000002</v>
      </c>
      <c r="AW92" s="100">
        <v>4.5057849000000001</v>
      </c>
      <c r="AY92" s="122">
        <v>1985</v>
      </c>
    </row>
    <row r="93" spans="2:51">
      <c r="B93" s="122">
        <v>1986</v>
      </c>
      <c r="C93" s="99">
        <v>4351</v>
      </c>
      <c r="D93" s="100">
        <v>54.386229</v>
      </c>
      <c r="E93" s="100">
        <v>73.459231000000003</v>
      </c>
      <c r="F93" s="100">
        <v>71.255454</v>
      </c>
      <c r="G93" s="100">
        <v>85.325342000000006</v>
      </c>
      <c r="H93" s="100">
        <v>51.172154999999997</v>
      </c>
      <c r="I93" s="100">
        <v>44.737237999999998</v>
      </c>
      <c r="J93" s="100">
        <v>68.023212999999998</v>
      </c>
      <c r="K93" s="100">
        <v>68</v>
      </c>
      <c r="L93" s="100">
        <v>27.501422000000002</v>
      </c>
      <c r="M93" s="100">
        <v>6.9940524000000002</v>
      </c>
      <c r="N93" s="99">
        <v>36104</v>
      </c>
      <c r="O93" s="99">
        <v>4.6487451000000002</v>
      </c>
      <c r="P93" s="99">
        <v>4.9891315000000001</v>
      </c>
      <c r="R93" s="122">
        <v>1986</v>
      </c>
      <c r="S93" s="99">
        <v>1351</v>
      </c>
      <c r="T93" s="100">
        <v>16.849246000000001</v>
      </c>
      <c r="U93" s="100">
        <v>18.038080999999998</v>
      </c>
      <c r="V93" s="100">
        <v>17.496938</v>
      </c>
      <c r="W93" s="100">
        <v>20.641164</v>
      </c>
      <c r="X93" s="100">
        <v>13.294055999999999</v>
      </c>
      <c r="Y93" s="100">
        <v>11.941932</v>
      </c>
      <c r="Z93" s="100">
        <v>67.028868000000003</v>
      </c>
      <c r="AA93" s="100">
        <v>68</v>
      </c>
      <c r="AB93" s="100">
        <v>10.952574</v>
      </c>
      <c r="AC93" s="100">
        <v>2.5601181999999998</v>
      </c>
      <c r="AD93" s="99">
        <v>12691</v>
      </c>
      <c r="AE93" s="99">
        <v>1.6669753</v>
      </c>
      <c r="AF93" s="99">
        <v>3.2531599999999998</v>
      </c>
      <c r="AH93" s="122">
        <v>1986</v>
      </c>
      <c r="AI93" s="99">
        <v>5702</v>
      </c>
      <c r="AJ93" s="100">
        <v>35.596674999999998</v>
      </c>
      <c r="AK93" s="100">
        <v>41.593167999999999</v>
      </c>
      <c r="AL93" s="100">
        <v>40.345373000000002</v>
      </c>
      <c r="AM93" s="100">
        <v>47.944845000000001</v>
      </c>
      <c r="AN93" s="100">
        <v>29.915457</v>
      </c>
      <c r="AO93" s="100">
        <v>26.603618999999998</v>
      </c>
      <c r="AP93" s="100">
        <v>67.787617999999995</v>
      </c>
      <c r="AQ93" s="100">
        <v>68</v>
      </c>
      <c r="AR93" s="100">
        <v>20.251456000000001</v>
      </c>
      <c r="AS93" s="100">
        <v>4.9590801999999998</v>
      </c>
      <c r="AT93" s="99">
        <v>48795</v>
      </c>
      <c r="AU93" s="99">
        <v>3.1727120000000002</v>
      </c>
      <c r="AV93" s="99">
        <v>4.3810817999999996</v>
      </c>
      <c r="AW93" s="100">
        <v>4.0724527000000004</v>
      </c>
      <c r="AY93" s="122">
        <v>1986</v>
      </c>
    </row>
    <row r="94" spans="2:51">
      <c r="B94" s="122">
        <v>1987</v>
      </c>
      <c r="C94" s="99">
        <v>4456</v>
      </c>
      <c r="D94" s="100">
        <v>54.888643000000002</v>
      </c>
      <c r="E94" s="100">
        <v>72.990397000000002</v>
      </c>
      <c r="F94" s="100">
        <v>70.800685000000001</v>
      </c>
      <c r="G94" s="100">
        <v>84.837187</v>
      </c>
      <c r="H94" s="100">
        <v>51.019272000000001</v>
      </c>
      <c r="I94" s="100">
        <v>44.708896000000003</v>
      </c>
      <c r="J94" s="100">
        <v>67.970826000000002</v>
      </c>
      <c r="K94" s="100">
        <v>68</v>
      </c>
      <c r="L94" s="100">
        <v>27.463789999999999</v>
      </c>
      <c r="M94" s="100">
        <v>7.0052979999999998</v>
      </c>
      <c r="N94" s="99">
        <v>37078</v>
      </c>
      <c r="O94" s="99">
        <v>4.7089369000000003</v>
      </c>
      <c r="P94" s="99">
        <v>5.1471486000000004</v>
      </c>
      <c r="R94" s="122">
        <v>1987</v>
      </c>
      <c r="S94" s="99">
        <v>1296</v>
      </c>
      <c r="T94" s="100">
        <v>15.910392999999999</v>
      </c>
      <c r="U94" s="100">
        <v>16.957287000000001</v>
      </c>
      <c r="V94" s="100">
        <v>16.448568000000002</v>
      </c>
      <c r="W94" s="100">
        <v>19.386673999999999</v>
      </c>
      <c r="X94" s="100">
        <v>12.340813000000001</v>
      </c>
      <c r="Y94" s="100">
        <v>11.059806999999999</v>
      </c>
      <c r="Z94" s="100">
        <v>67.752314999999996</v>
      </c>
      <c r="AA94" s="100">
        <v>69</v>
      </c>
      <c r="AB94" s="100">
        <v>10.509244000000001</v>
      </c>
      <c r="AC94" s="100">
        <v>2.4129584999999998</v>
      </c>
      <c r="AD94" s="99">
        <v>11439</v>
      </c>
      <c r="AE94" s="99">
        <v>1.4806287</v>
      </c>
      <c r="AF94" s="99">
        <v>3.0168605999999998</v>
      </c>
      <c r="AH94" s="122">
        <v>1987</v>
      </c>
      <c r="AI94" s="99">
        <v>5752</v>
      </c>
      <c r="AJ94" s="100">
        <v>35.366728000000002</v>
      </c>
      <c r="AK94" s="100">
        <v>40.980960000000003</v>
      </c>
      <c r="AL94" s="100">
        <v>39.751531</v>
      </c>
      <c r="AM94" s="100">
        <v>47.266159000000002</v>
      </c>
      <c r="AN94" s="100">
        <v>29.457232000000001</v>
      </c>
      <c r="AO94" s="100">
        <v>26.220994000000001</v>
      </c>
      <c r="AP94" s="100">
        <v>67.921592000000004</v>
      </c>
      <c r="AQ94" s="100">
        <v>68</v>
      </c>
      <c r="AR94" s="100">
        <v>20.142171999999999</v>
      </c>
      <c r="AS94" s="100">
        <v>4.9028717000000004</v>
      </c>
      <c r="AT94" s="99">
        <v>48517</v>
      </c>
      <c r="AU94" s="99">
        <v>3.1101166999999998</v>
      </c>
      <c r="AV94" s="99">
        <v>4.4125256999999998</v>
      </c>
      <c r="AW94" s="100">
        <v>4.3043676</v>
      </c>
      <c r="AY94" s="122">
        <v>1987</v>
      </c>
    </row>
    <row r="95" spans="2:51">
      <c r="B95" s="122">
        <v>1988</v>
      </c>
      <c r="C95" s="99">
        <v>4631</v>
      </c>
      <c r="D95" s="100">
        <v>56.140512999999999</v>
      </c>
      <c r="E95" s="100">
        <v>74.348965000000007</v>
      </c>
      <c r="F95" s="100">
        <v>72.118495999999993</v>
      </c>
      <c r="G95" s="100">
        <v>86.332288000000005</v>
      </c>
      <c r="H95" s="100">
        <v>51.689881999999997</v>
      </c>
      <c r="I95" s="100">
        <v>45.121842000000001</v>
      </c>
      <c r="J95" s="100">
        <v>68.289849000000004</v>
      </c>
      <c r="K95" s="100">
        <v>69</v>
      </c>
      <c r="L95" s="100">
        <v>27.278082000000001</v>
      </c>
      <c r="M95" s="100">
        <v>7.1158574000000003</v>
      </c>
      <c r="N95" s="99">
        <v>37220</v>
      </c>
      <c r="O95" s="99">
        <v>4.6559366999999998</v>
      </c>
      <c r="P95" s="99">
        <v>5.0301375999999998</v>
      </c>
      <c r="R95" s="122">
        <v>1988</v>
      </c>
      <c r="S95" s="99">
        <v>1538</v>
      </c>
      <c r="T95" s="100">
        <v>18.567661000000001</v>
      </c>
      <c r="U95" s="100">
        <v>19.518951000000001</v>
      </c>
      <c r="V95" s="100">
        <v>18.933382000000002</v>
      </c>
      <c r="W95" s="100">
        <v>22.408639000000001</v>
      </c>
      <c r="X95" s="100">
        <v>14.260628000000001</v>
      </c>
      <c r="Y95" s="100">
        <v>12.797261000000001</v>
      </c>
      <c r="Z95" s="100">
        <v>67.889466999999996</v>
      </c>
      <c r="AA95" s="100">
        <v>69</v>
      </c>
      <c r="AB95" s="100">
        <v>11.913245999999999</v>
      </c>
      <c r="AC95" s="100">
        <v>2.8073890000000001</v>
      </c>
      <c r="AD95" s="99">
        <v>13221</v>
      </c>
      <c r="AE95" s="99">
        <v>1.6845287</v>
      </c>
      <c r="AF95" s="99">
        <v>3.3760371</v>
      </c>
      <c r="AH95" s="122">
        <v>1988</v>
      </c>
      <c r="AI95" s="99">
        <v>6169</v>
      </c>
      <c r="AJ95" s="100">
        <v>37.315139000000002</v>
      </c>
      <c r="AK95" s="100">
        <v>42.96031</v>
      </c>
      <c r="AL95" s="100">
        <v>41.671500999999999</v>
      </c>
      <c r="AM95" s="100">
        <v>49.559137</v>
      </c>
      <c r="AN95" s="100">
        <v>30.776582000000001</v>
      </c>
      <c r="AO95" s="100">
        <v>27.329151</v>
      </c>
      <c r="AP95" s="100">
        <v>68.190012999999993</v>
      </c>
      <c r="AQ95" s="100">
        <v>69</v>
      </c>
      <c r="AR95" s="100">
        <v>20.641081</v>
      </c>
      <c r="AS95" s="100">
        <v>5.1466662000000003</v>
      </c>
      <c r="AT95" s="99">
        <v>50441</v>
      </c>
      <c r="AU95" s="99">
        <v>3.1838877999999999</v>
      </c>
      <c r="AV95" s="99">
        <v>4.4576789999999997</v>
      </c>
      <c r="AW95" s="100">
        <v>3.8090657000000001</v>
      </c>
      <c r="AY95" s="122">
        <v>1988</v>
      </c>
    </row>
    <row r="96" spans="2:51">
      <c r="B96" s="122">
        <v>1989</v>
      </c>
      <c r="C96" s="99">
        <v>4666</v>
      </c>
      <c r="D96" s="100">
        <v>55.629812000000001</v>
      </c>
      <c r="E96" s="100">
        <v>72.880606999999998</v>
      </c>
      <c r="F96" s="100">
        <v>70.694188999999994</v>
      </c>
      <c r="G96" s="100">
        <v>84.735377999999997</v>
      </c>
      <c r="H96" s="100">
        <v>50.720875999999997</v>
      </c>
      <c r="I96" s="100">
        <v>44.264189999999999</v>
      </c>
      <c r="J96" s="100">
        <v>68.408057999999997</v>
      </c>
      <c r="K96" s="100">
        <v>69</v>
      </c>
      <c r="L96" s="100">
        <v>26.893371999999999</v>
      </c>
      <c r="M96" s="100">
        <v>6.9718793999999997</v>
      </c>
      <c r="N96" s="99">
        <v>37295</v>
      </c>
      <c r="O96" s="99">
        <v>4.5925583999999997</v>
      </c>
      <c r="P96" s="99">
        <v>5.1736025000000003</v>
      </c>
      <c r="R96" s="122">
        <v>1989</v>
      </c>
      <c r="S96" s="99">
        <v>1570</v>
      </c>
      <c r="T96" s="100">
        <v>18.630974999999999</v>
      </c>
      <c r="U96" s="100">
        <v>19.607430000000001</v>
      </c>
      <c r="V96" s="100">
        <v>19.019207000000002</v>
      </c>
      <c r="W96" s="100">
        <v>22.473665</v>
      </c>
      <c r="X96" s="100">
        <v>14.368141</v>
      </c>
      <c r="Y96" s="100">
        <v>12.916107</v>
      </c>
      <c r="Z96" s="100">
        <v>67.741400999999996</v>
      </c>
      <c r="AA96" s="100">
        <v>69</v>
      </c>
      <c r="AB96" s="100">
        <v>12.008566999999999</v>
      </c>
      <c r="AC96" s="100">
        <v>2.7396782000000002</v>
      </c>
      <c r="AD96" s="99">
        <v>13761</v>
      </c>
      <c r="AE96" s="99">
        <v>1.725511</v>
      </c>
      <c r="AF96" s="99">
        <v>3.575939</v>
      </c>
      <c r="AH96" s="122">
        <v>1989</v>
      </c>
      <c r="AI96" s="99">
        <v>6236</v>
      </c>
      <c r="AJ96" s="100">
        <v>37.087223000000002</v>
      </c>
      <c r="AK96" s="100">
        <v>42.407733999999998</v>
      </c>
      <c r="AL96" s="100">
        <v>41.135502000000002</v>
      </c>
      <c r="AM96" s="100">
        <v>48.951712000000001</v>
      </c>
      <c r="AN96" s="100">
        <v>30.421455999999999</v>
      </c>
      <c r="AO96" s="100">
        <v>27.031393000000001</v>
      </c>
      <c r="AP96" s="100">
        <v>68.240217999999999</v>
      </c>
      <c r="AQ96" s="100">
        <v>69</v>
      </c>
      <c r="AR96" s="100">
        <v>20.496976</v>
      </c>
      <c r="AS96" s="100">
        <v>5.0196407000000001</v>
      </c>
      <c r="AT96" s="99">
        <v>51056</v>
      </c>
      <c r="AU96" s="99">
        <v>3.1720125000000001</v>
      </c>
      <c r="AV96" s="99">
        <v>4.6175566000000003</v>
      </c>
      <c r="AW96" s="100">
        <v>3.7169892</v>
      </c>
      <c r="AY96" s="122">
        <v>1989</v>
      </c>
    </row>
    <row r="97" spans="2:51">
      <c r="B97" s="122">
        <v>1990</v>
      </c>
      <c r="C97" s="99">
        <v>4466</v>
      </c>
      <c r="D97" s="100">
        <v>52.471611000000003</v>
      </c>
      <c r="E97" s="100">
        <v>68.536057999999997</v>
      </c>
      <c r="F97" s="100">
        <v>66.479975999999994</v>
      </c>
      <c r="G97" s="100">
        <v>79.885422000000005</v>
      </c>
      <c r="H97" s="100">
        <v>47.477767</v>
      </c>
      <c r="I97" s="100">
        <v>41.316983999999998</v>
      </c>
      <c r="J97" s="100">
        <v>68.768024999999994</v>
      </c>
      <c r="K97" s="100">
        <v>69</v>
      </c>
      <c r="L97" s="100">
        <v>25.601925999999999</v>
      </c>
      <c r="M97" s="100">
        <v>6.9071113000000004</v>
      </c>
      <c r="N97" s="99">
        <v>34456</v>
      </c>
      <c r="O97" s="99">
        <v>4.1844022000000001</v>
      </c>
      <c r="P97" s="99">
        <v>4.8283399999999999</v>
      </c>
      <c r="R97" s="122">
        <v>1990</v>
      </c>
      <c r="S97" s="99">
        <v>1587</v>
      </c>
      <c r="T97" s="100">
        <v>18.55303</v>
      </c>
      <c r="U97" s="100">
        <v>19.343827000000001</v>
      </c>
      <c r="V97" s="100">
        <v>18.763511999999999</v>
      </c>
      <c r="W97" s="100">
        <v>22.226596000000001</v>
      </c>
      <c r="X97" s="100">
        <v>14.078993000000001</v>
      </c>
      <c r="Y97" s="100">
        <v>12.618384000000001</v>
      </c>
      <c r="Z97" s="100">
        <v>68.184624999999997</v>
      </c>
      <c r="AA97" s="100">
        <v>69</v>
      </c>
      <c r="AB97" s="100">
        <v>11.932331</v>
      </c>
      <c r="AC97" s="100">
        <v>2.8645174999999998</v>
      </c>
      <c r="AD97" s="99">
        <v>13413</v>
      </c>
      <c r="AE97" s="99">
        <v>1.6583348</v>
      </c>
      <c r="AF97" s="99">
        <v>3.5525668000000001</v>
      </c>
      <c r="AH97" s="122">
        <v>1990</v>
      </c>
      <c r="AI97" s="99">
        <v>6053</v>
      </c>
      <c r="AJ97" s="100">
        <v>35.469994999999997</v>
      </c>
      <c r="AK97" s="100">
        <v>40.391182000000001</v>
      </c>
      <c r="AL97" s="100">
        <v>39.179445999999999</v>
      </c>
      <c r="AM97" s="100">
        <v>46.743858000000003</v>
      </c>
      <c r="AN97" s="100">
        <v>28.828866999999999</v>
      </c>
      <c r="AO97" s="100">
        <v>25.546503000000001</v>
      </c>
      <c r="AP97" s="100">
        <v>68.615066999999996</v>
      </c>
      <c r="AQ97" s="100">
        <v>69</v>
      </c>
      <c r="AR97" s="100">
        <v>19.688393999999999</v>
      </c>
      <c r="AS97" s="100">
        <v>5.0416458000000004</v>
      </c>
      <c r="AT97" s="99">
        <v>47869</v>
      </c>
      <c r="AU97" s="99">
        <v>2.9326780000000001</v>
      </c>
      <c r="AV97" s="99">
        <v>4.3869103000000003</v>
      </c>
      <c r="AW97" s="100">
        <v>3.5430454</v>
      </c>
      <c r="AY97" s="122">
        <v>1990</v>
      </c>
    </row>
    <row r="98" spans="2:51">
      <c r="B98" s="122">
        <v>1991</v>
      </c>
      <c r="C98" s="99">
        <v>4560</v>
      </c>
      <c r="D98" s="100">
        <v>52.928421999999998</v>
      </c>
      <c r="E98" s="100">
        <v>67.901024000000007</v>
      </c>
      <c r="F98" s="100">
        <v>65.863992999999994</v>
      </c>
      <c r="G98" s="100">
        <v>79.088435000000004</v>
      </c>
      <c r="H98" s="100">
        <v>47.198304999999998</v>
      </c>
      <c r="I98" s="100">
        <v>41.257227999999998</v>
      </c>
      <c r="J98" s="100">
        <v>68.725876999999997</v>
      </c>
      <c r="K98" s="100">
        <v>69</v>
      </c>
      <c r="L98" s="100">
        <v>25.708970000000001</v>
      </c>
      <c r="M98" s="100">
        <v>7.1175487999999998</v>
      </c>
      <c r="N98" s="99">
        <v>35438</v>
      </c>
      <c r="O98" s="99">
        <v>4.2553942999999999</v>
      </c>
      <c r="P98" s="99">
        <v>5.2278769</v>
      </c>
      <c r="R98" s="122">
        <v>1991</v>
      </c>
      <c r="S98" s="99">
        <v>1722</v>
      </c>
      <c r="T98" s="100">
        <v>19.864737999999999</v>
      </c>
      <c r="U98" s="100">
        <v>20.618131999999999</v>
      </c>
      <c r="V98" s="100">
        <v>19.999587999999999</v>
      </c>
      <c r="W98" s="100">
        <v>23.635521000000001</v>
      </c>
      <c r="X98" s="100">
        <v>14.974587</v>
      </c>
      <c r="Y98" s="100">
        <v>13.406568</v>
      </c>
      <c r="Z98" s="100">
        <v>68.337397999999993</v>
      </c>
      <c r="AA98" s="100">
        <v>69</v>
      </c>
      <c r="AB98" s="100">
        <v>12.413494999999999</v>
      </c>
      <c r="AC98" s="100">
        <v>3.1264183999999999</v>
      </c>
      <c r="AD98" s="99">
        <v>14216</v>
      </c>
      <c r="AE98" s="99">
        <v>1.7362664999999999</v>
      </c>
      <c r="AF98" s="99">
        <v>3.8723033</v>
      </c>
      <c r="AH98" s="122">
        <v>1991</v>
      </c>
      <c r="AI98" s="99">
        <v>6282</v>
      </c>
      <c r="AJ98" s="100">
        <v>36.345677999999999</v>
      </c>
      <c r="AK98" s="100">
        <v>40.923993000000003</v>
      </c>
      <c r="AL98" s="100">
        <v>39.696272999999998</v>
      </c>
      <c r="AM98" s="100">
        <v>47.295931000000003</v>
      </c>
      <c r="AN98" s="100">
        <v>29.259550000000001</v>
      </c>
      <c r="AO98" s="100">
        <v>25.990957000000002</v>
      </c>
      <c r="AP98" s="100">
        <v>68.619388999999998</v>
      </c>
      <c r="AQ98" s="100">
        <v>69</v>
      </c>
      <c r="AR98" s="100">
        <v>19.874085999999998</v>
      </c>
      <c r="AS98" s="100">
        <v>5.2725228</v>
      </c>
      <c r="AT98" s="99">
        <v>49654</v>
      </c>
      <c r="AU98" s="99">
        <v>3.0065151999999999</v>
      </c>
      <c r="AV98" s="99">
        <v>4.7516426000000003</v>
      </c>
      <c r="AW98" s="100">
        <v>3.2932674999999998</v>
      </c>
      <c r="AY98" s="122">
        <v>1991</v>
      </c>
    </row>
    <row r="99" spans="2:51">
      <c r="B99" s="122">
        <v>1992</v>
      </c>
      <c r="C99" s="99">
        <v>4666</v>
      </c>
      <c r="D99" s="100">
        <v>53.581336999999998</v>
      </c>
      <c r="E99" s="100">
        <v>67.484463000000005</v>
      </c>
      <c r="F99" s="100">
        <v>65.459929000000002</v>
      </c>
      <c r="G99" s="100">
        <v>78.525666999999999</v>
      </c>
      <c r="H99" s="100">
        <v>47.065322999999999</v>
      </c>
      <c r="I99" s="100">
        <v>41.187775999999999</v>
      </c>
      <c r="J99" s="100">
        <v>68.748821000000007</v>
      </c>
      <c r="K99" s="100">
        <v>69</v>
      </c>
      <c r="L99" s="100">
        <v>25.288602000000001</v>
      </c>
      <c r="M99" s="100">
        <v>7.0574000000000003</v>
      </c>
      <c r="N99" s="99">
        <v>36082</v>
      </c>
      <c r="O99" s="99">
        <v>4.2900109999999998</v>
      </c>
      <c r="P99" s="99">
        <v>5.3395802999999997</v>
      </c>
      <c r="R99" s="122">
        <v>1992</v>
      </c>
      <c r="S99" s="99">
        <v>1734</v>
      </c>
      <c r="T99" s="100">
        <v>19.771094999999999</v>
      </c>
      <c r="U99" s="100">
        <v>20.274652</v>
      </c>
      <c r="V99" s="100">
        <v>19.666412000000001</v>
      </c>
      <c r="W99" s="100">
        <v>23.351026999999998</v>
      </c>
      <c r="X99" s="100">
        <v>14.489969</v>
      </c>
      <c r="Y99" s="100">
        <v>12.868872</v>
      </c>
      <c r="Z99" s="100">
        <v>69.354095000000001</v>
      </c>
      <c r="AA99" s="100">
        <v>70</v>
      </c>
      <c r="AB99" s="100">
        <v>12.426544</v>
      </c>
      <c r="AC99" s="100">
        <v>3.0132938999999999</v>
      </c>
      <c r="AD99" s="99">
        <v>13130</v>
      </c>
      <c r="AE99" s="99">
        <v>1.5867601</v>
      </c>
      <c r="AF99" s="99">
        <v>3.5993509000000001</v>
      </c>
      <c r="AH99" s="122">
        <v>1992</v>
      </c>
      <c r="AI99" s="99">
        <v>6400</v>
      </c>
      <c r="AJ99" s="100">
        <v>36.616132</v>
      </c>
      <c r="AK99" s="100">
        <v>40.838638000000003</v>
      </c>
      <c r="AL99" s="100">
        <v>39.613478999999998</v>
      </c>
      <c r="AM99" s="100">
        <v>47.251167000000002</v>
      </c>
      <c r="AN99" s="100">
        <v>29.098319</v>
      </c>
      <c r="AO99" s="100">
        <v>25.804511999999999</v>
      </c>
      <c r="AP99" s="100">
        <v>68.912813</v>
      </c>
      <c r="AQ99" s="100">
        <v>69</v>
      </c>
      <c r="AR99" s="100">
        <v>19.750039000000001</v>
      </c>
      <c r="AS99" s="100">
        <v>5.1754812000000001</v>
      </c>
      <c r="AT99" s="99">
        <v>49212</v>
      </c>
      <c r="AU99" s="99">
        <v>2.9494006000000001</v>
      </c>
      <c r="AV99" s="99">
        <v>4.7294947000000001</v>
      </c>
      <c r="AW99" s="100">
        <v>3.3285141</v>
      </c>
      <c r="AY99" s="122">
        <v>1992</v>
      </c>
    </row>
    <row r="100" spans="2:51">
      <c r="B100" s="122">
        <v>1993</v>
      </c>
      <c r="C100" s="99">
        <v>4552</v>
      </c>
      <c r="D100" s="100">
        <v>51.833413</v>
      </c>
      <c r="E100" s="100">
        <v>64.954728000000003</v>
      </c>
      <c r="F100" s="100">
        <v>63.006086000000003</v>
      </c>
      <c r="G100" s="100">
        <v>75.693381000000002</v>
      </c>
      <c r="H100" s="100">
        <v>44.865724999999998</v>
      </c>
      <c r="I100" s="100">
        <v>39.068288000000003</v>
      </c>
      <c r="J100" s="100">
        <v>69.179700999999994</v>
      </c>
      <c r="K100" s="100">
        <v>70</v>
      </c>
      <c r="L100" s="100">
        <v>24.30715</v>
      </c>
      <c r="M100" s="100">
        <v>6.9935011999999999</v>
      </c>
      <c r="N100" s="99">
        <v>33792</v>
      </c>
      <c r="O100" s="99">
        <v>3.9869739000000002</v>
      </c>
      <c r="P100" s="99">
        <v>5.1754796000000001</v>
      </c>
      <c r="R100" s="122">
        <v>1993</v>
      </c>
      <c r="S100" s="99">
        <v>1828</v>
      </c>
      <c r="T100" s="100">
        <v>20.648769000000001</v>
      </c>
      <c r="U100" s="100">
        <v>20.993524000000001</v>
      </c>
      <c r="V100" s="100">
        <v>20.363719</v>
      </c>
      <c r="W100" s="100">
        <v>24.089931</v>
      </c>
      <c r="X100" s="100">
        <v>15.072179999999999</v>
      </c>
      <c r="Y100" s="100">
        <v>13.394551</v>
      </c>
      <c r="Z100" s="100">
        <v>69.053062999999995</v>
      </c>
      <c r="AA100" s="100">
        <v>70</v>
      </c>
      <c r="AB100" s="100">
        <v>12.651395000000001</v>
      </c>
      <c r="AC100" s="100">
        <v>3.2348257</v>
      </c>
      <c r="AD100" s="99">
        <v>14265</v>
      </c>
      <c r="AE100" s="99">
        <v>1.7096889</v>
      </c>
      <c r="AF100" s="99">
        <v>4.0891149000000002</v>
      </c>
      <c r="AH100" s="122">
        <v>1993</v>
      </c>
      <c r="AI100" s="99">
        <v>6380</v>
      </c>
      <c r="AJ100" s="100">
        <v>36.178449000000001</v>
      </c>
      <c r="AK100" s="100">
        <v>39.964308000000003</v>
      </c>
      <c r="AL100" s="100">
        <v>38.765379000000003</v>
      </c>
      <c r="AM100" s="100">
        <v>46.230634999999999</v>
      </c>
      <c r="AN100" s="100">
        <v>28.329352</v>
      </c>
      <c r="AO100" s="100">
        <v>25.043917</v>
      </c>
      <c r="AP100" s="100">
        <v>69.143416999999999</v>
      </c>
      <c r="AQ100" s="100">
        <v>70</v>
      </c>
      <c r="AR100" s="100">
        <v>19.230768999999999</v>
      </c>
      <c r="AS100" s="100">
        <v>5.2467537000000002</v>
      </c>
      <c r="AT100" s="99">
        <v>48057</v>
      </c>
      <c r="AU100" s="99">
        <v>2.8572662000000002</v>
      </c>
      <c r="AV100" s="99">
        <v>4.7971706000000003</v>
      </c>
      <c r="AW100" s="100">
        <v>3.0940363999999998</v>
      </c>
      <c r="AY100" s="122">
        <v>1993</v>
      </c>
    </row>
    <row r="101" spans="2:51">
      <c r="B101" s="122">
        <v>1994</v>
      </c>
      <c r="C101" s="99">
        <v>4810</v>
      </c>
      <c r="D101" s="100">
        <v>54.266418000000002</v>
      </c>
      <c r="E101" s="100">
        <v>67.248149999999995</v>
      </c>
      <c r="F101" s="100">
        <v>65.230705</v>
      </c>
      <c r="G101" s="100">
        <v>78.287638000000001</v>
      </c>
      <c r="H101" s="100">
        <v>46.205168</v>
      </c>
      <c r="I101" s="100">
        <v>40.195791999999997</v>
      </c>
      <c r="J101" s="100">
        <v>69.617879000000002</v>
      </c>
      <c r="K101" s="100">
        <v>70</v>
      </c>
      <c r="L101" s="100">
        <v>24.599806000000001</v>
      </c>
      <c r="M101" s="100">
        <v>7.1297284000000003</v>
      </c>
      <c r="N101" s="99">
        <v>33987</v>
      </c>
      <c r="O101" s="99">
        <v>3.9753973999999999</v>
      </c>
      <c r="P101" s="99">
        <v>5.2511390999999996</v>
      </c>
      <c r="R101" s="122">
        <v>1994</v>
      </c>
      <c r="S101" s="99">
        <v>1887</v>
      </c>
      <c r="T101" s="100">
        <v>21.103155000000001</v>
      </c>
      <c r="U101" s="100">
        <v>21.283332000000001</v>
      </c>
      <c r="V101" s="100">
        <v>20.644832000000001</v>
      </c>
      <c r="W101" s="100">
        <v>24.373636000000001</v>
      </c>
      <c r="X101" s="100">
        <v>15.23211</v>
      </c>
      <c r="Y101" s="100">
        <v>13.458819999999999</v>
      </c>
      <c r="Z101" s="100">
        <v>69.330684000000005</v>
      </c>
      <c r="AA101" s="100">
        <v>71</v>
      </c>
      <c r="AB101" s="100">
        <v>12.877909000000001</v>
      </c>
      <c r="AC101" s="100">
        <v>3.1859931000000001</v>
      </c>
      <c r="AD101" s="99">
        <v>14214</v>
      </c>
      <c r="AE101" s="99">
        <v>1.6879686</v>
      </c>
      <c r="AF101" s="99">
        <v>4.1105755000000004</v>
      </c>
      <c r="AH101" s="122">
        <v>1994</v>
      </c>
      <c r="AI101" s="99">
        <v>6697</v>
      </c>
      <c r="AJ101" s="100">
        <v>37.612040999999998</v>
      </c>
      <c r="AK101" s="100">
        <v>41.092700000000001</v>
      </c>
      <c r="AL101" s="100">
        <v>39.859918999999998</v>
      </c>
      <c r="AM101" s="100">
        <v>47.459485000000001</v>
      </c>
      <c r="AN101" s="100">
        <v>29.001615999999999</v>
      </c>
      <c r="AO101" s="100">
        <v>25.567986000000001</v>
      </c>
      <c r="AP101" s="100">
        <v>69.536957000000001</v>
      </c>
      <c r="AQ101" s="100">
        <v>70</v>
      </c>
      <c r="AR101" s="100">
        <v>19.578437000000001</v>
      </c>
      <c r="AS101" s="100">
        <v>5.2860481000000004</v>
      </c>
      <c r="AT101" s="99">
        <v>48201</v>
      </c>
      <c r="AU101" s="99">
        <v>2.8403474000000002</v>
      </c>
      <c r="AV101" s="99">
        <v>4.8539709999999996</v>
      </c>
      <c r="AW101" s="100">
        <v>3.1596625999999999</v>
      </c>
      <c r="AY101" s="122">
        <v>1994</v>
      </c>
    </row>
    <row r="102" spans="2:51">
      <c r="B102" s="122">
        <v>1995</v>
      </c>
      <c r="C102" s="99">
        <v>4696</v>
      </c>
      <c r="D102" s="100">
        <v>52.408199000000003</v>
      </c>
      <c r="E102" s="100">
        <v>64.167257000000006</v>
      </c>
      <c r="F102" s="100">
        <v>62.242238999999998</v>
      </c>
      <c r="G102" s="100">
        <v>74.902471000000006</v>
      </c>
      <c r="H102" s="100">
        <v>43.979036999999998</v>
      </c>
      <c r="I102" s="100">
        <v>38.139057999999999</v>
      </c>
      <c r="J102" s="100">
        <v>69.801745999999994</v>
      </c>
      <c r="K102" s="100">
        <v>70</v>
      </c>
      <c r="L102" s="100">
        <v>24.175032000000002</v>
      </c>
      <c r="M102" s="100">
        <v>7.0881949000000004</v>
      </c>
      <c r="N102" s="99">
        <v>32815</v>
      </c>
      <c r="O102" s="99">
        <v>3.8012388000000001</v>
      </c>
      <c r="P102" s="99">
        <v>5.1101688000000003</v>
      </c>
      <c r="R102" s="122">
        <v>1995</v>
      </c>
      <c r="S102" s="99">
        <v>1993</v>
      </c>
      <c r="T102" s="100">
        <v>22.035608</v>
      </c>
      <c r="U102" s="100">
        <v>21.954851999999999</v>
      </c>
      <c r="V102" s="100">
        <v>21.296206999999999</v>
      </c>
      <c r="W102" s="100">
        <v>25.225573000000001</v>
      </c>
      <c r="X102" s="100">
        <v>15.596560999999999</v>
      </c>
      <c r="Y102" s="100">
        <v>13.790419999999999</v>
      </c>
      <c r="Z102" s="100">
        <v>69.793778000000003</v>
      </c>
      <c r="AA102" s="100">
        <v>71</v>
      </c>
      <c r="AB102" s="100">
        <v>13.337349</v>
      </c>
      <c r="AC102" s="100">
        <v>3.3847356</v>
      </c>
      <c r="AD102" s="99">
        <v>14611</v>
      </c>
      <c r="AE102" s="99">
        <v>1.7176604</v>
      </c>
      <c r="AF102" s="99">
        <v>4.1923589999999997</v>
      </c>
      <c r="AH102" s="122">
        <v>1995</v>
      </c>
      <c r="AI102" s="99">
        <v>6689</v>
      </c>
      <c r="AJ102" s="100">
        <v>37.151035</v>
      </c>
      <c r="AK102" s="100">
        <v>40.176772999999997</v>
      </c>
      <c r="AL102" s="100">
        <v>38.971469999999997</v>
      </c>
      <c r="AM102" s="100">
        <v>46.533943999999998</v>
      </c>
      <c r="AN102" s="100">
        <v>28.229399000000001</v>
      </c>
      <c r="AO102" s="100">
        <v>24.838160999999999</v>
      </c>
      <c r="AP102" s="100">
        <v>69.799372000000005</v>
      </c>
      <c r="AQ102" s="100">
        <v>70</v>
      </c>
      <c r="AR102" s="100">
        <v>19.462872000000001</v>
      </c>
      <c r="AS102" s="100">
        <v>5.3455123999999996</v>
      </c>
      <c r="AT102" s="99">
        <v>47426</v>
      </c>
      <c r="AU102" s="99">
        <v>2.7671312000000001</v>
      </c>
      <c r="AV102" s="99">
        <v>4.7872845000000002</v>
      </c>
      <c r="AW102" s="100">
        <v>2.9226914000000002</v>
      </c>
      <c r="AY102" s="122">
        <v>1995</v>
      </c>
    </row>
    <row r="103" spans="2:51">
      <c r="B103" s="122">
        <v>1996</v>
      </c>
      <c r="C103" s="99">
        <v>4773</v>
      </c>
      <c r="D103" s="100">
        <v>52.651178999999999</v>
      </c>
      <c r="E103" s="100">
        <v>63.710003</v>
      </c>
      <c r="F103" s="100">
        <v>61.798703000000003</v>
      </c>
      <c r="G103" s="100">
        <v>74.226414000000005</v>
      </c>
      <c r="H103" s="100">
        <v>43.545883000000003</v>
      </c>
      <c r="I103" s="100">
        <v>37.657327000000002</v>
      </c>
      <c r="J103" s="100">
        <v>70.023674999999997</v>
      </c>
      <c r="K103" s="100">
        <v>71</v>
      </c>
      <c r="L103" s="100">
        <v>23.998190000000001</v>
      </c>
      <c r="M103" s="100">
        <v>6.9979180999999997</v>
      </c>
      <c r="N103" s="99">
        <v>32346</v>
      </c>
      <c r="O103" s="99">
        <v>3.7088618000000002</v>
      </c>
      <c r="P103" s="99">
        <v>5.0070741999999999</v>
      </c>
      <c r="R103" s="122">
        <v>1996</v>
      </c>
      <c r="S103" s="99">
        <v>2054</v>
      </c>
      <c r="T103" s="100">
        <v>22.424944</v>
      </c>
      <c r="U103" s="100">
        <v>22.22381</v>
      </c>
      <c r="V103" s="100">
        <v>21.557095</v>
      </c>
      <c r="W103" s="100">
        <v>25.580493000000001</v>
      </c>
      <c r="X103" s="100">
        <v>15.850690999999999</v>
      </c>
      <c r="Y103" s="100">
        <v>13.996373</v>
      </c>
      <c r="Z103" s="100">
        <v>69.593475999999995</v>
      </c>
      <c r="AA103" s="100">
        <v>71</v>
      </c>
      <c r="AB103" s="100">
        <v>13.369785</v>
      </c>
      <c r="AC103" s="100">
        <v>3.3943120000000002</v>
      </c>
      <c r="AD103" s="99">
        <v>15569</v>
      </c>
      <c r="AE103" s="99">
        <v>1.8103062999999999</v>
      </c>
      <c r="AF103" s="99">
        <v>4.5632938000000003</v>
      </c>
      <c r="AH103" s="122">
        <v>1996</v>
      </c>
      <c r="AI103" s="99">
        <v>6827</v>
      </c>
      <c r="AJ103" s="100">
        <v>37.460012999999996</v>
      </c>
      <c r="AK103" s="100">
        <v>40.199942</v>
      </c>
      <c r="AL103" s="100">
        <v>38.993943999999999</v>
      </c>
      <c r="AM103" s="100">
        <v>46.530639999999998</v>
      </c>
      <c r="AN103" s="100">
        <v>28.200665999999998</v>
      </c>
      <c r="AO103" s="100">
        <v>24.750192999999999</v>
      </c>
      <c r="AP103" s="100">
        <v>69.894243000000003</v>
      </c>
      <c r="AQ103" s="100">
        <v>71</v>
      </c>
      <c r="AR103" s="100">
        <v>19.366277</v>
      </c>
      <c r="AS103" s="100">
        <v>5.3038012999999999</v>
      </c>
      <c r="AT103" s="99">
        <v>47915</v>
      </c>
      <c r="AU103" s="99">
        <v>2.7662192000000001</v>
      </c>
      <c r="AV103" s="99">
        <v>4.8537001999999996</v>
      </c>
      <c r="AW103" s="100">
        <v>2.8667452999999998</v>
      </c>
      <c r="AY103" s="122">
        <v>1996</v>
      </c>
    </row>
    <row r="104" spans="2:51">
      <c r="B104" s="123">
        <v>1997</v>
      </c>
      <c r="C104" s="99">
        <v>4536</v>
      </c>
      <c r="D104" s="100">
        <v>49.540326999999998</v>
      </c>
      <c r="E104" s="100">
        <v>59.076301000000001</v>
      </c>
      <c r="F104" s="100">
        <v>59.076301000000001</v>
      </c>
      <c r="G104" s="100">
        <v>68.971757999999994</v>
      </c>
      <c r="H104" s="100">
        <v>40.226948999999998</v>
      </c>
      <c r="I104" s="100">
        <v>34.733032999999999</v>
      </c>
      <c r="J104" s="100">
        <v>70.237654000000006</v>
      </c>
      <c r="K104" s="100">
        <v>71</v>
      </c>
      <c r="L104" s="100">
        <v>22.834129999999998</v>
      </c>
      <c r="M104" s="100">
        <v>6.6950053</v>
      </c>
      <c r="N104" s="99">
        <v>30180</v>
      </c>
      <c r="O104" s="99">
        <v>3.4313449999999999</v>
      </c>
      <c r="P104" s="99">
        <v>4.7521047999999997</v>
      </c>
      <c r="R104" s="123">
        <v>1997</v>
      </c>
      <c r="S104" s="99">
        <v>2052</v>
      </c>
      <c r="T104" s="100">
        <v>22.143422999999999</v>
      </c>
      <c r="U104" s="100">
        <v>21.623085</v>
      </c>
      <c r="V104" s="100">
        <v>21.623085</v>
      </c>
      <c r="W104" s="100">
        <v>24.867975999999999</v>
      </c>
      <c r="X104" s="100">
        <v>15.45354</v>
      </c>
      <c r="Y104" s="100">
        <v>13.677635</v>
      </c>
      <c r="Z104" s="100">
        <v>69.587232</v>
      </c>
      <c r="AA104" s="100">
        <v>71</v>
      </c>
      <c r="AB104" s="100">
        <v>13.240418</v>
      </c>
      <c r="AC104" s="100">
        <v>3.331277</v>
      </c>
      <c r="AD104" s="99">
        <v>15443</v>
      </c>
      <c r="AE104" s="99">
        <v>1.7782926999999999</v>
      </c>
      <c r="AF104" s="99">
        <v>4.4308319000000003</v>
      </c>
      <c r="AH104" s="123">
        <v>1997</v>
      </c>
      <c r="AI104" s="99">
        <v>6588</v>
      </c>
      <c r="AJ104" s="100">
        <v>35.759576000000003</v>
      </c>
      <c r="AK104" s="100">
        <v>37.793326999999998</v>
      </c>
      <c r="AL104" s="100">
        <v>37.793326999999998</v>
      </c>
      <c r="AM104" s="100">
        <v>43.787554999999998</v>
      </c>
      <c r="AN104" s="100">
        <v>26.474564999999998</v>
      </c>
      <c r="AO104" s="100">
        <v>23.227335</v>
      </c>
      <c r="AP104" s="100">
        <v>70.035064000000006</v>
      </c>
      <c r="AQ104" s="100">
        <v>71</v>
      </c>
      <c r="AR104" s="100">
        <v>18.629640999999999</v>
      </c>
      <c r="AS104" s="100">
        <v>5.0931581000000001</v>
      </c>
      <c r="AT104" s="99">
        <v>45623</v>
      </c>
      <c r="AU104" s="99">
        <v>2.6100775999999999</v>
      </c>
      <c r="AV104" s="99">
        <v>4.6382655000000002</v>
      </c>
      <c r="AW104" s="100">
        <v>2.732094</v>
      </c>
      <c r="AY104" s="123">
        <v>1997</v>
      </c>
    </row>
    <row r="105" spans="2:51">
      <c r="B105" s="123">
        <v>1998</v>
      </c>
      <c r="C105" s="99">
        <v>4714</v>
      </c>
      <c r="D105" s="100">
        <v>50.999968000000003</v>
      </c>
      <c r="E105" s="100">
        <v>59.608542999999997</v>
      </c>
      <c r="F105" s="100">
        <v>59.608542999999997</v>
      </c>
      <c r="G105" s="100">
        <v>69.505104000000003</v>
      </c>
      <c r="H105" s="100">
        <v>40.597549999999998</v>
      </c>
      <c r="I105" s="100">
        <v>35.088549999999998</v>
      </c>
      <c r="J105" s="100">
        <v>70.297623999999999</v>
      </c>
      <c r="K105" s="100">
        <v>71</v>
      </c>
      <c r="L105" s="100">
        <v>23.373660999999998</v>
      </c>
      <c r="M105" s="100">
        <v>7.0281633000000001</v>
      </c>
      <c r="N105" s="99">
        <v>31252</v>
      </c>
      <c r="O105" s="99">
        <v>3.5251158999999999</v>
      </c>
      <c r="P105" s="99">
        <v>4.9848072999999999</v>
      </c>
      <c r="R105" s="123">
        <v>1998</v>
      </c>
      <c r="S105" s="99">
        <v>2028</v>
      </c>
      <c r="T105" s="100">
        <v>21.656390999999999</v>
      </c>
      <c r="U105" s="100">
        <v>20.844909999999999</v>
      </c>
      <c r="V105" s="100">
        <v>20.844909999999999</v>
      </c>
      <c r="W105" s="100">
        <v>24.018751000000002</v>
      </c>
      <c r="X105" s="100">
        <v>14.781936999999999</v>
      </c>
      <c r="Y105" s="100">
        <v>13.000776</v>
      </c>
      <c r="Z105" s="100">
        <v>70.083826000000002</v>
      </c>
      <c r="AA105" s="100">
        <v>72</v>
      </c>
      <c r="AB105" s="100">
        <v>13.133864000000001</v>
      </c>
      <c r="AC105" s="100">
        <v>3.3727486</v>
      </c>
      <c r="AD105" s="99">
        <v>14479</v>
      </c>
      <c r="AE105" s="99">
        <v>1.6528248000000001</v>
      </c>
      <c r="AF105" s="99">
        <v>4.2895148000000001</v>
      </c>
      <c r="AH105" s="123">
        <v>1998</v>
      </c>
      <c r="AI105" s="99">
        <v>6742</v>
      </c>
      <c r="AJ105" s="100">
        <v>36.232537999999998</v>
      </c>
      <c r="AK105" s="100">
        <v>37.724169000000003</v>
      </c>
      <c r="AL105" s="100">
        <v>37.724169000000003</v>
      </c>
      <c r="AM105" s="100">
        <v>43.690696000000003</v>
      </c>
      <c r="AN105" s="100">
        <v>26.358176</v>
      </c>
      <c r="AO105" s="100">
        <v>23.089040000000001</v>
      </c>
      <c r="AP105" s="100">
        <v>70.233313999999993</v>
      </c>
      <c r="AQ105" s="100">
        <v>71</v>
      </c>
      <c r="AR105" s="100">
        <v>18.933416000000001</v>
      </c>
      <c r="AS105" s="100">
        <v>5.3002311000000004</v>
      </c>
      <c r="AT105" s="99">
        <v>45731</v>
      </c>
      <c r="AU105" s="99">
        <v>2.5945668999999998</v>
      </c>
      <c r="AV105" s="99">
        <v>4.7414744999999998</v>
      </c>
      <c r="AW105" s="100">
        <v>2.8596211</v>
      </c>
      <c r="AY105" s="123">
        <v>1998</v>
      </c>
    </row>
    <row r="106" spans="2:51">
      <c r="B106" s="123">
        <v>1999</v>
      </c>
      <c r="C106" s="99">
        <v>4655</v>
      </c>
      <c r="D106" s="100">
        <v>49.838819000000001</v>
      </c>
      <c r="E106" s="100">
        <v>57.395989999999998</v>
      </c>
      <c r="F106" s="100">
        <v>57.395989999999998</v>
      </c>
      <c r="G106" s="100">
        <v>66.886184999999998</v>
      </c>
      <c r="H106" s="100">
        <v>38.881036999999999</v>
      </c>
      <c r="I106" s="100">
        <v>33.449531999999998</v>
      </c>
      <c r="J106" s="100">
        <v>70.568850999999995</v>
      </c>
      <c r="K106" s="100">
        <v>72</v>
      </c>
      <c r="L106" s="100">
        <v>22.950254000000001</v>
      </c>
      <c r="M106" s="100">
        <v>6.9243012000000004</v>
      </c>
      <c r="N106" s="99">
        <v>30091</v>
      </c>
      <c r="O106" s="99">
        <v>3.3640549000000002</v>
      </c>
      <c r="P106" s="99">
        <v>4.8231336000000002</v>
      </c>
      <c r="R106" s="123">
        <v>1999</v>
      </c>
      <c r="S106" s="99">
        <v>2148</v>
      </c>
      <c r="T106" s="100">
        <v>22.676994000000001</v>
      </c>
      <c r="U106" s="100">
        <v>21.547460000000001</v>
      </c>
      <c r="V106" s="100">
        <v>21.547460000000001</v>
      </c>
      <c r="W106" s="100">
        <v>24.777609000000002</v>
      </c>
      <c r="X106" s="100">
        <v>15.213186</v>
      </c>
      <c r="Y106" s="100">
        <v>13.354448</v>
      </c>
      <c r="Z106" s="100">
        <v>70.262103999999994</v>
      </c>
      <c r="AA106" s="100">
        <v>72</v>
      </c>
      <c r="AB106" s="100">
        <v>13.793103</v>
      </c>
      <c r="AC106" s="100">
        <v>3.5285421000000001</v>
      </c>
      <c r="AD106" s="99">
        <v>15123</v>
      </c>
      <c r="AE106" s="99">
        <v>1.7096263</v>
      </c>
      <c r="AF106" s="99">
        <v>4.4951936000000003</v>
      </c>
      <c r="AH106" s="123">
        <v>1999</v>
      </c>
      <c r="AI106" s="99">
        <v>6803</v>
      </c>
      <c r="AJ106" s="100">
        <v>36.162579999999998</v>
      </c>
      <c r="AK106" s="100">
        <v>37.143551000000002</v>
      </c>
      <c r="AL106" s="100">
        <v>37.143551000000002</v>
      </c>
      <c r="AM106" s="100">
        <v>42.967508000000002</v>
      </c>
      <c r="AN106" s="100">
        <v>25.819551000000001</v>
      </c>
      <c r="AO106" s="100">
        <v>22.524035000000001</v>
      </c>
      <c r="AP106" s="100">
        <v>70.471997999999999</v>
      </c>
      <c r="AQ106" s="100">
        <v>72</v>
      </c>
      <c r="AR106" s="100">
        <v>18.973115</v>
      </c>
      <c r="AS106" s="100">
        <v>5.3106118999999996</v>
      </c>
      <c r="AT106" s="99">
        <v>45214</v>
      </c>
      <c r="AU106" s="99">
        <v>2.5414469</v>
      </c>
      <c r="AV106" s="99">
        <v>4.7082468000000004</v>
      </c>
      <c r="AW106" s="100">
        <v>2.6637010000000001</v>
      </c>
      <c r="AY106" s="123">
        <v>1999</v>
      </c>
    </row>
    <row r="107" spans="2:51" s="91" customFormat="1">
      <c r="B107" s="124">
        <v>2000</v>
      </c>
      <c r="C107" s="99">
        <v>4587</v>
      </c>
      <c r="D107" s="100">
        <v>48.573273</v>
      </c>
      <c r="E107" s="100">
        <v>55.083179999999999</v>
      </c>
      <c r="F107" s="100">
        <v>55.083179999999999</v>
      </c>
      <c r="G107" s="100">
        <v>64.273145</v>
      </c>
      <c r="H107" s="100">
        <v>37.193319000000002</v>
      </c>
      <c r="I107" s="100">
        <v>31.841284999999999</v>
      </c>
      <c r="J107" s="100">
        <v>70.815961999999999</v>
      </c>
      <c r="K107" s="100">
        <v>72</v>
      </c>
      <c r="L107" s="100">
        <v>22.326599999999999</v>
      </c>
      <c r="M107" s="100">
        <v>6.8650194000000004</v>
      </c>
      <c r="N107" s="99">
        <v>29065</v>
      </c>
      <c r="O107" s="99">
        <v>3.2187065000000001</v>
      </c>
      <c r="P107" s="99">
        <v>4.8682074999999996</v>
      </c>
      <c r="R107" s="124">
        <v>2000</v>
      </c>
      <c r="S107" s="99">
        <v>2291</v>
      </c>
      <c r="T107" s="100">
        <v>23.90109</v>
      </c>
      <c r="U107" s="100">
        <v>22.387625</v>
      </c>
      <c r="V107" s="100">
        <v>22.387625</v>
      </c>
      <c r="W107" s="100">
        <v>25.854430000000001</v>
      </c>
      <c r="X107" s="100">
        <v>15.709808000000001</v>
      </c>
      <c r="Y107" s="100">
        <v>13.753909</v>
      </c>
      <c r="Z107" s="100">
        <v>70.739414999999994</v>
      </c>
      <c r="AA107" s="100">
        <v>72</v>
      </c>
      <c r="AB107" s="100">
        <v>14.473435</v>
      </c>
      <c r="AC107" s="100">
        <v>3.7267787999999999</v>
      </c>
      <c r="AD107" s="99">
        <v>15681</v>
      </c>
      <c r="AE107" s="99">
        <v>1.7547093</v>
      </c>
      <c r="AF107" s="99">
        <v>4.7119239000000004</v>
      </c>
      <c r="AH107" s="124">
        <v>2000</v>
      </c>
      <c r="AI107" s="99">
        <v>6878</v>
      </c>
      <c r="AJ107" s="100">
        <v>36.145207999999997</v>
      </c>
      <c r="AK107" s="100">
        <v>36.661698000000001</v>
      </c>
      <c r="AL107" s="100">
        <v>36.661698000000001</v>
      </c>
      <c r="AM107" s="100">
        <v>42.516119000000003</v>
      </c>
      <c r="AN107" s="100">
        <v>25.359802999999999</v>
      </c>
      <c r="AO107" s="100">
        <v>22.025438000000001</v>
      </c>
      <c r="AP107" s="100">
        <v>70.790460999999993</v>
      </c>
      <c r="AQ107" s="100">
        <v>72</v>
      </c>
      <c r="AR107" s="100">
        <v>18.909110999999999</v>
      </c>
      <c r="AS107" s="100">
        <v>5.3612489999999999</v>
      </c>
      <c r="AT107" s="99">
        <v>44746</v>
      </c>
      <c r="AU107" s="99">
        <v>2.4905173999999999</v>
      </c>
      <c r="AV107" s="99">
        <v>4.8122723000000001</v>
      </c>
      <c r="AW107" s="100">
        <v>2.4604298</v>
      </c>
      <c r="AY107" s="124">
        <v>2000</v>
      </c>
    </row>
    <row r="108" spans="2:51">
      <c r="B108" s="123">
        <v>2001</v>
      </c>
      <c r="C108" s="99">
        <v>4642</v>
      </c>
      <c r="D108" s="100">
        <v>48.547212999999999</v>
      </c>
      <c r="E108" s="100">
        <v>53.875279999999997</v>
      </c>
      <c r="F108" s="100">
        <v>53.875279999999997</v>
      </c>
      <c r="G108" s="100">
        <v>62.805900000000001</v>
      </c>
      <c r="H108" s="100">
        <v>36.495674999999999</v>
      </c>
      <c r="I108" s="100">
        <v>31.289072000000001</v>
      </c>
      <c r="J108" s="100">
        <v>70.698987000000002</v>
      </c>
      <c r="K108" s="100">
        <v>72</v>
      </c>
      <c r="L108" s="100">
        <v>21.972923999999999</v>
      </c>
      <c r="M108" s="100">
        <v>6.9454627000000002</v>
      </c>
      <c r="N108" s="99">
        <v>29787</v>
      </c>
      <c r="O108" s="99">
        <v>3.2635223</v>
      </c>
      <c r="P108" s="99">
        <v>5.1256592999999997</v>
      </c>
      <c r="R108" s="123">
        <v>2001</v>
      </c>
      <c r="S108" s="99">
        <v>2396</v>
      </c>
      <c r="T108" s="100">
        <v>24.668288</v>
      </c>
      <c r="U108" s="100">
        <v>22.881119999999999</v>
      </c>
      <c r="V108" s="100">
        <v>22.881119999999999</v>
      </c>
      <c r="W108" s="100">
        <v>26.390255</v>
      </c>
      <c r="X108" s="100">
        <v>16.128648999999999</v>
      </c>
      <c r="Y108" s="100">
        <v>14.119401999999999</v>
      </c>
      <c r="Z108" s="100">
        <v>70.535281999999995</v>
      </c>
      <c r="AA108" s="100">
        <v>72</v>
      </c>
      <c r="AB108" s="100">
        <v>14.635636</v>
      </c>
      <c r="AC108" s="100">
        <v>3.8827400000000001</v>
      </c>
      <c r="AD108" s="99">
        <v>16686</v>
      </c>
      <c r="AE108" s="99">
        <v>1.8457277000000001</v>
      </c>
      <c r="AF108" s="99">
        <v>5.1839677999999996</v>
      </c>
      <c r="AH108" s="123">
        <v>2001</v>
      </c>
      <c r="AI108" s="99">
        <v>7038</v>
      </c>
      <c r="AJ108" s="100">
        <v>36.514184999999998</v>
      </c>
      <c r="AK108" s="100">
        <v>36.489122999999999</v>
      </c>
      <c r="AL108" s="100">
        <v>36.489122999999999</v>
      </c>
      <c r="AM108" s="100">
        <v>42.265808</v>
      </c>
      <c r="AN108" s="100">
        <v>25.323606999999999</v>
      </c>
      <c r="AO108" s="100">
        <v>22.005718000000002</v>
      </c>
      <c r="AP108" s="100">
        <v>70.643263000000005</v>
      </c>
      <c r="AQ108" s="100">
        <v>72</v>
      </c>
      <c r="AR108" s="100">
        <v>18.769501999999999</v>
      </c>
      <c r="AS108" s="100">
        <v>5.475168</v>
      </c>
      <c r="AT108" s="99">
        <v>46473</v>
      </c>
      <c r="AU108" s="99">
        <v>2.5580164999999999</v>
      </c>
      <c r="AV108" s="99">
        <v>5.1464432000000002</v>
      </c>
      <c r="AW108" s="100">
        <v>2.3545736000000002</v>
      </c>
      <c r="AY108" s="123">
        <v>2001</v>
      </c>
    </row>
    <row r="109" spans="2:51">
      <c r="B109" s="124">
        <v>2002</v>
      </c>
      <c r="C109" s="99">
        <v>4760</v>
      </c>
      <c r="D109" s="100">
        <v>49.196510000000004</v>
      </c>
      <c r="E109" s="100">
        <v>53.867415999999999</v>
      </c>
      <c r="F109" s="100">
        <v>53.867415999999999</v>
      </c>
      <c r="G109" s="100">
        <v>62.649129000000002</v>
      </c>
      <c r="H109" s="100">
        <v>36.228898999999998</v>
      </c>
      <c r="I109" s="100">
        <v>30.849689000000001</v>
      </c>
      <c r="J109" s="100">
        <v>70.999790000000004</v>
      </c>
      <c r="K109" s="100">
        <v>72</v>
      </c>
      <c r="L109" s="100">
        <v>22.181835</v>
      </c>
      <c r="M109" s="100">
        <v>6.9100675000000003</v>
      </c>
      <c r="N109" s="99">
        <v>29545</v>
      </c>
      <c r="O109" s="99">
        <v>3.2031187000000001</v>
      </c>
      <c r="P109" s="99">
        <v>5.1831060000000004</v>
      </c>
      <c r="R109" s="124">
        <v>2002</v>
      </c>
      <c r="S109" s="99">
        <v>2543</v>
      </c>
      <c r="T109" s="100">
        <v>25.896850000000001</v>
      </c>
      <c r="U109" s="100">
        <v>23.749676999999998</v>
      </c>
      <c r="V109" s="100">
        <v>23.749676999999998</v>
      </c>
      <c r="W109" s="100">
        <v>27.342766999999998</v>
      </c>
      <c r="X109" s="100">
        <v>16.627862</v>
      </c>
      <c r="Y109" s="100">
        <v>14.506357</v>
      </c>
      <c r="Z109" s="100">
        <v>70.676238999999995</v>
      </c>
      <c r="AA109" s="100">
        <v>72</v>
      </c>
      <c r="AB109" s="100">
        <v>14.987918000000001</v>
      </c>
      <c r="AC109" s="100">
        <v>3.9230507999999999</v>
      </c>
      <c r="AD109" s="99">
        <v>17490</v>
      </c>
      <c r="AE109" s="99">
        <v>1.9155949000000001</v>
      </c>
      <c r="AF109" s="99">
        <v>5.3294085999999998</v>
      </c>
      <c r="AH109" s="124">
        <v>2002</v>
      </c>
      <c r="AI109" s="99">
        <v>7303</v>
      </c>
      <c r="AJ109" s="100">
        <v>37.460484000000001</v>
      </c>
      <c r="AK109" s="100">
        <v>37.007430999999997</v>
      </c>
      <c r="AL109" s="100">
        <v>37.007430999999997</v>
      </c>
      <c r="AM109" s="100">
        <v>42.778016000000001</v>
      </c>
      <c r="AN109" s="100">
        <v>25.481905000000001</v>
      </c>
      <c r="AO109" s="100">
        <v>22.014959000000001</v>
      </c>
      <c r="AP109" s="100">
        <v>70.887153999999995</v>
      </c>
      <c r="AQ109" s="100">
        <v>72</v>
      </c>
      <c r="AR109" s="100">
        <v>19.005361000000001</v>
      </c>
      <c r="AS109" s="100">
        <v>5.4619429000000004</v>
      </c>
      <c r="AT109" s="99">
        <v>47035</v>
      </c>
      <c r="AU109" s="99">
        <v>2.5626362999999999</v>
      </c>
      <c r="AV109" s="99">
        <v>5.236561</v>
      </c>
      <c r="AW109" s="100">
        <v>2.2681325999999999</v>
      </c>
      <c r="AY109" s="124">
        <v>2002</v>
      </c>
    </row>
    <row r="110" spans="2:51">
      <c r="B110" s="123">
        <v>2003</v>
      </c>
      <c r="C110" s="99">
        <v>4510</v>
      </c>
      <c r="D110" s="100">
        <v>46.078726000000003</v>
      </c>
      <c r="E110" s="100">
        <v>49.812235000000001</v>
      </c>
      <c r="F110" s="100">
        <v>49.812235000000001</v>
      </c>
      <c r="G110" s="100">
        <v>58.136729000000003</v>
      </c>
      <c r="H110" s="100">
        <v>33.525920999999997</v>
      </c>
      <c r="I110" s="100">
        <v>28.614711</v>
      </c>
      <c r="J110" s="100">
        <v>71.077605000000005</v>
      </c>
      <c r="K110" s="100">
        <v>72</v>
      </c>
      <c r="L110" s="100">
        <v>20.971867</v>
      </c>
      <c r="M110" s="100">
        <v>6.6003220000000002</v>
      </c>
      <c r="N110" s="99">
        <v>28202</v>
      </c>
      <c r="O110" s="99">
        <v>3.0263241000000001</v>
      </c>
      <c r="P110" s="99">
        <v>4.9868088999999998</v>
      </c>
      <c r="R110" s="123">
        <v>2003</v>
      </c>
      <c r="S110" s="99">
        <v>2466</v>
      </c>
      <c r="T110" s="100">
        <v>24.825987000000001</v>
      </c>
      <c r="U110" s="100">
        <v>22.471679000000002</v>
      </c>
      <c r="V110" s="100">
        <v>22.471679000000002</v>
      </c>
      <c r="W110" s="100">
        <v>25.972123</v>
      </c>
      <c r="X110" s="100">
        <v>15.643598000000001</v>
      </c>
      <c r="Y110" s="100">
        <v>13.622329000000001</v>
      </c>
      <c r="Z110" s="100">
        <v>71.099350999999999</v>
      </c>
      <c r="AA110" s="100">
        <v>73</v>
      </c>
      <c r="AB110" s="100">
        <v>14.602949000000001</v>
      </c>
      <c r="AC110" s="100">
        <v>3.8554141999999998</v>
      </c>
      <c r="AD110" s="99">
        <v>16531</v>
      </c>
      <c r="AE110" s="99">
        <v>1.7915241</v>
      </c>
      <c r="AF110" s="99">
        <v>5.1437711000000004</v>
      </c>
      <c r="AH110" s="123">
        <v>2003</v>
      </c>
      <c r="AI110" s="99">
        <v>6976</v>
      </c>
      <c r="AJ110" s="100">
        <v>35.373932000000003</v>
      </c>
      <c r="AK110" s="100">
        <v>34.559764000000001</v>
      </c>
      <c r="AL110" s="100">
        <v>34.559764000000001</v>
      </c>
      <c r="AM110" s="100">
        <v>40.093854999999998</v>
      </c>
      <c r="AN110" s="100">
        <v>23.757691000000001</v>
      </c>
      <c r="AO110" s="100">
        <v>20.537383999999999</v>
      </c>
      <c r="AP110" s="100">
        <v>71.085291999999995</v>
      </c>
      <c r="AQ110" s="100">
        <v>72</v>
      </c>
      <c r="AR110" s="100">
        <v>18.170452000000001</v>
      </c>
      <c r="AS110" s="100">
        <v>5.2731836000000003</v>
      </c>
      <c r="AT110" s="99">
        <v>44733</v>
      </c>
      <c r="AU110" s="99">
        <v>2.411972</v>
      </c>
      <c r="AV110" s="99">
        <v>5.0436852999999999</v>
      </c>
      <c r="AW110" s="100">
        <v>2.2166673000000001</v>
      </c>
      <c r="AY110" s="123">
        <v>2003</v>
      </c>
    </row>
    <row r="111" spans="2:51">
      <c r="B111" s="124">
        <v>2004</v>
      </c>
      <c r="C111" s="99">
        <v>4733</v>
      </c>
      <c r="D111" s="100">
        <v>47.827641999999997</v>
      </c>
      <c r="E111" s="100">
        <v>51.190331</v>
      </c>
      <c r="F111" s="100">
        <v>51.190331</v>
      </c>
      <c r="G111" s="100">
        <v>59.724187000000001</v>
      </c>
      <c r="H111" s="100">
        <v>34.235520000000001</v>
      </c>
      <c r="I111" s="100">
        <v>29.105695000000001</v>
      </c>
      <c r="J111" s="100">
        <v>71.258187000000007</v>
      </c>
      <c r="K111" s="100">
        <v>73</v>
      </c>
      <c r="L111" s="100">
        <v>21.68018</v>
      </c>
      <c r="M111" s="100">
        <v>6.9200964999999997</v>
      </c>
      <c r="N111" s="99">
        <v>29274</v>
      </c>
      <c r="O111" s="99">
        <v>3.1106235</v>
      </c>
      <c r="P111" s="99">
        <v>5.3179622999999996</v>
      </c>
      <c r="R111" s="124">
        <v>2004</v>
      </c>
      <c r="S111" s="99">
        <v>2531</v>
      </c>
      <c r="T111" s="100">
        <v>25.217274</v>
      </c>
      <c r="U111" s="100">
        <v>22.532349</v>
      </c>
      <c r="V111" s="100">
        <v>22.532349</v>
      </c>
      <c r="W111" s="100">
        <v>26.057848</v>
      </c>
      <c r="X111" s="100">
        <v>15.630630999999999</v>
      </c>
      <c r="Y111" s="100">
        <v>13.516304</v>
      </c>
      <c r="Z111" s="100">
        <v>71.203872000000004</v>
      </c>
      <c r="AA111" s="100">
        <v>73</v>
      </c>
      <c r="AB111" s="100">
        <v>14.868993</v>
      </c>
      <c r="AC111" s="100">
        <v>3.9477172999999999</v>
      </c>
      <c r="AD111" s="99">
        <v>16936</v>
      </c>
      <c r="AE111" s="99">
        <v>1.8178901999999999</v>
      </c>
      <c r="AF111" s="99">
        <v>5.3918447</v>
      </c>
      <c r="AH111" s="124">
        <v>2004</v>
      </c>
      <c r="AI111" s="99">
        <v>7264</v>
      </c>
      <c r="AJ111" s="100">
        <v>36.442588999999998</v>
      </c>
      <c r="AK111" s="100">
        <v>35.203994999999999</v>
      </c>
      <c r="AL111" s="100">
        <v>35.203994999999999</v>
      </c>
      <c r="AM111" s="100">
        <v>40.826563999999998</v>
      </c>
      <c r="AN111" s="100">
        <v>24.072512</v>
      </c>
      <c r="AO111" s="100">
        <v>20.696491000000002</v>
      </c>
      <c r="AP111" s="100">
        <v>71.239261999999997</v>
      </c>
      <c r="AQ111" s="100">
        <v>73</v>
      </c>
      <c r="AR111" s="100">
        <v>18.696110999999998</v>
      </c>
      <c r="AS111" s="100">
        <v>5.4819332000000003</v>
      </c>
      <c r="AT111" s="99">
        <v>46210</v>
      </c>
      <c r="AU111" s="99">
        <v>2.4675248000000001</v>
      </c>
      <c r="AV111" s="99">
        <v>5.3448041000000002</v>
      </c>
      <c r="AW111" s="100">
        <v>2.2718595000000001</v>
      </c>
      <c r="AY111" s="124">
        <v>2004</v>
      </c>
    </row>
    <row r="112" spans="2:51">
      <c r="B112" s="123">
        <v>2005</v>
      </c>
      <c r="C112" s="99">
        <v>4694</v>
      </c>
      <c r="D112" s="100">
        <v>46.848022999999998</v>
      </c>
      <c r="E112" s="100">
        <v>49.351646000000002</v>
      </c>
      <c r="F112" s="100">
        <v>49.351646000000002</v>
      </c>
      <c r="G112" s="100">
        <v>57.682094999999997</v>
      </c>
      <c r="H112" s="100">
        <v>32.994152</v>
      </c>
      <c r="I112" s="100">
        <v>28.040835999999999</v>
      </c>
      <c r="J112" s="100">
        <v>71.589901999999995</v>
      </c>
      <c r="K112" s="100">
        <v>73</v>
      </c>
      <c r="L112" s="100">
        <v>21.298607000000001</v>
      </c>
      <c r="M112" s="100">
        <v>6.9808598999999996</v>
      </c>
      <c r="N112" s="99">
        <v>27825</v>
      </c>
      <c r="O112" s="99">
        <v>2.9235286999999999</v>
      </c>
      <c r="P112" s="99">
        <v>5.0440139000000004</v>
      </c>
      <c r="R112" s="123">
        <v>2005</v>
      </c>
      <c r="S112" s="99">
        <v>2705</v>
      </c>
      <c r="T112" s="100">
        <v>26.631326000000001</v>
      </c>
      <c r="U112" s="100">
        <v>23.548763999999998</v>
      </c>
      <c r="V112" s="100">
        <v>23.548763999999998</v>
      </c>
      <c r="W112" s="100">
        <v>27.330224999999999</v>
      </c>
      <c r="X112" s="100">
        <v>16.317726</v>
      </c>
      <c r="Y112" s="100">
        <v>14.154588</v>
      </c>
      <c r="Z112" s="100">
        <v>71.642751000000004</v>
      </c>
      <c r="AA112" s="100">
        <v>73</v>
      </c>
      <c r="AB112" s="100">
        <v>15.742303</v>
      </c>
      <c r="AC112" s="100">
        <v>4.2616546</v>
      </c>
      <c r="AD112" s="99">
        <v>17116</v>
      </c>
      <c r="AE112" s="99">
        <v>1.816729</v>
      </c>
      <c r="AF112" s="99">
        <v>5.4490986000000001</v>
      </c>
      <c r="AH112" s="123">
        <v>2005</v>
      </c>
      <c r="AI112" s="99">
        <v>7399</v>
      </c>
      <c r="AJ112" s="100">
        <v>36.670749999999998</v>
      </c>
      <c r="AK112" s="100">
        <v>35.001570000000001</v>
      </c>
      <c r="AL112" s="100">
        <v>35.001570000000001</v>
      </c>
      <c r="AM112" s="100">
        <v>40.704639999999998</v>
      </c>
      <c r="AN112" s="100">
        <v>23.903202</v>
      </c>
      <c r="AO112" s="100">
        <v>20.564426000000001</v>
      </c>
      <c r="AP112" s="100">
        <v>71.609218999999996</v>
      </c>
      <c r="AQ112" s="100">
        <v>73</v>
      </c>
      <c r="AR112" s="100">
        <v>18.864412999999999</v>
      </c>
      <c r="AS112" s="100">
        <v>5.6604495000000004</v>
      </c>
      <c r="AT112" s="99">
        <v>44941</v>
      </c>
      <c r="AU112" s="99">
        <v>2.3729421999999998</v>
      </c>
      <c r="AV112" s="99">
        <v>5.1909844999999999</v>
      </c>
      <c r="AW112" s="100">
        <v>2.0957211999999998</v>
      </c>
      <c r="AY112" s="123">
        <v>2005</v>
      </c>
    </row>
    <row r="113" spans="2:51">
      <c r="B113" s="123">
        <v>2006</v>
      </c>
      <c r="C113" s="99">
        <v>4668</v>
      </c>
      <c r="D113" s="100">
        <v>45.947487000000002</v>
      </c>
      <c r="E113" s="100">
        <v>47.911230000000003</v>
      </c>
      <c r="F113" s="100">
        <v>47.911230000000003</v>
      </c>
      <c r="G113" s="100">
        <v>56.056201999999999</v>
      </c>
      <c r="H113" s="100">
        <v>31.946598000000002</v>
      </c>
      <c r="I113" s="100">
        <v>27.097208999999999</v>
      </c>
      <c r="J113" s="100">
        <v>71.569194999999993</v>
      </c>
      <c r="K113" s="100">
        <v>73</v>
      </c>
      <c r="L113" s="100">
        <v>20.850456000000001</v>
      </c>
      <c r="M113" s="100">
        <v>6.8090320000000002</v>
      </c>
      <c r="N113" s="99">
        <v>28667</v>
      </c>
      <c r="O113" s="99">
        <v>2.9732139000000002</v>
      </c>
      <c r="P113" s="99">
        <v>5.2892704999999998</v>
      </c>
      <c r="R113" s="123">
        <v>2006</v>
      </c>
      <c r="S113" s="99">
        <v>2685</v>
      </c>
      <c r="T113" s="100">
        <v>26.089385</v>
      </c>
      <c r="U113" s="100">
        <v>22.941538000000001</v>
      </c>
      <c r="V113" s="100">
        <v>22.941538000000001</v>
      </c>
      <c r="W113" s="100">
        <v>26.575133000000001</v>
      </c>
      <c r="X113" s="100">
        <v>16.056778999999999</v>
      </c>
      <c r="Y113" s="100">
        <v>14.031245</v>
      </c>
      <c r="Z113" s="100">
        <v>70.924767000000003</v>
      </c>
      <c r="AA113" s="100">
        <v>72</v>
      </c>
      <c r="AB113" s="100">
        <v>15.447013999999999</v>
      </c>
      <c r="AC113" s="100">
        <v>4.1191722000000004</v>
      </c>
      <c r="AD113" s="99">
        <v>18934</v>
      </c>
      <c r="AE113" s="99">
        <v>1.9841968000000001</v>
      </c>
      <c r="AF113" s="99">
        <v>6.0570579999999996</v>
      </c>
      <c r="AH113" s="123">
        <v>2006</v>
      </c>
      <c r="AI113" s="99">
        <v>7353</v>
      </c>
      <c r="AJ113" s="100">
        <v>35.954292000000002</v>
      </c>
      <c r="AK113" s="100">
        <v>33.978510999999997</v>
      </c>
      <c r="AL113" s="100">
        <v>33.978510999999997</v>
      </c>
      <c r="AM113" s="100">
        <v>39.503777999999997</v>
      </c>
      <c r="AN113" s="100">
        <v>23.253219000000001</v>
      </c>
      <c r="AO113" s="100">
        <v>20.035122000000001</v>
      </c>
      <c r="AP113" s="100">
        <v>71.333877000000001</v>
      </c>
      <c r="AQ113" s="100">
        <v>73</v>
      </c>
      <c r="AR113" s="100">
        <v>18.488810999999998</v>
      </c>
      <c r="AS113" s="100">
        <v>5.4980222999999997</v>
      </c>
      <c r="AT113" s="99">
        <v>47601</v>
      </c>
      <c r="AU113" s="99">
        <v>2.4812664</v>
      </c>
      <c r="AV113" s="99">
        <v>5.5701175999999997</v>
      </c>
      <c r="AW113" s="100">
        <v>2.0884052999999998</v>
      </c>
      <c r="AY113" s="123">
        <v>2006</v>
      </c>
    </row>
    <row r="114" spans="2:51">
      <c r="B114" s="123">
        <v>2007</v>
      </c>
      <c r="C114" s="99">
        <v>4721</v>
      </c>
      <c r="D114" s="100">
        <v>45.597507999999998</v>
      </c>
      <c r="E114" s="100">
        <v>46.840131999999997</v>
      </c>
      <c r="F114" s="100">
        <v>46.840131999999997</v>
      </c>
      <c r="G114" s="100">
        <v>54.654826999999997</v>
      </c>
      <c r="H114" s="100">
        <v>31.320511</v>
      </c>
      <c r="I114" s="100">
        <v>26.556034</v>
      </c>
      <c r="J114" s="100">
        <v>71.499258999999995</v>
      </c>
      <c r="K114" s="100">
        <v>73</v>
      </c>
      <c r="L114" s="100">
        <v>20.707957</v>
      </c>
      <c r="M114" s="100">
        <v>6.6899062999999996</v>
      </c>
      <c r="N114" s="99">
        <v>28995</v>
      </c>
      <c r="O114" s="99">
        <v>2.9522986000000002</v>
      </c>
      <c r="P114" s="99">
        <v>5.2944205000000002</v>
      </c>
      <c r="R114" s="123">
        <v>2007</v>
      </c>
      <c r="S114" s="99">
        <v>2914</v>
      </c>
      <c r="T114" s="100">
        <v>27.821308999999999</v>
      </c>
      <c r="U114" s="100">
        <v>24.241506000000001</v>
      </c>
      <c r="V114" s="100">
        <v>24.241506000000001</v>
      </c>
      <c r="W114" s="100">
        <v>28.046174000000001</v>
      </c>
      <c r="X114" s="100">
        <v>16.788039000000001</v>
      </c>
      <c r="Y114" s="100">
        <v>14.530816</v>
      </c>
      <c r="Z114" s="100">
        <v>71.411462</v>
      </c>
      <c r="AA114" s="100">
        <v>73</v>
      </c>
      <c r="AB114" s="100">
        <v>16.620087999999999</v>
      </c>
      <c r="AC114" s="100">
        <v>4.3308315000000004</v>
      </c>
      <c r="AD114" s="99">
        <v>19584</v>
      </c>
      <c r="AE114" s="99">
        <v>2.0167369000000002</v>
      </c>
      <c r="AF114" s="99">
        <v>6.0716920999999999</v>
      </c>
      <c r="AH114" s="123">
        <v>2007</v>
      </c>
      <c r="AI114" s="99">
        <v>7635</v>
      </c>
      <c r="AJ114" s="100">
        <v>36.658050000000003</v>
      </c>
      <c r="AK114" s="100">
        <v>34.354488000000003</v>
      </c>
      <c r="AL114" s="100">
        <v>34.354488000000003</v>
      </c>
      <c r="AM114" s="100">
        <v>39.874353999999997</v>
      </c>
      <c r="AN114" s="100">
        <v>23.438009999999998</v>
      </c>
      <c r="AO114" s="100">
        <v>20.107773000000002</v>
      </c>
      <c r="AP114" s="100">
        <v>71.46575</v>
      </c>
      <c r="AQ114" s="100">
        <v>73</v>
      </c>
      <c r="AR114" s="100">
        <v>18.930847</v>
      </c>
      <c r="AS114" s="100">
        <v>5.5384681999999996</v>
      </c>
      <c r="AT114" s="99">
        <v>48579</v>
      </c>
      <c r="AU114" s="99">
        <v>2.4871623999999999</v>
      </c>
      <c r="AV114" s="99">
        <v>5.5825225999999999</v>
      </c>
      <c r="AW114" s="100">
        <v>1.9322287</v>
      </c>
      <c r="AY114" s="123">
        <v>2007</v>
      </c>
    </row>
    <row r="115" spans="2:51">
      <c r="B115" s="123">
        <v>2008</v>
      </c>
      <c r="C115" s="99">
        <v>5028</v>
      </c>
      <c r="D115" s="100">
        <v>47.559389000000003</v>
      </c>
      <c r="E115" s="100">
        <v>48.615631999999998</v>
      </c>
      <c r="F115" s="100">
        <v>48.615631999999998</v>
      </c>
      <c r="G115" s="100">
        <v>56.943945999999997</v>
      </c>
      <c r="H115" s="100">
        <v>32.242829999999998</v>
      </c>
      <c r="I115" s="100">
        <v>27.192523000000001</v>
      </c>
      <c r="J115" s="100">
        <v>71.888226000000003</v>
      </c>
      <c r="K115" s="100">
        <v>73</v>
      </c>
      <c r="L115" s="100">
        <v>21.026219999999999</v>
      </c>
      <c r="M115" s="100">
        <v>6.8363518000000001</v>
      </c>
      <c r="N115" s="99">
        <v>30009</v>
      </c>
      <c r="O115" s="99">
        <v>2.9927869</v>
      </c>
      <c r="P115" s="99">
        <v>5.3692679999999999</v>
      </c>
      <c r="R115" s="123">
        <v>2008</v>
      </c>
      <c r="S115" s="99">
        <v>2928</v>
      </c>
      <c r="T115" s="100">
        <v>27.423037999999998</v>
      </c>
      <c r="U115" s="100">
        <v>23.758459999999999</v>
      </c>
      <c r="V115" s="100">
        <v>23.758459999999999</v>
      </c>
      <c r="W115" s="100">
        <v>27.53491</v>
      </c>
      <c r="X115" s="100">
        <v>16.297345</v>
      </c>
      <c r="Y115" s="100">
        <v>14.040341</v>
      </c>
      <c r="Z115" s="100">
        <v>71.912567999999993</v>
      </c>
      <c r="AA115" s="100">
        <v>73</v>
      </c>
      <c r="AB115" s="100">
        <v>15.818476</v>
      </c>
      <c r="AC115" s="100">
        <v>4.1592091</v>
      </c>
      <c r="AD115" s="99">
        <v>18449</v>
      </c>
      <c r="AE115" s="99">
        <v>1.8631664999999999</v>
      </c>
      <c r="AF115" s="99">
        <v>5.7617474</v>
      </c>
      <c r="AH115" s="123">
        <v>2008</v>
      </c>
      <c r="AI115" s="99">
        <v>7956</v>
      </c>
      <c r="AJ115" s="100">
        <v>37.441411000000002</v>
      </c>
      <c r="AK115" s="100">
        <v>34.832281999999999</v>
      </c>
      <c r="AL115" s="100">
        <v>34.832281999999999</v>
      </c>
      <c r="AM115" s="100">
        <v>40.539302999999997</v>
      </c>
      <c r="AN115" s="100">
        <v>23.575303000000002</v>
      </c>
      <c r="AO115" s="100">
        <v>20.122703000000001</v>
      </c>
      <c r="AP115" s="100">
        <v>71.897184999999993</v>
      </c>
      <c r="AQ115" s="100">
        <v>73</v>
      </c>
      <c r="AR115" s="100">
        <v>18.753978</v>
      </c>
      <c r="AS115" s="100">
        <v>5.5270726999999997</v>
      </c>
      <c r="AT115" s="99">
        <v>48458</v>
      </c>
      <c r="AU115" s="99">
        <v>2.4315234999999999</v>
      </c>
      <c r="AV115" s="99">
        <v>5.5122220999999998</v>
      </c>
      <c r="AW115" s="100">
        <v>2.0462451000000001</v>
      </c>
      <c r="AY115" s="123">
        <v>2008</v>
      </c>
    </row>
    <row r="116" spans="2:51">
      <c r="B116" s="123">
        <v>2009</v>
      </c>
      <c r="C116" s="99">
        <v>4762</v>
      </c>
      <c r="D116" s="100">
        <v>44.089339000000002</v>
      </c>
      <c r="E116" s="100">
        <v>44.762639999999998</v>
      </c>
      <c r="F116" s="100">
        <v>44.762639999999998</v>
      </c>
      <c r="G116" s="100">
        <v>52.447913</v>
      </c>
      <c r="H116" s="100">
        <v>29.633513000000001</v>
      </c>
      <c r="I116" s="100">
        <v>25.046662999999999</v>
      </c>
      <c r="J116" s="100">
        <v>72.005669999999995</v>
      </c>
      <c r="K116" s="100">
        <v>73</v>
      </c>
      <c r="L116" s="100">
        <v>20.098763000000002</v>
      </c>
      <c r="M116" s="100">
        <v>6.5846239000000004</v>
      </c>
      <c r="N116" s="99">
        <v>28121</v>
      </c>
      <c r="O116" s="99">
        <v>2.7453107000000001</v>
      </c>
      <c r="P116" s="99">
        <v>5.0009335999999998</v>
      </c>
      <c r="R116" s="123">
        <v>2009</v>
      </c>
      <c r="S116" s="99">
        <v>3024</v>
      </c>
      <c r="T116" s="100">
        <v>27.766411999999999</v>
      </c>
      <c r="U116" s="100">
        <v>23.886517000000001</v>
      </c>
      <c r="V116" s="100">
        <v>23.886517000000001</v>
      </c>
      <c r="W116" s="100">
        <v>27.724171999999999</v>
      </c>
      <c r="X116" s="100">
        <v>16.539052000000002</v>
      </c>
      <c r="Y116" s="100">
        <v>14.315586</v>
      </c>
      <c r="Z116" s="100">
        <v>71.614749000000003</v>
      </c>
      <c r="AA116" s="100">
        <v>73</v>
      </c>
      <c r="AB116" s="100">
        <v>16.549911999999999</v>
      </c>
      <c r="AC116" s="100">
        <v>4.4184687</v>
      </c>
      <c r="AD116" s="99">
        <v>20102</v>
      </c>
      <c r="AE116" s="99">
        <v>1.9895164000000001</v>
      </c>
      <c r="AF116" s="99">
        <v>6.1366098999999998</v>
      </c>
      <c r="AH116" s="123">
        <v>2009</v>
      </c>
      <c r="AI116" s="99">
        <v>7786</v>
      </c>
      <c r="AJ116" s="100">
        <v>35.893991</v>
      </c>
      <c r="AK116" s="100">
        <v>33.172182999999997</v>
      </c>
      <c r="AL116" s="100">
        <v>33.172182999999997</v>
      </c>
      <c r="AM116" s="100">
        <v>38.638736999999999</v>
      </c>
      <c r="AN116" s="100">
        <v>22.497630999999998</v>
      </c>
      <c r="AO116" s="100">
        <v>19.259378999999999</v>
      </c>
      <c r="AP116" s="100">
        <v>71.853840000000005</v>
      </c>
      <c r="AQ116" s="100">
        <v>73</v>
      </c>
      <c r="AR116" s="100">
        <v>18.553557000000001</v>
      </c>
      <c r="AS116" s="100">
        <v>5.5314009999999998</v>
      </c>
      <c r="AT116" s="99">
        <v>48223</v>
      </c>
      <c r="AU116" s="99">
        <v>2.3700011000000001</v>
      </c>
      <c r="AV116" s="99">
        <v>5.4189844000000003</v>
      </c>
      <c r="AW116" s="100">
        <v>1.8739710000000001</v>
      </c>
      <c r="AY116" s="123">
        <v>2009</v>
      </c>
    </row>
    <row r="117" spans="2:51">
      <c r="B117" s="123">
        <v>2010</v>
      </c>
      <c r="C117" s="99">
        <v>4935</v>
      </c>
      <c r="D117" s="100">
        <v>44.995223000000003</v>
      </c>
      <c r="E117" s="100">
        <v>45.086238999999999</v>
      </c>
      <c r="F117" s="100">
        <v>45.086238999999999</v>
      </c>
      <c r="G117" s="100">
        <v>52.904034000000003</v>
      </c>
      <c r="H117" s="100">
        <v>29.679238999999999</v>
      </c>
      <c r="I117" s="100">
        <v>24.97861</v>
      </c>
      <c r="J117" s="100">
        <v>72.360080999999994</v>
      </c>
      <c r="K117" s="100">
        <v>73</v>
      </c>
      <c r="L117" s="100">
        <v>20.096102999999999</v>
      </c>
      <c r="M117" s="100">
        <v>6.7157476000000003</v>
      </c>
      <c r="N117" s="99">
        <v>28491</v>
      </c>
      <c r="O117" s="99">
        <v>2.7405330000000001</v>
      </c>
      <c r="P117" s="99">
        <v>5.08866</v>
      </c>
      <c r="R117" s="123">
        <v>2010</v>
      </c>
      <c r="S117" s="99">
        <v>3167</v>
      </c>
      <c r="T117" s="100">
        <v>28.624576999999999</v>
      </c>
      <c r="U117" s="100">
        <v>24.397877000000001</v>
      </c>
      <c r="V117" s="100">
        <v>24.397877000000001</v>
      </c>
      <c r="W117" s="100">
        <v>28.333482</v>
      </c>
      <c r="X117" s="100">
        <v>16.779520000000002</v>
      </c>
      <c r="Y117" s="100">
        <v>14.536746000000001</v>
      </c>
      <c r="Z117" s="100">
        <v>72.012630000000001</v>
      </c>
      <c r="AA117" s="100">
        <v>73</v>
      </c>
      <c r="AB117" s="100">
        <v>16.887965000000001</v>
      </c>
      <c r="AC117" s="100">
        <v>4.5249968000000003</v>
      </c>
      <c r="AD117" s="99">
        <v>20005</v>
      </c>
      <c r="AE117" s="99">
        <v>1.9493849999999999</v>
      </c>
      <c r="AF117" s="99">
        <v>6.2440306000000003</v>
      </c>
      <c r="AH117" s="123">
        <v>2010</v>
      </c>
      <c r="AI117" s="99">
        <v>8102</v>
      </c>
      <c r="AJ117" s="100">
        <v>36.774200999999998</v>
      </c>
      <c r="AK117" s="100">
        <v>33.563319999999997</v>
      </c>
      <c r="AL117" s="100">
        <v>33.563319999999997</v>
      </c>
      <c r="AM117" s="100">
        <v>39.129275999999997</v>
      </c>
      <c r="AN117" s="100">
        <v>22.631979999999999</v>
      </c>
      <c r="AO117" s="100">
        <v>19.330175000000001</v>
      </c>
      <c r="AP117" s="100">
        <v>72.224266</v>
      </c>
      <c r="AQ117" s="100">
        <v>73</v>
      </c>
      <c r="AR117" s="100">
        <v>18.706996</v>
      </c>
      <c r="AS117" s="100">
        <v>5.6470554999999996</v>
      </c>
      <c r="AT117" s="99">
        <v>48496</v>
      </c>
      <c r="AU117" s="99">
        <v>2.3475237</v>
      </c>
      <c r="AV117" s="99">
        <v>5.5091687</v>
      </c>
      <c r="AW117" s="100">
        <v>1.8479574999999999</v>
      </c>
      <c r="AY117" s="123">
        <v>2010</v>
      </c>
    </row>
    <row r="118" spans="2:51">
      <c r="B118" s="123">
        <v>2011</v>
      </c>
      <c r="C118" s="99">
        <v>4962</v>
      </c>
      <c r="D118" s="100">
        <v>44.629390000000001</v>
      </c>
      <c r="E118" s="100">
        <v>43.807357000000003</v>
      </c>
      <c r="F118" s="100">
        <v>43.807357000000003</v>
      </c>
      <c r="G118" s="100">
        <v>51.371160000000003</v>
      </c>
      <c r="H118" s="100">
        <v>29.025669000000001</v>
      </c>
      <c r="I118" s="100">
        <v>24.508561</v>
      </c>
      <c r="J118" s="100">
        <v>72.063885999999997</v>
      </c>
      <c r="K118" s="100">
        <v>73</v>
      </c>
      <c r="L118" s="100">
        <v>20.049295000000001</v>
      </c>
      <c r="M118" s="100">
        <v>6.5870170999999997</v>
      </c>
      <c r="N118" s="99">
        <v>29956</v>
      </c>
      <c r="O118" s="99">
        <v>2.8447754000000001</v>
      </c>
      <c r="P118" s="99">
        <v>5.5096762999999997</v>
      </c>
      <c r="R118" s="123">
        <v>2011</v>
      </c>
      <c r="S118" s="99">
        <v>3155</v>
      </c>
      <c r="T118" s="100">
        <v>28.114944000000001</v>
      </c>
      <c r="U118" s="100">
        <v>23.650296000000001</v>
      </c>
      <c r="V118" s="100">
        <v>23.650296000000001</v>
      </c>
      <c r="W118" s="100">
        <v>27.467699</v>
      </c>
      <c r="X118" s="100">
        <v>16.375105000000001</v>
      </c>
      <c r="Y118" s="100">
        <v>14.242915</v>
      </c>
      <c r="Z118" s="100">
        <v>71.696354999999997</v>
      </c>
      <c r="AA118" s="100">
        <v>72</v>
      </c>
      <c r="AB118" s="100">
        <v>16.620134</v>
      </c>
      <c r="AC118" s="100">
        <v>4.4063014999999996</v>
      </c>
      <c r="AD118" s="99">
        <v>20937</v>
      </c>
      <c r="AE118" s="99">
        <v>2.0124255999999998</v>
      </c>
      <c r="AF118" s="99">
        <v>6.4032613999999999</v>
      </c>
      <c r="AH118" s="123">
        <v>2011</v>
      </c>
      <c r="AI118" s="99">
        <v>8117</v>
      </c>
      <c r="AJ118" s="100">
        <v>36.333891000000001</v>
      </c>
      <c r="AK118" s="100">
        <v>32.648192000000002</v>
      </c>
      <c r="AL118" s="100">
        <v>32.648192000000002</v>
      </c>
      <c r="AM118" s="100">
        <v>38.054329000000003</v>
      </c>
      <c r="AN118" s="100">
        <v>22.152508000000001</v>
      </c>
      <c r="AO118" s="100">
        <v>18.984667000000002</v>
      </c>
      <c r="AP118" s="100">
        <v>71.921030000000002</v>
      </c>
      <c r="AQ118" s="100">
        <v>73</v>
      </c>
      <c r="AR118" s="100">
        <v>18.560779</v>
      </c>
      <c r="AS118" s="100">
        <v>5.5243241999999997</v>
      </c>
      <c r="AT118" s="99">
        <v>50893</v>
      </c>
      <c r="AU118" s="99">
        <v>2.4311117000000002</v>
      </c>
      <c r="AV118" s="99">
        <v>5.8452552000000004</v>
      </c>
      <c r="AW118" s="100">
        <v>1.8522962999999999</v>
      </c>
      <c r="AY118" s="123">
        <v>2011</v>
      </c>
    </row>
    <row r="119" spans="2:51">
      <c r="B119" s="123">
        <v>2012</v>
      </c>
      <c r="C119" s="99">
        <v>4883</v>
      </c>
      <c r="D119" s="100">
        <v>43.149859999999997</v>
      </c>
      <c r="E119" s="100">
        <v>41.831634000000001</v>
      </c>
      <c r="F119" s="100">
        <v>41.831634000000001</v>
      </c>
      <c r="G119" s="100">
        <v>49.038100999999997</v>
      </c>
      <c r="H119" s="100">
        <v>27.596685000000001</v>
      </c>
      <c r="I119" s="100">
        <v>23.212772999999999</v>
      </c>
      <c r="J119" s="100">
        <v>72.367192000000003</v>
      </c>
      <c r="K119" s="100">
        <v>73</v>
      </c>
      <c r="L119" s="100">
        <v>19.879494000000001</v>
      </c>
      <c r="M119" s="100">
        <v>6.5285985999999996</v>
      </c>
      <c r="N119" s="99">
        <v>28011</v>
      </c>
      <c r="O119" s="99">
        <v>2.6153959000000002</v>
      </c>
      <c r="P119" s="99">
        <v>5.2966569999999997</v>
      </c>
      <c r="R119" s="123">
        <v>2012</v>
      </c>
      <c r="S119" s="99">
        <v>3255</v>
      </c>
      <c r="T119" s="100">
        <v>28.487410000000001</v>
      </c>
      <c r="U119" s="100">
        <v>23.729657</v>
      </c>
      <c r="V119" s="100">
        <v>23.729657</v>
      </c>
      <c r="W119" s="100">
        <v>27.640381999999999</v>
      </c>
      <c r="X119" s="100">
        <v>16.298762</v>
      </c>
      <c r="Y119" s="100">
        <v>14.110149</v>
      </c>
      <c r="Z119" s="100">
        <v>72.178802000000005</v>
      </c>
      <c r="AA119" s="100">
        <v>73</v>
      </c>
      <c r="AB119" s="100">
        <v>17.183128</v>
      </c>
      <c r="AC119" s="100">
        <v>4.5018256000000001</v>
      </c>
      <c r="AD119" s="99">
        <v>19952</v>
      </c>
      <c r="AE119" s="99">
        <v>1.8831652000000001</v>
      </c>
      <c r="AF119" s="99">
        <v>6.2444056000000003</v>
      </c>
      <c r="AH119" s="123">
        <v>2012</v>
      </c>
      <c r="AI119" s="99">
        <v>8138</v>
      </c>
      <c r="AJ119" s="100">
        <v>35.783265</v>
      </c>
      <c r="AK119" s="100">
        <v>31.846954</v>
      </c>
      <c r="AL119" s="100">
        <v>31.846954</v>
      </c>
      <c r="AM119" s="100">
        <v>37.160578000000001</v>
      </c>
      <c r="AN119" s="100">
        <v>21.472519999999999</v>
      </c>
      <c r="AO119" s="100">
        <v>18.322368000000001</v>
      </c>
      <c r="AP119" s="100">
        <v>72.291841000000005</v>
      </c>
      <c r="AQ119" s="100">
        <v>73</v>
      </c>
      <c r="AR119" s="100">
        <v>18.705466000000001</v>
      </c>
      <c r="AS119" s="100">
        <v>5.5323662000000002</v>
      </c>
      <c r="AT119" s="99">
        <v>47963</v>
      </c>
      <c r="AU119" s="99">
        <v>2.2512587000000002</v>
      </c>
      <c r="AV119" s="99">
        <v>5.6536074000000003</v>
      </c>
      <c r="AW119" s="100">
        <v>1.7628419</v>
      </c>
      <c r="AY119" s="123">
        <v>2012</v>
      </c>
    </row>
    <row r="120" spans="2:51">
      <c r="B120" s="123">
        <v>2013</v>
      </c>
      <c r="C120" s="99">
        <v>4994</v>
      </c>
      <c r="D120" s="100">
        <v>43.378182000000002</v>
      </c>
      <c r="E120" s="100">
        <v>41.383253000000003</v>
      </c>
      <c r="F120" s="100">
        <v>41.383253000000003</v>
      </c>
      <c r="G120" s="100">
        <v>48.583043000000004</v>
      </c>
      <c r="H120" s="100">
        <v>27.362507000000001</v>
      </c>
      <c r="I120" s="100">
        <v>23.149225999999999</v>
      </c>
      <c r="J120" s="100">
        <v>72.435321999999999</v>
      </c>
      <c r="K120" s="100">
        <v>73</v>
      </c>
      <c r="L120" s="100">
        <v>19.786837999999999</v>
      </c>
      <c r="M120" s="100">
        <v>6.5899554</v>
      </c>
      <c r="N120" s="99">
        <v>28647</v>
      </c>
      <c r="O120" s="99">
        <v>2.6313300000000002</v>
      </c>
      <c r="P120" s="99">
        <v>5.350549</v>
      </c>
      <c r="R120" s="123">
        <v>2013</v>
      </c>
      <c r="S120" s="99">
        <v>3221</v>
      </c>
      <c r="T120" s="100">
        <v>27.687994</v>
      </c>
      <c r="U120" s="100">
        <v>22.914565</v>
      </c>
      <c r="V120" s="100">
        <v>22.914565</v>
      </c>
      <c r="W120" s="100">
        <v>26.603691999999999</v>
      </c>
      <c r="X120" s="100">
        <v>15.669205</v>
      </c>
      <c r="Y120" s="100">
        <v>13.507059</v>
      </c>
      <c r="Z120" s="100">
        <v>72.265528000000003</v>
      </c>
      <c r="AA120" s="100">
        <v>73</v>
      </c>
      <c r="AB120" s="100">
        <v>16.571487000000001</v>
      </c>
      <c r="AC120" s="100">
        <v>4.4800823000000003</v>
      </c>
      <c r="AD120" s="99">
        <v>20042</v>
      </c>
      <c r="AE120" s="99">
        <v>1.8579336</v>
      </c>
      <c r="AF120" s="99">
        <v>6.1550650999999998</v>
      </c>
      <c r="AH120" s="123">
        <v>2013</v>
      </c>
      <c r="AI120" s="99">
        <v>8215</v>
      </c>
      <c r="AJ120" s="100">
        <v>35.492244999999997</v>
      </c>
      <c r="AK120" s="100">
        <v>31.248206</v>
      </c>
      <c r="AL120" s="100">
        <v>31.248206</v>
      </c>
      <c r="AM120" s="100">
        <v>36.450572999999999</v>
      </c>
      <c r="AN120" s="100">
        <v>21.057013999999999</v>
      </c>
      <c r="AO120" s="100">
        <v>17.994399000000001</v>
      </c>
      <c r="AP120" s="100">
        <v>72.368761000000006</v>
      </c>
      <c r="AQ120" s="100">
        <v>73</v>
      </c>
      <c r="AR120" s="100">
        <v>18.387948999999999</v>
      </c>
      <c r="AS120" s="100">
        <v>5.5627785000000003</v>
      </c>
      <c r="AT120" s="99">
        <v>48689</v>
      </c>
      <c r="AU120" s="99">
        <v>2.2464094999999999</v>
      </c>
      <c r="AV120" s="99">
        <v>5.6547982000000001</v>
      </c>
      <c r="AW120" s="100">
        <v>1.8059803000000001</v>
      </c>
      <c r="AY120" s="123">
        <v>2013</v>
      </c>
    </row>
    <row r="121" spans="2:51">
      <c r="B121" s="123">
        <v>2014</v>
      </c>
      <c r="C121" s="99">
        <v>4947</v>
      </c>
      <c r="D121" s="100">
        <v>42.356656999999998</v>
      </c>
      <c r="E121" s="100">
        <v>39.870134</v>
      </c>
      <c r="F121" s="100">
        <v>39.870134</v>
      </c>
      <c r="G121" s="100">
        <v>46.747396999999999</v>
      </c>
      <c r="H121" s="100">
        <v>26.287503000000001</v>
      </c>
      <c r="I121" s="100">
        <v>22.162167</v>
      </c>
      <c r="J121" s="100">
        <v>72.540125000000003</v>
      </c>
      <c r="K121" s="100">
        <v>73</v>
      </c>
      <c r="L121" s="100">
        <v>19.791958000000001</v>
      </c>
      <c r="M121" s="100">
        <v>6.3147010999999997</v>
      </c>
      <c r="N121" s="99">
        <v>28118</v>
      </c>
      <c r="O121" s="99">
        <v>2.5486582000000002</v>
      </c>
      <c r="P121" s="99">
        <v>5.1382605000000003</v>
      </c>
      <c r="R121" s="123">
        <v>2014</v>
      </c>
      <c r="S121" s="99">
        <v>3304</v>
      </c>
      <c r="T121" s="100">
        <v>27.941403999999999</v>
      </c>
      <c r="U121" s="100">
        <v>22.912009000000001</v>
      </c>
      <c r="V121" s="100">
        <v>22.912009000000001</v>
      </c>
      <c r="W121" s="100">
        <v>26.650206000000001</v>
      </c>
      <c r="X121" s="100">
        <v>15.73169</v>
      </c>
      <c r="Y121" s="100">
        <v>13.630079</v>
      </c>
      <c r="Z121" s="100">
        <v>72.202543000000006</v>
      </c>
      <c r="AA121" s="100">
        <v>73</v>
      </c>
      <c r="AB121" s="100">
        <v>16.735893000000001</v>
      </c>
      <c r="AC121" s="100">
        <v>4.3913396000000002</v>
      </c>
      <c r="AD121" s="99">
        <v>20442</v>
      </c>
      <c r="AE121" s="99">
        <v>1.8649412999999999</v>
      </c>
      <c r="AF121" s="99">
        <v>6.1348883000000001</v>
      </c>
      <c r="AH121" s="123">
        <v>2014</v>
      </c>
      <c r="AI121" s="99">
        <v>8251</v>
      </c>
      <c r="AJ121" s="100">
        <v>35.104456999999996</v>
      </c>
      <c r="AK121" s="100">
        <v>30.555645999999999</v>
      </c>
      <c r="AL121" s="100">
        <v>30.555645999999999</v>
      </c>
      <c r="AM121" s="100">
        <v>35.639515000000003</v>
      </c>
      <c r="AN121" s="100">
        <v>20.583807</v>
      </c>
      <c r="AO121" s="100">
        <v>17.58541</v>
      </c>
      <c r="AP121" s="100">
        <v>72.404970000000006</v>
      </c>
      <c r="AQ121" s="100">
        <v>73</v>
      </c>
      <c r="AR121" s="100">
        <v>18.443346999999999</v>
      </c>
      <c r="AS121" s="100">
        <v>5.3724442999999997</v>
      </c>
      <c r="AT121" s="99">
        <v>48560</v>
      </c>
      <c r="AU121" s="99">
        <v>2.2079075000000001</v>
      </c>
      <c r="AV121" s="99">
        <v>5.5154429</v>
      </c>
      <c r="AW121" s="100">
        <v>1.7401413999999999</v>
      </c>
      <c r="AY121" s="123">
        <v>2014</v>
      </c>
    </row>
    <row r="122" spans="2:51">
      <c r="B122" s="123">
        <v>2015</v>
      </c>
      <c r="C122" s="99">
        <v>4989</v>
      </c>
      <c r="D122" s="100">
        <v>42.133881000000002</v>
      </c>
      <c r="E122" s="100">
        <v>39.149521</v>
      </c>
      <c r="F122" s="100">
        <v>39.149521</v>
      </c>
      <c r="G122" s="100">
        <v>45.915323999999998</v>
      </c>
      <c r="H122" s="100">
        <v>25.797861000000001</v>
      </c>
      <c r="I122" s="100">
        <v>21.699401000000002</v>
      </c>
      <c r="J122" s="100">
        <v>72.611266999999998</v>
      </c>
      <c r="K122" s="100">
        <v>73</v>
      </c>
      <c r="L122" s="100">
        <v>19.098113000000001</v>
      </c>
      <c r="M122" s="100">
        <v>6.1342677999999999</v>
      </c>
      <c r="N122" s="99">
        <v>28280</v>
      </c>
      <c r="O122" s="99">
        <v>2.5311525000000001</v>
      </c>
      <c r="P122" s="99">
        <v>5.0029544000000001</v>
      </c>
      <c r="R122" s="123">
        <v>2015</v>
      </c>
      <c r="S122" s="99">
        <v>3477</v>
      </c>
      <c r="T122" s="100">
        <v>28.950977999999999</v>
      </c>
      <c r="U122" s="100">
        <v>23.596965000000001</v>
      </c>
      <c r="V122" s="100">
        <v>23.596965000000001</v>
      </c>
      <c r="W122" s="100">
        <v>27.384402999999999</v>
      </c>
      <c r="X122" s="100">
        <v>16.251550999999999</v>
      </c>
      <c r="Y122" s="100">
        <v>14.07</v>
      </c>
      <c r="Z122" s="100">
        <v>71.906816000000006</v>
      </c>
      <c r="AA122" s="100">
        <v>73</v>
      </c>
      <c r="AB122" s="100">
        <v>17.020755999999999</v>
      </c>
      <c r="AC122" s="100">
        <v>4.4736368000000004</v>
      </c>
      <c r="AD122" s="99">
        <v>22294</v>
      </c>
      <c r="AE122" s="99">
        <v>2.0031889000000001</v>
      </c>
      <c r="AF122" s="99">
        <v>6.6547466000000002</v>
      </c>
      <c r="AH122" s="123">
        <v>2015</v>
      </c>
      <c r="AI122" s="99">
        <v>8466</v>
      </c>
      <c r="AJ122" s="100">
        <v>35.495688999999999</v>
      </c>
      <c r="AK122" s="100">
        <v>30.606030000000001</v>
      </c>
      <c r="AL122" s="100">
        <v>30.606030000000001</v>
      </c>
      <c r="AM122" s="100">
        <v>35.675725999999997</v>
      </c>
      <c r="AN122" s="100">
        <v>20.632659</v>
      </c>
      <c r="AO122" s="100">
        <v>17.599990999999999</v>
      </c>
      <c r="AP122" s="100">
        <v>72.321914000000007</v>
      </c>
      <c r="AQ122" s="100">
        <v>73</v>
      </c>
      <c r="AR122" s="100">
        <v>18.186505</v>
      </c>
      <c r="AS122" s="100">
        <v>5.3227874999999996</v>
      </c>
      <c r="AT122" s="99">
        <v>50574</v>
      </c>
      <c r="AU122" s="99">
        <v>2.2676858000000002</v>
      </c>
      <c r="AV122" s="99">
        <v>5.6176168000000004</v>
      </c>
      <c r="AW122" s="100">
        <v>1.6590914000000001</v>
      </c>
      <c r="AY122" s="123">
        <v>2015</v>
      </c>
    </row>
    <row r="123" spans="2:51">
      <c r="B123" s="123">
        <v>2016</v>
      </c>
      <c r="C123" s="99">
        <v>5023</v>
      </c>
      <c r="D123" s="100">
        <v>41.817053000000001</v>
      </c>
      <c r="E123" s="100">
        <v>38.190226000000003</v>
      </c>
      <c r="F123" s="100">
        <v>38.190226000000003</v>
      </c>
      <c r="G123" s="100">
        <v>44.922227999999997</v>
      </c>
      <c r="H123" s="100">
        <v>25.025895999999999</v>
      </c>
      <c r="I123" s="100">
        <v>21.06418</v>
      </c>
      <c r="J123" s="100">
        <v>73.084610999999995</v>
      </c>
      <c r="K123" s="100">
        <v>74</v>
      </c>
      <c r="L123" s="100">
        <v>19.209147999999999</v>
      </c>
      <c r="M123" s="100">
        <v>6.1355613</v>
      </c>
      <c r="N123" s="99">
        <v>27017</v>
      </c>
      <c r="O123" s="99">
        <v>2.3862760999999999</v>
      </c>
      <c r="P123" s="99">
        <v>4.8897512000000001</v>
      </c>
      <c r="R123" s="123">
        <v>2016</v>
      </c>
      <c r="S123" s="99">
        <v>3387</v>
      </c>
      <c r="T123" s="100">
        <v>27.764655000000001</v>
      </c>
      <c r="U123" s="100">
        <v>22.471364000000001</v>
      </c>
      <c r="V123" s="100">
        <v>22.471364000000001</v>
      </c>
      <c r="W123" s="100">
        <v>26.0823</v>
      </c>
      <c r="X123" s="100">
        <v>15.322637</v>
      </c>
      <c r="Y123" s="100">
        <v>13.142984</v>
      </c>
      <c r="Z123" s="100">
        <v>72.411868999999996</v>
      </c>
      <c r="AA123" s="100">
        <v>73</v>
      </c>
      <c r="AB123" s="100">
        <v>16.802261999999999</v>
      </c>
      <c r="AC123" s="100">
        <v>4.4195362999999999</v>
      </c>
      <c r="AD123" s="99">
        <v>20305</v>
      </c>
      <c r="AE123" s="99">
        <v>1.7969119</v>
      </c>
      <c r="AF123" s="99">
        <v>6.1412316999999996</v>
      </c>
      <c r="AH123" s="123">
        <v>2016</v>
      </c>
      <c r="AI123" s="99">
        <v>8410</v>
      </c>
      <c r="AJ123" s="100">
        <v>34.736550999999999</v>
      </c>
      <c r="AK123" s="100">
        <v>29.548235999999999</v>
      </c>
      <c r="AL123" s="100">
        <v>29.548235999999999</v>
      </c>
      <c r="AM123" s="100">
        <v>34.503956000000002</v>
      </c>
      <c r="AN123" s="100">
        <v>19.776059</v>
      </c>
      <c r="AO123" s="100">
        <v>16.806795999999999</v>
      </c>
      <c r="AP123" s="100">
        <v>72.813674000000006</v>
      </c>
      <c r="AQ123" s="100">
        <v>73</v>
      </c>
      <c r="AR123" s="100">
        <v>18.161401000000001</v>
      </c>
      <c r="AS123" s="100">
        <v>5.3058598000000003</v>
      </c>
      <c r="AT123" s="99">
        <v>47322</v>
      </c>
      <c r="AU123" s="99">
        <v>2.091879</v>
      </c>
      <c r="AV123" s="99">
        <v>5.3582771999999999</v>
      </c>
      <c r="AW123" s="100">
        <v>1.6995064</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v>0</v>
      </c>
      <c r="D52" s="99">
        <v>0</v>
      </c>
      <c r="E52" s="99">
        <v>0</v>
      </c>
      <c r="F52" s="99">
        <v>0</v>
      </c>
      <c r="G52" s="99">
        <v>1</v>
      </c>
      <c r="H52" s="99">
        <v>1</v>
      </c>
      <c r="I52" s="99">
        <v>2</v>
      </c>
      <c r="J52" s="99">
        <v>6</v>
      </c>
      <c r="K52" s="99">
        <v>10</v>
      </c>
      <c r="L52" s="99">
        <v>22</v>
      </c>
      <c r="M52" s="99">
        <v>42</v>
      </c>
      <c r="N52" s="99">
        <v>58</v>
      </c>
      <c r="O52" s="99">
        <v>65</v>
      </c>
      <c r="P52" s="99">
        <v>57</v>
      </c>
      <c r="Q52" s="99">
        <v>25</v>
      </c>
      <c r="R52" s="99">
        <v>19</v>
      </c>
      <c r="S52" s="99">
        <v>2</v>
      </c>
      <c r="T52" s="99">
        <v>6</v>
      </c>
      <c r="U52" s="99">
        <v>0</v>
      </c>
      <c r="V52" s="99">
        <v>316</v>
      </c>
      <c r="W52" s="127"/>
      <c r="X52" s="118">
        <v>1945</v>
      </c>
      <c r="Y52" s="99">
        <v>0</v>
      </c>
      <c r="Z52" s="99">
        <v>0</v>
      </c>
      <c r="AA52" s="99">
        <v>0</v>
      </c>
      <c r="AB52" s="99">
        <v>1</v>
      </c>
      <c r="AC52" s="99">
        <v>0</v>
      </c>
      <c r="AD52" s="99">
        <v>1</v>
      </c>
      <c r="AE52" s="99">
        <v>0</v>
      </c>
      <c r="AF52" s="99">
        <v>2</v>
      </c>
      <c r="AG52" s="99">
        <v>4</v>
      </c>
      <c r="AH52" s="99">
        <v>4</v>
      </c>
      <c r="AI52" s="99">
        <v>8</v>
      </c>
      <c r="AJ52" s="99">
        <v>16</v>
      </c>
      <c r="AK52" s="99">
        <v>18</v>
      </c>
      <c r="AL52" s="99">
        <v>21</v>
      </c>
      <c r="AM52" s="99">
        <v>10</v>
      </c>
      <c r="AN52" s="99">
        <v>9</v>
      </c>
      <c r="AO52" s="99">
        <v>3</v>
      </c>
      <c r="AP52" s="99">
        <v>2</v>
      </c>
      <c r="AQ52" s="99">
        <v>0</v>
      </c>
      <c r="AR52" s="99">
        <v>99</v>
      </c>
      <c r="AS52" s="127"/>
      <c r="AT52" s="118">
        <v>1945</v>
      </c>
      <c r="AU52" s="99">
        <v>0</v>
      </c>
      <c r="AV52" s="99">
        <v>0</v>
      </c>
      <c r="AW52" s="99">
        <v>0</v>
      </c>
      <c r="AX52" s="99">
        <v>1</v>
      </c>
      <c r="AY52" s="99">
        <v>1</v>
      </c>
      <c r="AZ52" s="99">
        <v>2</v>
      </c>
      <c r="BA52" s="99">
        <v>2</v>
      </c>
      <c r="BB52" s="99">
        <v>8</v>
      </c>
      <c r="BC52" s="99">
        <v>14</v>
      </c>
      <c r="BD52" s="99">
        <v>26</v>
      </c>
      <c r="BE52" s="99">
        <v>50</v>
      </c>
      <c r="BF52" s="99">
        <v>74</v>
      </c>
      <c r="BG52" s="99">
        <v>83</v>
      </c>
      <c r="BH52" s="99">
        <v>78</v>
      </c>
      <c r="BI52" s="99">
        <v>35</v>
      </c>
      <c r="BJ52" s="99">
        <v>28</v>
      </c>
      <c r="BK52" s="99">
        <v>5</v>
      </c>
      <c r="BL52" s="99">
        <v>8</v>
      </c>
      <c r="BM52" s="99">
        <v>0</v>
      </c>
      <c r="BN52" s="99">
        <v>415</v>
      </c>
      <c r="BP52" s="118">
        <v>1945</v>
      </c>
    </row>
    <row r="53" spans="2:68">
      <c r="B53" s="118">
        <v>1946</v>
      </c>
      <c r="C53" s="99">
        <v>0</v>
      </c>
      <c r="D53" s="99">
        <v>0</v>
      </c>
      <c r="E53" s="99">
        <v>0</v>
      </c>
      <c r="F53" s="99">
        <v>0</v>
      </c>
      <c r="G53" s="99">
        <v>1</v>
      </c>
      <c r="H53" s="99">
        <v>1</v>
      </c>
      <c r="I53" s="99">
        <v>1</v>
      </c>
      <c r="J53" s="99">
        <v>6</v>
      </c>
      <c r="K53" s="99">
        <v>6</v>
      </c>
      <c r="L53" s="99">
        <v>32</v>
      </c>
      <c r="M53" s="99">
        <v>46</v>
      </c>
      <c r="N53" s="99">
        <v>62</v>
      </c>
      <c r="O53" s="99">
        <v>73</v>
      </c>
      <c r="P53" s="99">
        <v>63</v>
      </c>
      <c r="Q53" s="99">
        <v>41</v>
      </c>
      <c r="R53" s="99">
        <v>16</v>
      </c>
      <c r="S53" s="99">
        <v>12</v>
      </c>
      <c r="T53" s="99">
        <v>3</v>
      </c>
      <c r="U53" s="99">
        <v>0</v>
      </c>
      <c r="V53" s="99">
        <v>363</v>
      </c>
      <c r="W53" s="127"/>
      <c r="X53" s="118">
        <v>1946</v>
      </c>
      <c r="Y53" s="99">
        <v>0</v>
      </c>
      <c r="Z53" s="99">
        <v>0</v>
      </c>
      <c r="AA53" s="99">
        <v>2</v>
      </c>
      <c r="AB53" s="99">
        <v>0</v>
      </c>
      <c r="AC53" s="99">
        <v>1</v>
      </c>
      <c r="AD53" s="99">
        <v>2</v>
      </c>
      <c r="AE53" s="99">
        <v>2</v>
      </c>
      <c r="AF53" s="99">
        <v>5</v>
      </c>
      <c r="AG53" s="99">
        <v>4</v>
      </c>
      <c r="AH53" s="99">
        <v>7</v>
      </c>
      <c r="AI53" s="99">
        <v>16</v>
      </c>
      <c r="AJ53" s="99">
        <v>20</v>
      </c>
      <c r="AK53" s="99">
        <v>18</v>
      </c>
      <c r="AL53" s="99">
        <v>9</v>
      </c>
      <c r="AM53" s="99">
        <v>14</v>
      </c>
      <c r="AN53" s="99">
        <v>11</v>
      </c>
      <c r="AO53" s="99">
        <v>2</v>
      </c>
      <c r="AP53" s="99">
        <v>3</v>
      </c>
      <c r="AQ53" s="99">
        <v>0</v>
      </c>
      <c r="AR53" s="99">
        <v>116</v>
      </c>
      <c r="AS53" s="127"/>
      <c r="AT53" s="118">
        <v>1946</v>
      </c>
      <c r="AU53" s="99">
        <v>0</v>
      </c>
      <c r="AV53" s="99">
        <v>0</v>
      </c>
      <c r="AW53" s="99">
        <v>2</v>
      </c>
      <c r="AX53" s="99">
        <v>0</v>
      </c>
      <c r="AY53" s="99">
        <v>2</v>
      </c>
      <c r="AZ53" s="99">
        <v>3</v>
      </c>
      <c r="BA53" s="99">
        <v>3</v>
      </c>
      <c r="BB53" s="99">
        <v>11</v>
      </c>
      <c r="BC53" s="99">
        <v>10</v>
      </c>
      <c r="BD53" s="99">
        <v>39</v>
      </c>
      <c r="BE53" s="99">
        <v>62</v>
      </c>
      <c r="BF53" s="99">
        <v>82</v>
      </c>
      <c r="BG53" s="99">
        <v>91</v>
      </c>
      <c r="BH53" s="99">
        <v>72</v>
      </c>
      <c r="BI53" s="99">
        <v>55</v>
      </c>
      <c r="BJ53" s="99">
        <v>27</v>
      </c>
      <c r="BK53" s="99">
        <v>14</v>
      </c>
      <c r="BL53" s="99">
        <v>6</v>
      </c>
      <c r="BM53" s="99">
        <v>0</v>
      </c>
      <c r="BN53" s="99">
        <v>479</v>
      </c>
      <c r="BP53" s="118">
        <v>1946</v>
      </c>
    </row>
    <row r="54" spans="2:68">
      <c r="B54" s="118">
        <v>1947</v>
      </c>
      <c r="C54" s="99">
        <v>0</v>
      </c>
      <c r="D54" s="99">
        <v>0</v>
      </c>
      <c r="E54" s="99">
        <v>0</v>
      </c>
      <c r="F54" s="99">
        <v>0</v>
      </c>
      <c r="G54" s="99">
        <v>0</v>
      </c>
      <c r="H54" s="99">
        <v>2</v>
      </c>
      <c r="I54" s="99">
        <v>5</v>
      </c>
      <c r="J54" s="99">
        <v>8</v>
      </c>
      <c r="K54" s="99">
        <v>8</v>
      </c>
      <c r="L54" s="99">
        <v>31</v>
      </c>
      <c r="M54" s="99">
        <v>49</v>
      </c>
      <c r="N54" s="99">
        <v>84</v>
      </c>
      <c r="O54" s="99">
        <v>89</v>
      </c>
      <c r="P54" s="99">
        <v>70</v>
      </c>
      <c r="Q54" s="99">
        <v>38</v>
      </c>
      <c r="R54" s="99">
        <v>35</v>
      </c>
      <c r="S54" s="99">
        <v>12</v>
      </c>
      <c r="T54" s="99">
        <v>5</v>
      </c>
      <c r="U54" s="99">
        <v>0</v>
      </c>
      <c r="V54" s="99">
        <v>436</v>
      </c>
      <c r="W54" s="127"/>
      <c r="X54" s="118">
        <v>1947</v>
      </c>
      <c r="Y54" s="99">
        <v>0</v>
      </c>
      <c r="Z54" s="99">
        <v>0</v>
      </c>
      <c r="AA54" s="99">
        <v>0</v>
      </c>
      <c r="AB54" s="99">
        <v>1</v>
      </c>
      <c r="AC54" s="99">
        <v>0</v>
      </c>
      <c r="AD54" s="99">
        <v>3</v>
      </c>
      <c r="AE54" s="99">
        <v>1</v>
      </c>
      <c r="AF54" s="99">
        <v>5</v>
      </c>
      <c r="AG54" s="99">
        <v>5</v>
      </c>
      <c r="AH54" s="99">
        <v>3</v>
      </c>
      <c r="AI54" s="99">
        <v>17</v>
      </c>
      <c r="AJ54" s="99">
        <v>19</v>
      </c>
      <c r="AK54" s="99">
        <v>10</v>
      </c>
      <c r="AL54" s="99">
        <v>18</v>
      </c>
      <c r="AM54" s="99">
        <v>15</v>
      </c>
      <c r="AN54" s="99">
        <v>8</v>
      </c>
      <c r="AO54" s="99">
        <v>2</v>
      </c>
      <c r="AP54" s="99">
        <v>1</v>
      </c>
      <c r="AQ54" s="99">
        <v>0</v>
      </c>
      <c r="AR54" s="99">
        <v>108</v>
      </c>
      <c r="AS54" s="127"/>
      <c r="AT54" s="118">
        <v>1947</v>
      </c>
      <c r="AU54" s="99">
        <v>0</v>
      </c>
      <c r="AV54" s="99">
        <v>0</v>
      </c>
      <c r="AW54" s="99">
        <v>0</v>
      </c>
      <c r="AX54" s="99">
        <v>1</v>
      </c>
      <c r="AY54" s="99">
        <v>0</v>
      </c>
      <c r="AZ54" s="99">
        <v>5</v>
      </c>
      <c r="BA54" s="99">
        <v>6</v>
      </c>
      <c r="BB54" s="99">
        <v>13</v>
      </c>
      <c r="BC54" s="99">
        <v>13</v>
      </c>
      <c r="BD54" s="99">
        <v>34</v>
      </c>
      <c r="BE54" s="99">
        <v>66</v>
      </c>
      <c r="BF54" s="99">
        <v>103</v>
      </c>
      <c r="BG54" s="99">
        <v>99</v>
      </c>
      <c r="BH54" s="99">
        <v>88</v>
      </c>
      <c r="BI54" s="99">
        <v>53</v>
      </c>
      <c r="BJ54" s="99">
        <v>43</v>
      </c>
      <c r="BK54" s="99">
        <v>14</v>
      </c>
      <c r="BL54" s="99">
        <v>6</v>
      </c>
      <c r="BM54" s="99">
        <v>0</v>
      </c>
      <c r="BN54" s="99">
        <v>544</v>
      </c>
      <c r="BP54" s="118">
        <v>1947</v>
      </c>
    </row>
    <row r="55" spans="2:68">
      <c r="B55" s="118">
        <v>1948</v>
      </c>
      <c r="C55" s="99">
        <v>0</v>
      </c>
      <c r="D55" s="99">
        <v>0</v>
      </c>
      <c r="E55" s="99">
        <v>2</v>
      </c>
      <c r="F55" s="99">
        <v>0</v>
      </c>
      <c r="G55" s="99">
        <v>2</v>
      </c>
      <c r="H55" s="99">
        <v>0</v>
      </c>
      <c r="I55" s="99">
        <v>1</v>
      </c>
      <c r="J55" s="99">
        <v>4</v>
      </c>
      <c r="K55" s="99">
        <v>21</v>
      </c>
      <c r="L55" s="99">
        <v>34</v>
      </c>
      <c r="M55" s="99">
        <v>50</v>
      </c>
      <c r="N55" s="99">
        <v>65</v>
      </c>
      <c r="O55" s="99">
        <v>94</v>
      </c>
      <c r="P55" s="99">
        <v>71</v>
      </c>
      <c r="Q55" s="99">
        <v>45</v>
      </c>
      <c r="R55" s="99">
        <v>25</v>
      </c>
      <c r="S55" s="99">
        <v>14</v>
      </c>
      <c r="T55" s="99">
        <v>4</v>
      </c>
      <c r="U55" s="99">
        <v>0</v>
      </c>
      <c r="V55" s="99">
        <v>432</v>
      </c>
      <c r="W55" s="127"/>
      <c r="X55" s="118">
        <v>1948</v>
      </c>
      <c r="Y55" s="99">
        <v>0</v>
      </c>
      <c r="Z55" s="99">
        <v>0</v>
      </c>
      <c r="AA55" s="99">
        <v>1</v>
      </c>
      <c r="AB55" s="99">
        <v>0</v>
      </c>
      <c r="AC55" s="99">
        <v>1</v>
      </c>
      <c r="AD55" s="99">
        <v>0</v>
      </c>
      <c r="AE55" s="99">
        <v>1</v>
      </c>
      <c r="AF55" s="99">
        <v>1</v>
      </c>
      <c r="AG55" s="99">
        <v>4</v>
      </c>
      <c r="AH55" s="99">
        <v>8</v>
      </c>
      <c r="AI55" s="99">
        <v>16</v>
      </c>
      <c r="AJ55" s="99">
        <v>22</v>
      </c>
      <c r="AK55" s="99">
        <v>26</v>
      </c>
      <c r="AL55" s="99">
        <v>20</v>
      </c>
      <c r="AM55" s="99">
        <v>14</v>
      </c>
      <c r="AN55" s="99">
        <v>11</v>
      </c>
      <c r="AO55" s="99">
        <v>4</v>
      </c>
      <c r="AP55" s="99">
        <v>3</v>
      </c>
      <c r="AQ55" s="99">
        <v>0</v>
      </c>
      <c r="AR55" s="99">
        <v>132</v>
      </c>
      <c r="AS55" s="127"/>
      <c r="AT55" s="118">
        <v>1948</v>
      </c>
      <c r="AU55" s="99">
        <v>0</v>
      </c>
      <c r="AV55" s="99">
        <v>0</v>
      </c>
      <c r="AW55" s="99">
        <v>3</v>
      </c>
      <c r="AX55" s="99">
        <v>0</v>
      </c>
      <c r="AY55" s="99">
        <v>3</v>
      </c>
      <c r="AZ55" s="99">
        <v>0</v>
      </c>
      <c r="BA55" s="99">
        <v>2</v>
      </c>
      <c r="BB55" s="99">
        <v>5</v>
      </c>
      <c r="BC55" s="99">
        <v>25</v>
      </c>
      <c r="BD55" s="99">
        <v>42</v>
      </c>
      <c r="BE55" s="99">
        <v>66</v>
      </c>
      <c r="BF55" s="99">
        <v>87</v>
      </c>
      <c r="BG55" s="99">
        <v>120</v>
      </c>
      <c r="BH55" s="99">
        <v>91</v>
      </c>
      <c r="BI55" s="99">
        <v>59</v>
      </c>
      <c r="BJ55" s="99">
        <v>36</v>
      </c>
      <c r="BK55" s="99">
        <v>18</v>
      </c>
      <c r="BL55" s="99">
        <v>7</v>
      </c>
      <c r="BM55" s="99">
        <v>0</v>
      </c>
      <c r="BN55" s="99">
        <v>564</v>
      </c>
      <c r="BP55" s="118">
        <v>1948</v>
      </c>
    </row>
    <row r="56" spans="2:68">
      <c r="B56" s="118">
        <v>1949</v>
      </c>
      <c r="C56" s="99">
        <v>0</v>
      </c>
      <c r="D56" s="99">
        <v>0</v>
      </c>
      <c r="E56" s="99">
        <v>1</v>
      </c>
      <c r="F56" s="99">
        <v>2</v>
      </c>
      <c r="G56" s="99">
        <v>1</v>
      </c>
      <c r="H56" s="99">
        <v>3</v>
      </c>
      <c r="I56" s="99">
        <v>1</v>
      </c>
      <c r="J56" s="99">
        <v>9</v>
      </c>
      <c r="K56" s="99">
        <v>14</v>
      </c>
      <c r="L56" s="99">
        <v>33</v>
      </c>
      <c r="M56" s="99">
        <v>53</v>
      </c>
      <c r="N56" s="99">
        <v>110</v>
      </c>
      <c r="O56" s="99">
        <v>143</v>
      </c>
      <c r="P56" s="99">
        <v>96</v>
      </c>
      <c r="Q56" s="99">
        <v>61</v>
      </c>
      <c r="R56" s="99">
        <v>26</v>
      </c>
      <c r="S56" s="99">
        <v>14</v>
      </c>
      <c r="T56" s="99">
        <v>4</v>
      </c>
      <c r="U56" s="99">
        <v>0</v>
      </c>
      <c r="V56" s="99">
        <v>571</v>
      </c>
      <c r="W56" s="127"/>
      <c r="X56" s="118">
        <v>1949</v>
      </c>
      <c r="Y56" s="99">
        <v>0</v>
      </c>
      <c r="Z56" s="99">
        <v>0</v>
      </c>
      <c r="AA56" s="99">
        <v>1</v>
      </c>
      <c r="AB56" s="99">
        <v>2</v>
      </c>
      <c r="AC56" s="99">
        <v>0</v>
      </c>
      <c r="AD56" s="99">
        <v>1</v>
      </c>
      <c r="AE56" s="99">
        <v>2</v>
      </c>
      <c r="AF56" s="99">
        <v>2</v>
      </c>
      <c r="AG56" s="99">
        <v>4</v>
      </c>
      <c r="AH56" s="99">
        <v>9</v>
      </c>
      <c r="AI56" s="99">
        <v>10</v>
      </c>
      <c r="AJ56" s="99">
        <v>13</v>
      </c>
      <c r="AK56" s="99">
        <v>18</v>
      </c>
      <c r="AL56" s="99">
        <v>22</v>
      </c>
      <c r="AM56" s="99">
        <v>15</v>
      </c>
      <c r="AN56" s="99">
        <v>18</v>
      </c>
      <c r="AO56" s="99">
        <v>2</v>
      </c>
      <c r="AP56" s="99">
        <v>0</v>
      </c>
      <c r="AQ56" s="99">
        <v>0</v>
      </c>
      <c r="AR56" s="99">
        <v>119</v>
      </c>
      <c r="AS56" s="127"/>
      <c r="AT56" s="118">
        <v>1949</v>
      </c>
      <c r="AU56" s="99">
        <v>0</v>
      </c>
      <c r="AV56" s="99">
        <v>0</v>
      </c>
      <c r="AW56" s="99">
        <v>2</v>
      </c>
      <c r="AX56" s="99">
        <v>4</v>
      </c>
      <c r="AY56" s="99">
        <v>1</v>
      </c>
      <c r="AZ56" s="99">
        <v>4</v>
      </c>
      <c r="BA56" s="99">
        <v>3</v>
      </c>
      <c r="BB56" s="99">
        <v>11</v>
      </c>
      <c r="BC56" s="99">
        <v>18</v>
      </c>
      <c r="BD56" s="99">
        <v>42</v>
      </c>
      <c r="BE56" s="99">
        <v>63</v>
      </c>
      <c r="BF56" s="99">
        <v>123</v>
      </c>
      <c r="BG56" s="99">
        <v>161</v>
      </c>
      <c r="BH56" s="99">
        <v>118</v>
      </c>
      <c r="BI56" s="99">
        <v>76</v>
      </c>
      <c r="BJ56" s="99">
        <v>44</v>
      </c>
      <c r="BK56" s="99">
        <v>16</v>
      </c>
      <c r="BL56" s="99">
        <v>4</v>
      </c>
      <c r="BM56" s="99">
        <v>0</v>
      </c>
      <c r="BN56" s="99">
        <v>690</v>
      </c>
      <c r="BP56" s="118">
        <v>1949</v>
      </c>
    </row>
    <row r="57" spans="2:68">
      <c r="B57" s="119">
        <v>1950</v>
      </c>
      <c r="C57" s="99">
        <v>0</v>
      </c>
      <c r="D57" s="99">
        <v>0</v>
      </c>
      <c r="E57" s="99">
        <v>0</v>
      </c>
      <c r="F57" s="99">
        <v>1</v>
      </c>
      <c r="G57" s="99">
        <v>1</v>
      </c>
      <c r="H57" s="99">
        <v>0</v>
      </c>
      <c r="I57" s="99">
        <v>2</v>
      </c>
      <c r="J57" s="99">
        <v>5</v>
      </c>
      <c r="K57" s="99">
        <v>16</v>
      </c>
      <c r="L57" s="99">
        <v>37</v>
      </c>
      <c r="M57" s="99">
        <v>66</v>
      </c>
      <c r="N57" s="99">
        <v>108</v>
      </c>
      <c r="O57" s="99">
        <v>139</v>
      </c>
      <c r="P57" s="99">
        <v>132</v>
      </c>
      <c r="Q57" s="99">
        <v>59</v>
      </c>
      <c r="R57" s="99">
        <v>30</v>
      </c>
      <c r="S57" s="99">
        <v>16</v>
      </c>
      <c r="T57" s="99">
        <v>6</v>
      </c>
      <c r="U57" s="99">
        <v>0</v>
      </c>
      <c r="V57" s="99">
        <v>618</v>
      </c>
      <c r="W57" s="127"/>
      <c r="X57" s="119">
        <v>1950</v>
      </c>
      <c r="Y57" s="99">
        <v>0</v>
      </c>
      <c r="Z57" s="99">
        <v>0</v>
      </c>
      <c r="AA57" s="99">
        <v>0</v>
      </c>
      <c r="AB57" s="99">
        <v>1</v>
      </c>
      <c r="AC57" s="99">
        <v>0</v>
      </c>
      <c r="AD57" s="99">
        <v>0</v>
      </c>
      <c r="AE57" s="99">
        <v>4</v>
      </c>
      <c r="AF57" s="99">
        <v>4</v>
      </c>
      <c r="AG57" s="99">
        <v>8</v>
      </c>
      <c r="AH57" s="99">
        <v>9</v>
      </c>
      <c r="AI57" s="99">
        <v>7</v>
      </c>
      <c r="AJ57" s="99">
        <v>17</v>
      </c>
      <c r="AK57" s="99">
        <v>26</v>
      </c>
      <c r="AL57" s="99">
        <v>19</v>
      </c>
      <c r="AM57" s="99">
        <v>18</v>
      </c>
      <c r="AN57" s="99">
        <v>14</v>
      </c>
      <c r="AO57" s="99">
        <v>9</v>
      </c>
      <c r="AP57" s="99">
        <v>1</v>
      </c>
      <c r="AQ57" s="99">
        <v>0</v>
      </c>
      <c r="AR57" s="99">
        <v>137</v>
      </c>
      <c r="AS57" s="127"/>
      <c r="AT57" s="119">
        <v>1950</v>
      </c>
      <c r="AU57" s="99">
        <v>0</v>
      </c>
      <c r="AV57" s="99">
        <v>0</v>
      </c>
      <c r="AW57" s="99">
        <v>0</v>
      </c>
      <c r="AX57" s="99">
        <v>2</v>
      </c>
      <c r="AY57" s="99">
        <v>1</v>
      </c>
      <c r="AZ57" s="99">
        <v>0</v>
      </c>
      <c r="BA57" s="99">
        <v>6</v>
      </c>
      <c r="BB57" s="99">
        <v>9</v>
      </c>
      <c r="BC57" s="99">
        <v>24</v>
      </c>
      <c r="BD57" s="99">
        <v>46</v>
      </c>
      <c r="BE57" s="99">
        <v>73</v>
      </c>
      <c r="BF57" s="99">
        <v>125</v>
      </c>
      <c r="BG57" s="99">
        <v>165</v>
      </c>
      <c r="BH57" s="99">
        <v>151</v>
      </c>
      <c r="BI57" s="99">
        <v>77</v>
      </c>
      <c r="BJ57" s="99">
        <v>44</v>
      </c>
      <c r="BK57" s="99">
        <v>25</v>
      </c>
      <c r="BL57" s="99">
        <v>7</v>
      </c>
      <c r="BM57" s="99">
        <v>0</v>
      </c>
      <c r="BN57" s="99">
        <v>755</v>
      </c>
      <c r="BP57" s="119">
        <v>1950</v>
      </c>
    </row>
    <row r="58" spans="2:68">
      <c r="B58" s="119">
        <v>1951</v>
      </c>
      <c r="C58" s="99">
        <v>1</v>
      </c>
      <c r="D58" s="99">
        <v>0</v>
      </c>
      <c r="E58" s="99">
        <v>0</v>
      </c>
      <c r="F58" s="99">
        <v>0</v>
      </c>
      <c r="G58" s="99">
        <v>1</v>
      </c>
      <c r="H58" s="99">
        <v>1</v>
      </c>
      <c r="I58" s="99">
        <v>6</v>
      </c>
      <c r="J58" s="99">
        <v>5</v>
      </c>
      <c r="K58" s="99">
        <v>20</v>
      </c>
      <c r="L58" s="99">
        <v>36</v>
      </c>
      <c r="M58" s="99">
        <v>87</v>
      </c>
      <c r="N58" s="99">
        <v>104</v>
      </c>
      <c r="O58" s="99">
        <v>142</v>
      </c>
      <c r="P58" s="99">
        <v>125</v>
      </c>
      <c r="Q58" s="99">
        <v>94</v>
      </c>
      <c r="R58" s="99">
        <v>34</v>
      </c>
      <c r="S58" s="99">
        <v>7</v>
      </c>
      <c r="T58" s="99">
        <v>9</v>
      </c>
      <c r="U58" s="99">
        <v>0</v>
      </c>
      <c r="V58" s="99">
        <v>672</v>
      </c>
      <c r="W58" s="127"/>
      <c r="X58" s="119">
        <v>1951</v>
      </c>
      <c r="Y58" s="99">
        <v>0</v>
      </c>
      <c r="Z58" s="99">
        <v>0</v>
      </c>
      <c r="AA58" s="99">
        <v>0</v>
      </c>
      <c r="AB58" s="99">
        <v>0</v>
      </c>
      <c r="AC58" s="99">
        <v>0</v>
      </c>
      <c r="AD58" s="99">
        <v>1</v>
      </c>
      <c r="AE58" s="99">
        <v>1</v>
      </c>
      <c r="AF58" s="99">
        <v>2</v>
      </c>
      <c r="AG58" s="99">
        <v>9</v>
      </c>
      <c r="AH58" s="99">
        <v>5</v>
      </c>
      <c r="AI58" s="99">
        <v>10</v>
      </c>
      <c r="AJ58" s="99">
        <v>20</v>
      </c>
      <c r="AK58" s="99">
        <v>25</v>
      </c>
      <c r="AL58" s="99">
        <v>20</v>
      </c>
      <c r="AM58" s="99">
        <v>25</v>
      </c>
      <c r="AN58" s="99">
        <v>19</v>
      </c>
      <c r="AO58" s="99">
        <v>13</v>
      </c>
      <c r="AP58" s="99">
        <v>3</v>
      </c>
      <c r="AQ58" s="99">
        <v>0</v>
      </c>
      <c r="AR58" s="99">
        <v>153</v>
      </c>
      <c r="AS58" s="127"/>
      <c r="AT58" s="119">
        <v>1951</v>
      </c>
      <c r="AU58" s="99">
        <v>1</v>
      </c>
      <c r="AV58" s="99">
        <v>0</v>
      </c>
      <c r="AW58" s="99">
        <v>0</v>
      </c>
      <c r="AX58" s="99">
        <v>0</v>
      </c>
      <c r="AY58" s="99">
        <v>1</v>
      </c>
      <c r="AZ58" s="99">
        <v>2</v>
      </c>
      <c r="BA58" s="99">
        <v>7</v>
      </c>
      <c r="BB58" s="99">
        <v>7</v>
      </c>
      <c r="BC58" s="99">
        <v>29</v>
      </c>
      <c r="BD58" s="99">
        <v>41</v>
      </c>
      <c r="BE58" s="99">
        <v>97</v>
      </c>
      <c r="BF58" s="99">
        <v>124</v>
      </c>
      <c r="BG58" s="99">
        <v>167</v>
      </c>
      <c r="BH58" s="99">
        <v>145</v>
      </c>
      <c r="BI58" s="99">
        <v>119</v>
      </c>
      <c r="BJ58" s="99">
        <v>53</v>
      </c>
      <c r="BK58" s="99">
        <v>20</v>
      </c>
      <c r="BL58" s="99">
        <v>12</v>
      </c>
      <c r="BM58" s="99">
        <v>0</v>
      </c>
      <c r="BN58" s="99">
        <v>825</v>
      </c>
      <c r="BP58" s="119">
        <v>1951</v>
      </c>
    </row>
    <row r="59" spans="2:68">
      <c r="B59" s="119">
        <v>1952</v>
      </c>
      <c r="C59" s="99">
        <v>1</v>
      </c>
      <c r="D59" s="99">
        <v>0</v>
      </c>
      <c r="E59" s="99">
        <v>0</v>
      </c>
      <c r="F59" s="99">
        <v>0</v>
      </c>
      <c r="G59" s="99">
        <v>0</v>
      </c>
      <c r="H59" s="99">
        <v>2</v>
      </c>
      <c r="I59" s="99">
        <v>4</v>
      </c>
      <c r="J59" s="99">
        <v>6</v>
      </c>
      <c r="K59" s="99">
        <v>19</v>
      </c>
      <c r="L59" s="99">
        <v>54</v>
      </c>
      <c r="M59" s="99">
        <v>83</v>
      </c>
      <c r="N59" s="99">
        <v>132</v>
      </c>
      <c r="O59" s="99">
        <v>160</v>
      </c>
      <c r="P59" s="99">
        <v>156</v>
      </c>
      <c r="Q59" s="99">
        <v>98</v>
      </c>
      <c r="R59" s="99">
        <v>48</v>
      </c>
      <c r="S59" s="99">
        <v>27</v>
      </c>
      <c r="T59" s="99">
        <v>10</v>
      </c>
      <c r="U59" s="99">
        <v>0</v>
      </c>
      <c r="V59" s="99">
        <v>800</v>
      </c>
      <c r="W59" s="127"/>
      <c r="X59" s="119">
        <v>1952</v>
      </c>
      <c r="Y59" s="99">
        <v>0</v>
      </c>
      <c r="Z59" s="99">
        <v>1</v>
      </c>
      <c r="AA59" s="99">
        <v>0</v>
      </c>
      <c r="AB59" s="99">
        <v>0</v>
      </c>
      <c r="AC59" s="99">
        <v>0</v>
      </c>
      <c r="AD59" s="99">
        <v>1</v>
      </c>
      <c r="AE59" s="99">
        <v>1</v>
      </c>
      <c r="AF59" s="99">
        <v>3</v>
      </c>
      <c r="AG59" s="99">
        <v>5</v>
      </c>
      <c r="AH59" s="99">
        <v>7</v>
      </c>
      <c r="AI59" s="99">
        <v>20</v>
      </c>
      <c r="AJ59" s="99">
        <v>22</v>
      </c>
      <c r="AK59" s="99">
        <v>18</v>
      </c>
      <c r="AL59" s="99">
        <v>22</v>
      </c>
      <c r="AM59" s="99">
        <v>18</v>
      </c>
      <c r="AN59" s="99">
        <v>15</v>
      </c>
      <c r="AO59" s="99">
        <v>18</v>
      </c>
      <c r="AP59" s="99">
        <v>4</v>
      </c>
      <c r="AQ59" s="99">
        <v>0</v>
      </c>
      <c r="AR59" s="99">
        <v>155</v>
      </c>
      <c r="AS59" s="127"/>
      <c r="AT59" s="119">
        <v>1952</v>
      </c>
      <c r="AU59" s="99">
        <v>1</v>
      </c>
      <c r="AV59" s="99">
        <v>1</v>
      </c>
      <c r="AW59" s="99">
        <v>0</v>
      </c>
      <c r="AX59" s="99">
        <v>0</v>
      </c>
      <c r="AY59" s="99">
        <v>0</v>
      </c>
      <c r="AZ59" s="99">
        <v>3</v>
      </c>
      <c r="BA59" s="99">
        <v>5</v>
      </c>
      <c r="BB59" s="99">
        <v>9</v>
      </c>
      <c r="BC59" s="99">
        <v>24</v>
      </c>
      <c r="BD59" s="99">
        <v>61</v>
      </c>
      <c r="BE59" s="99">
        <v>103</v>
      </c>
      <c r="BF59" s="99">
        <v>154</v>
      </c>
      <c r="BG59" s="99">
        <v>178</v>
      </c>
      <c r="BH59" s="99">
        <v>178</v>
      </c>
      <c r="BI59" s="99">
        <v>116</v>
      </c>
      <c r="BJ59" s="99">
        <v>63</v>
      </c>
      <c r="BK59" s="99">
        <v>45</v>
      </c>
      <c r="BL59" s="99">
        <v>14</v>
      </c>
      <c r="BM59" s="99">
        <v>0</v>
      </c>
      <c r="BN59" s="99">
        <v>955</v>
      </c>
      <c r="BP59" s="119">
        <v>1952</v>
      </c>
    </row>
    <row r="60" spans="2:68">
      <c r="B60" s="119">
        <v>1953</v>
      </c>
      <c r="C60" s="99">
        <v>0</v>
      </c>
      <c r="D60" s="99">
        <v>0</v>
      </c>
      <c r="E60" s="99">
        <v>0</v>
      </c>
      <c r="F60" s="99">
        <v>0</v>
      </c>
      <c r="G60" s="99">
        <v>0</v>
      </c>
      <c r="H60" s="99">
        <v>4</v>
      </c>
      <c r="I60" s="99">
        <v>3</v>
      </c>
      <c r="J60" s="99">
        <v>10</v>
      </c>
      <c r="K60" s="99">
        <v>26</v>
      </c>
      <c r="L60" s="99">
        <v>58</v>
      </c>
      <c r="M60" s="99">
        <v>69</v>
      </c>
      <c r="N60" s="99">
        <v>120</v>
      </c>
      <c r="O60" s="99">
        <v>177</v>
      </c>
      <c r="P60" s="99">
        <v>194</v>
      </c>
      <c r="Q60" s="99">
        <v>120</v>
      </c>
      <c r="R60" s="99">
        <v>61</v>
      </c>
      <c r="S60" s="99">
        <v>14</v>
      </c>
      <c r="T60" s="99">
        <v>6</v>
      </c>
      <c r="U60" s="99">
        <v>0</v>
      </c>
      <c r="V60" s="99">
        <v>862</v>
      </c>
      <c r="W60" s="127"/>
      <c r="X60" s="119">
        <v>1953</v>
      </c>
      <c r="Y60" s="99">
        <v>0</v>
      </c>
      <c r="Z60" s="99">
        <v>1</v>
      </c>
      <c r="AA60" s="99">
        <v>2</v>
      </c>
      <c r="AB60" s="99">
        <v>0</v>
      </c>
      <c r="AC60" s="99">
        <v>2</v>
      </c>
      <c r="AD60" s="99">
        <v>0</v>
      </c>
      <c r="AE60" s="99">
        <v>1</v>
      </c>
      <c r="AF60" s="99">
        <v>3</v>
      </c>
      <c r="AG60" s="99">
        <v>8</v>
      </c>
      <c r="AH60" s="99">
        <v>9</v>
      </c>
      <c r="AI60" s="99">
        <v>10</v>
      </c>
      <c r="AJ60" s="99">
        <v>25</v>
      </c>
      <c r="AK60" s="99">
        <v>26</v>
      </c>
      <c r="AL60" s="99">
        <v>32</v>
      </c>
      <c r="AM60" s="99">
        <v>32</v>
      </c>
      <c r="AN60" s="99">
        <v>22</v>
      </c>
      <c r="AO60" s="99">
        <v>15</v>
      </c>
      <c r="AP60" s="99">
        <v>9</v>
      </c>
      <c r="AQ60" s="99">
        <v>0</v>
      </c>
      <c r="AR60" s="99">
        <v>197</v>
      </c>
      <c r="AS60" s="127"/>
      <c r="AT60" s="119">
        <v>1953</v>
      </c>
      <c r="AU60" s="99">
        <v>0</v>
      </c>
      <c r="AV60" s="99">
        <v>1</v>
      </c>
      <c r="AW60" s="99">
        <v>2</v>
      </c>
      <c r="AX60" s="99">
        <v>0</v>
      </c>
      <c r="AY60" s="99">
        <v>2</v>
      </c>
      <c r="AZ60" s="99">
        <v>4</v>
      </c>
      <c r="BA60" s="99">
        <v>4</v>
      </c>
      <c r="BB60" s="99">
        <v>13</v>
      </c>
      <c r="BC60" s="99">
        <v>34</v>
      </c>
      <c r="BD60" s="99">
        <v>67</v>
      </c>
      <c r="BE60" s="99">
        <v>79</v>
      </c>
      <c r="BF60" s="99">
        <v>145</v>
      </c>
      <c r="BG60" s="99">
        <v>203</v>
      </c>
      <c r="BH60" s="99">
        <v>226</v>
      </c>
      <c r="BI60" s="99">
        <v>152</v>
      </c>
      <c r="BJ60" s="99">
        <v>83</v>
      </c>
      <c r="BK60" s="99">
        <v>29</v>
      </c>
      <c r="BL60" s="99">
        <v>15</v>
      </c>
      <c r="BM60" s="99">
        <v>0</v>
      </c>
      <c r="BN60" s="99">
        <v>1059</v>
      </c>
      <c r="BP60" s="119">
        <v>1953</v>
      </c>
    </row>
    <row r="61" spans="2:68">
      <c r="B61" s="119">
        <v>1954</v>
      </c>
      <c r="C61" s="99">
        <v>1</v>
      </c>
      <c r="D61" s="99">
        <v>0</v>
      </c>
      <c r="E61" s="99">
        <v>0</v>
      </c>
      <c r="F61" s="99">
        <v>1</v>
      </c>
      <c r="G61" s="99">
        <v>1</v>
      </c>
      <c r="H61" s="99">
        <v>1</v>
      </c>
      <c r="I61" s="99">
        <v>1</v>
      </c>
      <c r="J61" s="99">
        <v>8</v>
      </c>
      <c r="K61" s="99">
        <v>20</v>
      </c>
      <c r="L61" s="99">
        <v>53</v>
      </c>
      <c r="M61" s="99">
        <v>95</v>
      </c>
      <c r="N61" s="99">
        <v>140</v>
      </c>
      <c r="O61" s="99">
        <v>197</v>
      </c>
      <c r="P61" s="99">
        <v>178</v>
      </c>
      <c r="Q61" s="99">
        <v>121</v>
      </c>
      <c r="R61" s="99">
        <v>65</v>
      </c>
      <c r="S61" s="99">
        <v>18</v>
      </c>
      <c r="T61" s="99">
        <v>12</v>
      </c>
      <c r="U61" s="99">
        <v>0</v>
      </c>
      <c r="V61" s="99">
        <v>912</v>
      </c>
      <c r="W61" s="127"/>
      <c r="X61" s="119">
        <v>1954</v>
      </c>
      <c r="Y61" s="99">
        <v>0</v>
      </c>
      <c r="Z61" s="99">
        <v>0</v>
      </c>
      <c r="AA61" s="99">
        <v>0</v>
      </c>
      <c r="AB61" s="99">
        <v>0</v>
      </c>
      <c r="AC61" s="99">
        <v>0</v>
      </c>
      <c r="AD61" s="99">
        <v>3</v>
      </c>
      <c r="AE61" s="99">
        <v>2</v>
      </c>
      <c r="AF61" s="99">
        <v>1</v>
      </c>
      <c r="AG61" s="99">
        <v>9</v>
      </c>
      <c r="AH61" s="99">
        <v>6</v>
      </c>
      <c r="AI61" s="99">
        <v>11</v>
      </c>
      <c r="AJ61" s="99">
        <v>17</v>
      </c>
      <c r="AK61" s="99">
        <v>27</v>
      </c>
      <c r="AL61" s="99">
        <v>21</v>
      </c>
      <c r="AM61" s="99">
        <v>27</v>
      </c>
      <c r="AN61" s="99">
        <v>21</v>
      </c>
      <c r="AO61" s="99">
        <v>11</v>
      </c>
      <c r="AP61" s="99">
        <v>6</v>
      </c>
      <c r="AQ61" s="99">
        <v>0</v>
      </c>
      <c r="AR61" s="99">
        <v>162</v>
      </c>
      <c r="AS61" s="127"/>
      <c r="AT61" s="119">
        <v>1954</v>
      </c>
      <c r="AU61" s="99">
        <v>1</v>
      </c>
      <c r="AV61" s="99">
        <v>0</v>
      </c>
      <c r="AW61" s="99">
        <v>0</v>
      </c>
      <c r="AX61" s="99">
        <v>1</v>
      </c>
      <c r="AY61" s="99">
        <v>1</v>
      </c>
      <c r="AZ61" s="99">
        <v>4</v>
      </c>
      <c r="BA61" s="99">
        <v>3</v>
      </c>
      <c r="BB61" s="99">
        <v>9</v>
      </c>
      <c r="BC61" s="99">
        <v>29</v>
      </c>
      <c r="BD61" s="99">
        <v>59</v>
      </c>
      <c r="BE61" s="99">
        <v>106</v>
      </c>
      <c r="BF61" s="99">
        <v>157</v>
      </c>
      <c r="BG61" s="99">
        <v>224</v>
      </c>
      <c r="BH61" s="99">
        <v>199</v>
      </c>
      <c r="BI61" s="99">
        <v>148</v>
      </c>
      <c r="BJ61" s="99">
        <v>86</v>
      </c>
      <c r="BK61" s="99">
        <v>29</v>
      </c>
      <c r="BL61" s="99">
        <v>18</v>
      </c>
      <c r="BM61" s="99">
        <v>0</v>
      </c>
      <c r="BN61" s="99">
        <v>1074</v>
      </c>
      <c r="BP61" s="119">
        <v>1954</v>
      </c>
    </row>
    <row r="62" spans="2:68">
      <c r="B62" s="119">
        <v>1955</v>
      </c>
      <c r="C62" s="99">
        <v>0</v>
      </c>
      <c r="D62" s="99">
        <v>0</v>
      </c>
      <c r="E62" s="99">
        <v>0</v>
      </c>
      <c r="F62" s="99">
        <v>1</v>
      </c>
      <c r="G62" s="99">
        <v>0</v>
      </c>
      <c r="H62" s="99">
        <v>2</v>
      </c>
      <c r="I62" s="99">
        <v>1</v>
      </c>
      <c r="J62" s="99">
        <v>10</v>
      </c>
      <c r="K62" s="99">
        <v>21</v>
      </c>
      <c r="L62" s="99">
        <v>59</v>
      </c>
      <c r="M62" s="99">
        <v>115</v>
      </c>
      <c r="N62" s="99">
        <v>149</v>
      </c>
      <c r="O62" s="99">
        <v>189</v>
      </c>
      <c r="P62" s="99">
        <v>176</v>
      </c>
      <c r="Q62" s="99">
        <v>167</v>
      </c>
      <c r="R62" s="99">
        <v>84</v>
      </c>
      <c r="S62" s="99">
        <v>30</v>
      </c>
      <c r="T62" s="99">
        <v>9</v>
      </c>
      <c r="U62" s="99">
        <v>0</v>
      </c>
      <c r="V62" s="99">
        <v>1013</v>
      </c>
      <c r="W62" s="127"/>
      <c r="X62" s="119">
        <v>1955</v>
      </c>
      <c r="Y62" s="99">
        <v>1</v>
      </c>
      <c r="Z62" s="99">
        <v>0</v>
      </c>
      <c r="AA62" s="99">
        <v>0</v>
      </c>
      <c r="AB62" s="99">
        <v>0</v>
      </c>
      <c r="AC62" s="99">
        <v>0</v>
      </c>
      <c r="AD62" s="99">
        <v>1</v>
      </c>
      <c r="AE62" s="99">
        <v>2</v>
      </c>
      <c r="AF62" s="99">
        <v>3</v>
      </c>
      <c r="AG62" s="99">
        <v>6</v>
      </c>
      <c r="AH62" s="99">
        <v>14</v>
      </c>
      <c r="AI62" s="99">
        <v>11</v>
      </c>
      <c r="AJ62" s="99">
        <v>14</v>
      </c>
      <c r="AK62" s="99">
        <v>21</v>
      </c>
      <c r="AL62" s="99">
        <v>34</v>
      </c>
      <c r="AM62" s="99">
        <v>25</v>
      </c>
      <c r="AN62" s="99">
        <v>16</v>
      </c>
      <c r="AO62" s="99">
        <v>15</v>
      </c>
      <c r="AP62" s="99">
        <v>2</v>
      </c>
      <c r="AQ62" s="99">
        <v>0</v>
      </c>
      <c r="AR62" s="99">
        <v>165</v>
      </c>
      <c r="AS62" s="127"/>
      <c r="AT62" s="119">
        <v>1955</v>
      </c>
      <c r="AU62" s="99">
        <v>1</v>
      </c>
      <c r="AV62" s="99">
        <v>0</v>
      </c>
      <c r="AW62" s="99">
        <v>0</v>
      </c>
      <c r="AX62" s="99">
        <v>1</v>
      </c>
      <c r="AY62" s="99">
        <v>0</v>
      </c>
      <c r="AZ62" s="99">
        <v>3</v>
      </c>
      <c r="BA62" s="99">
        <v>3</v>
      </c>
      <c r="BB62" s="99">
        <v>13</v>
      </c>
      <c r="BC62" s="99">
        <v>27</v>
      </c>
      <c r="BD62" s="99">
        <v>73</v>
      </c>
      <c r="BE62" s="99">
        <v>126</v>
      </c>
      <c r="BF62" s="99">
        <v>163</v>
      </c>
      <c r="BG62" s="99">
        <v>210</v>
      </c>
      <c r="BH62" s="99">
        <v>210</v>
      </c>
      <c r="BI62" s="99">
        <v>192</v>
      </c>
      <c r="BJ62" s="99">
        <v>100</v>
      </c>
      <c r="BK62" s="99">
        <v>45</v>
      </c>
      <c r="BL62" s="99">
        <v>11</v>
      </c>
      <c r="BM62" s="99">
        <v>0</v>
      </c>
      <c r="BN62" s="99">
        <v>1178</v>
      </c>
      <c r="BP62" s="119">
        <v>1955</v>
      </c>
    </row>
    <row r="63" spans="2:68">
      <c r="B63" s="119">
        <v>1956</v>
      </c>
      <c r="C63" s="99">
        <v>0</v>
      </c>
      <c r="D63" s="99">
        <v>0</v>
      </c>
      <c r="E63" s="99">
        <v>0</v>
      </c>
      <c r="F63" s="99">
        <v>0</v>
      </c>
      <c r="G63" s="99">
        <v>0</v>
      </c>
      <c r="H63" s="99">
        <v>0</v>
      </c>
      <c r="I63" s="99">
        <v>2</v>
      </c>
      <c r="J63" s="99">
        <v>4</v>
      </c>
      <c r="K63" s="99">
        <v>32</v>
      </c>
      <c r="L63" s="99">
        <v>73</v>
      </c>
      <c r="M63" s="99">
        <v>126</v>
      </c>
      <c r="N63" s="99">
        <v>162</v>
      </c>
      <c r="O63" s="99">
        <v>222</v>
      </c>
      <c r="P63" s="99">
        <v>195</v>
      </c>
      <c r="Q63" s="99">
        <v>167</v>
      </c>
      <c r="R63" s="99">
        <v>85</v>
      </c>
      <c r="S63" s="99">
        <v>29</v>
      </c>
      <c r="T63" s="99">
        <v>6</v>
      </c>
      <c r="U63" s="99">
        <v>0</v>
      </c>
      <c r="V63" s="99">
        <v>1103</v>
      </c>
      <c r="W63" s="127"/>
      <c r="X63" s="119">
        <v>1956</v>
      </c>
      <c r="Y63" s="99">
        <v>0</v>
      </c>
      <c r="Z63" s="99">
        <v>0</v>
      </c>
      <c r="AA63" s="99">
        <v>0</v>
      </c>
      <c r="AB63" s="99">
        <v>0</v>
      </c>
      <c r="AC63" s="99">
        <v>0</v>
      </c>
      <c r="AD63" s="99">
        <v>1</v>
      </c>
      <c r="AE63" s="99">
        <v>1</v>
      </c>
      <c r="AF63" s="99">
        <v>3</v>
      </c>
      <c r="AG63" s="99">
        <v>8</v>
      </c>
      <c r="AH63" s="99">
        <v>9</v>
      </c>
      <c r="AI63" s="99">
        <v>15</v>
      </c>
      <c r="AJ63" s="99">
        <v>20</v>
      </c>
      <c r="AK63" s="99">
        <v>28</v>
      </c>
      <c r="AL63" s="99">
        <v>40</v>
      </c>
      <c r="AM63" s="99">
        <v>32</v>
      </c>
      <c r="AN63" s="99">
        <v>22</v>
      </c>
      <c r="AO63" s="99">
        <v>14</v>
      </c>
      <c r="AP63" s="99">
        <v>5</v>
      </c>
      <c r="AQ63" s="99">
        <v>0</v>
      </c>
      <c r="AR63" s="99">
        <v>198</v>
      </c>
      <c r="AS63" s="127"/>
      <c r="AT63" s="119">
        <v>1956</v>
      </c>
      <c r="AU63" s="99">
        <v>0</v>
      </c>
      <c r="AV63" s="99">
        <v>0</v>
      </c>
      <c r="AW63" s="99">
        <v>0</v>
      </c>
      <c r="AX63" s="99">
        <v>0</v>
      </c>
      <c r="AY63" s="99">
        <v>0</v>
      </c>
      <c r="AZ63" s="99">
        <v>1</v>
      </c>
      <c r="BA63" s="99">
        <v>3</v>
      </c>
      <c r="BB63" s="99">
        <v>7</v>
      </c>
      <c r="BC63" s="99">
        <v>40</v>
      </c>
      <c r="BD63" s="99">
        <v>82</v>
      </c>
      <c r="BE63" s="99">
        <v>141</v>
      </c>
      <c r="BF63" s="99">
        <v>182</v>
      </c>
      <c r="BG63" s="99">
        <v>250</v>
      </c>
      <c r="BH63" s="99">
        <v>235</v>
      </c>
      <c r="BI63" s="99">
        <v>199</v>
      </c>
      <c r="BJ63" s="99">
        <v>107</v>
      </c>
      <c r="BK63" s="99">
        <v>43</v>
      </c>
      <c r="BL63" s="99">
        <v>11</v>
      </c>
      <c r="BM63" s="99">
        <v>0</v>
      </c>
      <c r="BN63" s="99">
        <v>1301</v>
      </c>
      <c r="BP63" s="119">
        <v>1956</v>
      </c>
    </row>
    <row r="64" spans="2:68">
      <c r="B64" s="119">
        <v>1957</v>
      </c>
      <c r="C64" s="99">
        <v>0</v>
      </c>
      <c r="D64" s="99">
        <v>0</v>
      </c>
      <c r="E64" s="99">
        <v>0</v>
      </c>
      <c r="F64" s="99">
        <v>0</v>
      </c>
      <c r="G64" s="99">
        <v>0</v>
      </c>
      <c r="H64" s="99">
        <v>2</v>
      </c>
      <c r="I64" s="99">
        <v>7</v>
      </c>
      <c r="J64" s="99">
        <v>14</v>
      </c>
      <c r="K64" s="99">
        <v>37</v>
      </c>
      <c r="L64" s="99">
        <v>67</v>
      </c>
      <c r="M64" s="99">
        <v>121</v>
      </c>
      <c r="N64" s="99">
        <v>186</v>
      </c>
      <c r="O64" s="99">
        <v>246</v>
      </c>
      <c r="P64" s="99">
        <v>220</v>
      </c>
      <c r="Q64" s="99">
        <v>172</v>
      </c>
      <c r="R64" s="99">
        <v>97</v>
      </c>
      <c r="S64" s="99">
        <v>34</v>
      </c>
      <c r="T64" s="99">
        <v>14</v>
      </c>
      <c r="U64" s="99">
        <v>0</v>
      </c>
      <c r="V64" s="99">
        <v>1217</v>
      </c>
      <c r="W64" s="127"/>
      <c r="X64" s="119">
        <v>1957</v>
      </c>
      <c r="Y64" s="99">
        <v>1</v>
      </c>
      <c r="Z64" s="99">
        <v>0</v>
      </c>
      <c r="AA64" s="99">
        <v>0</v>
      </c>
      <c r="AB64" s="99">
        <v>0</v>
      </c>
      <c r="AC64" s="99">
        <v>0</v>
      </c>
      <c r="AD64" s="99">
        <v>1</v>
      </c>
      <c r="AE64" s="99">
        <v>1</v>
      </c>
      <c r="AF64" s="99">
        <v>2</v>
      </c>
      <c r="AG64" s="99">
        <v>5</v>
      </c>
      <c r="AH64" s="99">
        <v>6</v>
      </c>
      <c r="AI64" s="99">
        <v>15</v>
      </c>
      <c r="AJ64" s="99">
        <v>16</v>
      </c>
      <c r="AK64" s="99">
        <v>37</v>
      </c>
      <c r="AL64" s="99">
        <v>24</v>
      </c>
      <c r="AM64" s="99">
        <v>36</v>
      </c>
      <c r="AN64" s="99">
        <v>18</v>
      </c>
      <c r="AO64" s="99">
        <v>14</v>
      </c>
      <c r="AP64" s="99">
        <v>9</v>
      </c>
      <c r="AQ64" s="99">
        <v>0</v>
      </c>
      <c r="AR64" s="99">
        <v>185</v>
      </c>
      <c r="AS64" s="127"/>
      <c r="AT64" s="119">
        <v>1957</v>
      </c>
      <c r="AU64" s="99">
        <v>1</v>
      </c>
      <c r="AV64" s="99">
        <v>0</v>
      </c>
      <c r="AW64" s="99">
        <v>0</v>
      </c>
      <c r="AX64" s="99">
        <v>0</v>
      </c>
      <c r="AY64" s="99">
        <v>0</v>
      </c>
      <c r="AZ64" s="99">
        <v>3</v>
      </c>
      <c r="BA64" s="99">
        <v>8</v>
      </c>
      <c r="BB64" s="99">
        <v>16</v>
      </c>
      <c r="BC64" s="99">
        <v>42</v>
      </c>
      <c r="BD64" s="99">
        <v>73</v>
      </c>
      <c r="BE64" s="99">
        <v>136</v>
      </c>
      <c r="BF64" s="99">
        <v>202</v>
      </c>
      <c r="BG64" s="99">
        <v>283</v>
      </c>
      <c r="BH64" s="99">
        <v>244</v>
      </c>
      <c r="BI64" s="99">
        <v>208</v>
      </c>
      <c r="BJ64" s="99">
        <v>115</v>
      </c>
      <c r="BK64" s="99">
        <v>48</v>
      </c>
      <c r="BL64" s="99">
        <v>23</v>
      </c>
      <c r="BM64" s="99">
        <v>0</v>
      </c>
      <c r="BN64" s="99">
        <v>1402</v>
      </c>
      <c r="BP64" s="119">
        <v>1957</v>
      </c>
    </row>
    <row r="65" spans="2:68">
      <c r="B65" s="120">
        <v>1958</v>
      </c>
      <c r="C65" s="99">
        <v>1</v>
      </c>
      <c r="D65" s="99">
        <v>1</v>
      </c>
      <c r="E65" s="99">
        <v>0</v>
      </c>
      <c r="F65" s="99">
        <v>1</v>
      </c>
      <c r="G65" s="99">
        <v>1</v>
      </c>
      <c r="H65" s="99">
        <v>2</v>
      </c>
      <c r="I65" s="99">
        <v>7</v>
      </c>
      <c r="J65" s="99">
        <v>12</v>
      </c>
      <c r="K65" s="99">
        <v>26</v>
      </c>
      <c r="L65" s="99">
        <v>53</v>
      </c>
      <c r="M65" s="99">
        <v>115</v>
      </c>
      <c r="N65" s="99">
        <v>197</v>
      </c>
      <c r="O65" s="99">
        <v>225</v>
      </c>
      <c r="P65" s="99">
        <v>260</v>
      </c>
      <c r="Q65" s="99">
        <v>177</v>
      </c>
      <c r="R65" s="99">
        <v>101</v>
      </c>
      <c r="S65" s="99">
        <v>46</v>
      </c>
      <c r="T65" s="99">
        <v>10</v>
      </c>
      <c r="U65" s="99">
        <v>0</v>
      </c>
      <c r="V65" s="99">
        <v>1235</v>
      </c>
      <c r="W65" s="127"/>
      <c r="X65" s="120">
        <v>1958</v>
      </c>
      <c r="Y65" s="99">
        <v>0</v>
      </c>
      <c r="Z65" s="99">
        <v>0</v>
      </c>
      <c r="AA65" s="99">
        <v>0</v>
      </c>
      <c r="AB65" s="99">
        <v>1</v>
      </c>
      <c r="AC65" s="99">
        <v>0</v>
      </c>
      <c r="AD65" s="99">
        <v>0</v>
      </c>
      <c r="AE65" s="99">
        <v>4</v>
      </c>
      <c r="AF65" s="99">
        <v>3</v>
      </c>
      <c r="AG65" s="99">
        <v>9</v>
      </c>
      <c r="AH65" s="99">
        <v>15</v>
      </c>
      <c r="AI65" s="99">
        <v>23</v>
      </c>
      <c r="AJ65" s="99">
        <v>13</v>
      </c>
      <c r="AK65" s="99">
        <v>22</v>
      </c>
      <c r="AL65" s="99">
        <v>30</v>
      </c>
      <c r="AM65" s="99">
        <v>27</v>
      </c>
      <c r="AN65" s="99">
        <v>21</v>
      </c>
      <c r="AO65" s="99">
        <v>19</v>
      </c>
      <c r="AP65" s="99">
        <v>6</v>
      </c>
      <c r="AQ65" s="99">
        <v>0</v>
      </c>
      <c r="AR65" s="99">
        <v>193</v>
      </c>
      <c r="AS65" s="127"/>
      <c r="AT65" s="120">
        <v>1958</v>
      </c>
      <c r="AU65" s="99">
        <v>1</v>
      </c>
      <c r="AV65" s="99">
        <v>1</v>
      </c>
      <c r="AW65" s="99">
        <v>0</v>
      </c>
      <c r="AX65" s="99">
        <v>2</v>
      </c>
      <c r="AY65" s="99">
        <v>1</v>
      </c>
      <c r="AZ65" s="99">
        <v>2</v>
      </c>
      <c r="BA65" s="99">
        <v>11</v>
      </c>
      <c r="BB65" s="99">
        <v>15</v>
      </c>
      <c r="BC65" s="99">
        <v>35</v>
      </c>
      <c r="BD65" s="99">
        <v>68</v>
      </c>
      <c r="BE65" s="99">
        <v>138</v>
      </c>
      <c r="BF65" s="99">
        <v>210</v>
      </c>
      <c r="BG65" s="99">
        <v>247</v>
      </c>
      <c r="BH65" s="99">
        <v>290</v>
      </c>
      <c r="BI65" s="99">
        <v>204</v>
      </c>
      <c r="BJ65" s="99">
        <v>122</v>
      </c>
      <c r="BK65" s="99">
        <v>65</v>
      </c>
      <c r="BL65" s="99">
        <v>16</v>
      </c>
      <c r="BM65" s="99">
        <v>0</v>
      </c>
      <c r="BN65" s="99">
        <v>1428</v>
      </c>
      <c r="BP65" s="120">
        <v>1958</v>
      </c>
    </row>
    <row r="66" spans="2:68">
      <c r="B66" s="120">
        <v>1959</v>
      </c>
      <c r="C66" s="99">
        <v>0</v>
      </c>
      <c r="D66" s="99">
        <v>0</v>
      </c>
      <c r="E66" s="99">
        <v>1</v>
      </c>
      <c r="F66" s="99">
        <v>0</v>
      </c>
      <c r="G66" s="99">
        <v>2</v>
      </c>
      <c r="H66" s="99">
        <v>1</v>
      </c>
      <c r="I66" s="99">
        <v>4</v>
      </c>
      <c r="J66" s="99">
        <v>12</v>
      </c>
      <c r="K66" s="99">
        <v>34</v>
      </c>
      <c r="L66" s="99">
        <v>70</v>
      </c>
      <c r="M66" s="99">
        <v>126</v>
      </c>
      <c r="N66" s="99">
        <v>193</v>
      </c>
      <c r="O66" s="99">
        <v>260</v>
      </c>
      <c r="P66" s="99">
        <v>271</v>
      </c>
      <c r="Q66" s="99">
        <v>217</v>
      </c>
      <c r="R66" s="99">
        <v>129</v>
      </c>
      <c r="S66" s="99">
        <v>46</v>
      </c>
      <c r="T66" s="99">
        <v>14</v>
      </c>
      <c r="U66" s="99">
        <v>0</v>
      </c>
      <c r="V66" s="99">
        <v>1380</v>
      </c>
      <c r="W66" s="127"/>
      <c r="X66" s="120">
        <v>1959</v>
      </c>
      <c r="Y66" s="99">
        <v>0</v>
      </c>
      <c r="Z66" s="99">
        <v>1</v>
      </c>
      <c r="AA66" s="99">
        <v>0</v>
      </c>
      <c r="AB66" s="99">
        <v>0</v>
      </c>
      <c r="AC66" s="99">
        <v>1</v>
      </c>
      <c r="AD66" s="99">
        <v>2</v>
      </c>
      <c r="AE66" s="99">
        <v>2</v>
      </c>
      <c r="AF66" s="99">
        <v>9</v>
      </c>
      <c r="AG66" s="99">
        <v>5</v>
      </c>
      <c r="AH66" s="99">
        <v>8</v>
      </c>
      <c r="AI66" s="99">
        <v>16</v>
      </c>
      <c r="AJ66" s="99">
        <v>21</v>
      </c>
      <c r="AK66" s="99">
        <v>25</v>
      </c>
      <c r="AL66" s="99">
        <v>34</v>
      </c>
      <c r="AM66" s="99">
        <v>30</v>
      </c>
      <c r="AN66" s="99">
        <v>20</v>
      </c>
      <c r="AO66" s="99">
        <v>11</v>
      </c>
      <c r="AP66" s="99">
        <v>13</v>
      </c>
      <c r="AQ66" s="99">
        <v>0</v>
      </c>
      <c r="AR66" s="99">
        <v>198</v>
      </c>
      <c r="AS66" s="127"/>
      <c r="AT66" s="120">
        <v>1959</v>
      </c>
      <c r="AU66" s="99">
        <v>0</v>
      </c>
      <c r="AV66" s="99">
        <v>1</v>
      </c>
      <c r="AW66" s="99">
        <v>1</v>
      </c>
      <c r="AX66" s="99">
        <v>0</v>
      </c>
      <c r="AY66" s="99">
        <v>3</v>
      </c>
      <c r="AZ66" s="99">
        <v>3</v>
      </c>
      <c r="BA66" s="99">
        <v>6</v>
      </c>
      <c r="BB66" s="99">
        <v>21</v>
      </c>
      <c r="BC66" s="99">
        <v>39</v>
      </c>
      <c r="BD66" s="99">
        <v>78</v>
      </c>
      <c r="BE66" s="99">
        <v>142</v>
      </c>
      <c r="BF66" s="99">
        <v>214</v>
      </c>
      <c r="BG66" s="99">
        <v>285</v>
      </c>
      <c r="BH66" s="99">
        <v>305</v>
      </c>
      <c r="BI66" s="99">
        <v>247</v>
      </c>
      <c r="BJ66" s="99">
        <v>149</v>
      </c>
      <c r="BK66" s="99">
        <v>57</v>
      </c>
      <c r="BL66" s="99">
        <v>27</v>
      </c>
      <c r="BM66" s="99">
        <v>0</v>
      </c>
      <c r="BN66" s="99">
        <v>1578</v>
      </c>
      <c r="BP66" s="120">
        <v>1959</v>
      </c>
    </row>
    <row r="67" spans="2:68">
      <c r="B67" s="120">
        <v>1960</v>
      </c>
      <c r="C67" s="99">
        <v>1</v>
      </c>
      <c r="D67" s="99">
        <v>0</v>
      </c>
      <c r="E67" s="99">
        <v>0</v>
      </c>
      <c r="F67" s="99">
        <v>0</v>
      </c>
      <c r="G67" s="99">
        <v>2</v>
      </c>
      <c r="H67" s="99">
        <v>0</v>
      </c>
      <c r="I67" s="99">
        <v>5</v>
      </c>
      <c r="J67" s="99">
        <v>8</v>
      </c>
      <c r="K67" s="99">
        <v>24</v>
      </c>
      <c r="L67" s="99">
        <v>81</v>
      </c>
      <c r="M67" s="99">
        <v>148</v>
      </c>
      <c r="N67" s="99">
        <v>205</v>
      </c>
      <c r="O67" s="99">
        <v>282</v>
      </c>
      <c r="P67" s="99">
        <v>272</v>
      </c>
      <c r="Q67" s="99">
        <v>226</v>
      </c>
      <c r="R67" s="99">
        <v>125</v>
      </c>
      <c r="S67" s="99">
        <v>49</v>
      </c>
      <c r="T67" s="99">
        <v>21</v>
      </c>
      <c r="U67" s="99">
        <v>1</v>
      </c>
      <c r="V67" s="99">
        <v>1450</v>
      </c>
      <c r="W67" s="127"/>
      <c r="X67" s="120">
        <v>1960</v>
      </c>
      <c r="Y67" s="99">
        <v>0</v>
      </c>
      <c r="Z67" s="99">
        <v>0</v>
      </c>
      <c r="AA67" s="99">
        <v>0</v>
      </c>
      <c r="AB67" s="99">
        <v>0</v>
      </c>
      <c r="AC67" s="99">
        <v>0</v>
      </c>
      <c r="AD67" s="99">
        <v>1</v>
      </c>
      <c r="AE67" s="99">
        <v>11</v>
      </c>
      <c r="AF67" s="99">
        <v>2</v>
      </c>
      <c r="AG67" s="99">
        <v>9</v>
      </c>
      <c r="AH67" s="99">
        <v>14</v>
      </c>
      <c r="AI67" s="99">
        <v>11</v>
      </c>
      <c r="AJ67" s="99">
        <v>22</v>
      </c>
      <c r="AK67" s="99">
        <v>33</v>
      </c>
      <c r="AL67" s="99">
        <v>36</v>
      </c>
      <c r="AM67" s="99">
        <v>29</v>
      </c>
      <c r="AN67" s="99">
        <v>30</v>
      </c>
      <c r="AO67" s="99">
        <v>15</v>
      </c>
      <c r="AP67" s="99">
        <v>3</v>
      </c>
      <c r="AQ67" s="99">
        <v>0</v>
      </c>
      <c r="AR67" s="99">
        <v>216</v>
      </c>
      <c r="AS67" s="127"/>
      <c r="AT67" s="120">
        <v>1960</v>
      </c>
      <c r="AU67" s="99">
        <v>1</v>
      </c>
      <c r="AV67" s="99">
        <v>0</v>
      </c>
      <c r="AW67" s="99">
        <v>0</v>
      </c>
      <c r="AX67" s="99">
        <v>0</v>
      </c>
      <c r="AY67" s="99">
        <v>2</v>
      </c>
      <c r="AZ67" s="99">
        <v>1</v>
      </c>
      <c r="BA67" s="99">
        <v>16</v>
      </c>
      <c r="BB67" s="99">
        <v>10</v>
      </c>
      <c r="BC67" s="99">
        <v>33</v>
      </c>
      <c r="BD67" s="99">
        <v>95</v>
      </c>
      <c r="BE67" s="99">
        <v>159</v>
      </c>
      <c r="BF67" s="99">
        <v>227</v>
      </c>
      <c r="BG67" s="99">
        <v>315</v>
      </c>
      <c r="BH67" s="99">
        <v>308</v>
      </c>
      <c r="BI67" s="99">
        <v>255</v>
      </c>
      <c r="BJ67" s="99">
        <v>155</v>
      </c>
      <c r="BK67" s="99">
        <v>64</v>
      </c>
      <c r="BL67" s="99">
        <v>24</v>
      </c>
      <c r="BM67" s="99">
        <v>1</v>
      </c>
      <c r="BN67" s="99">
        <v>1666</v>
      </c>
      <c r="BP67" s="120">
        <v>1960</v>
      </c>
    </row>
    <row r="68" spans="2:68">
      <c r="B68" s="120">
        <v>1961</v>
      </c>
      <c r="C68" s="99">
        <v>0</v>
      </c>
      <c r="D68" s="99">
        <v>0</v>
      </c>
      <c r="E68" s="99">
        <v>0</v>
      </c>
      <c r="F68" s="99">
        <v>0</v>
      </c>
      <c r="G68" s="99">
        <v>0</v>
      </c>
      <c r="H68" s="99">
        <v>0</v>
      </c>
      <c r="I68" s="99">
        <v>8</v>
      </c>
      <c r="J68" s="99">
        <v>10</v>
      </c>
      <c r="K68" s="99">
        <v>31</v>
      </c>
      <c r="L68" s="99">
        <v>67</v>
      </c>
      <c r="M68" s="99">
        <v>162</v>
      </c>
      <c r="N68" s="99">
        <v>240</v>
      </c>
      <c r="O68" s="99">
        <v>319</v>
      </c>
      <c r="P68" s="99">
        <v>305</v>
      </c>
      <c r="Q68" s="99">
        <v>266</v>
      </c>
      <c r="R68" s="99">
        <v>133</v>
      </c>
      <c r="S68" s="99">
        <v>57</v>
      </c>
      <c r="T68" s="99">
        <v>24</v>
      </c>
      <c r="U68" s="99">
        <v>0</v>
      </c>
      <c r="V68" s="99">
        <v>1622</v>
      </c>
      <c r="W68" s="127"/>
      <c r="X68" s="120">
        <v>1961</v>
      </c>
      <c r="Y68" s="99">
        <v>0</v>
      </c>
      <c r="Z68" s="99">
        <v>0</v>
      </c>
      <c r="AA68" s="99">
        <v>0</v>
      </c>
      <c r="AB68" s="99">
        <v>0</v>
      </c>
      <c r="AC68" s="99">
        <v>0</v>
      </c>
      <c r="AD68" s="99">
        <v>0</v>
      </c>
      <c r="AE68" s="99">
        <v>0</v>
      </c>
      <c r="AF68" s="99">
        <v>3</v>
      </c>
      <c r="AG68" s="99">
        <v>11</v>
      </c>
      <c r="AH68" s="99">
        <v>10</v>
      </c>
      <c r="AI68" s="99">
        <v>25</v>
      </c>
      <c r="AJ68" s="99">
        <v>28</v>
      </c>
      <c r="AK68" s="99">
        <v>37</v>
      </c>
      <c r="AL68" s="99">
        <v>31</v>
      </c>
      <c r="AM68" s="99">
        <v>31</v>
      </c>
      <c r="AN68" s="99">
        <v>34</v>
      </c>
      <c r="AO68" s="99">
        <v>10</v>
      </c>
      <c r="AP68" s="99">
        <v>7</v>
      </c>
      <c r="AQ68" s="99">
        <v>0</v>
      </c>
      <c r="AR68" s="99">
        <v>227</v>
      </c>
      <c r="AS68" s="127"/>
      <c r="AT68" s="120">
        <v>1961</v>
      </c>
      <c r="AU68" s="99">
        <v>0</v>
      </c>
      <c r="AV68" s="99">
        <v>0</v>
      </c>
      <c r="AW68" s="99">
        <v>0</v>
      </c>
      <c r="AX68" s="99">
        <v>0</v>
      </c>
      <c r="AY68" s="99">
        <v>0</v>
      </c>
      <c r="AZ68" s="99">
        <v>0</v>
      </c>
      <c r="BA68" s="99">
        <v>8</v>
      </c>
      <c r="BB68" s="99">
        <v>13</v>
      </c>
      <c r="BC68" s="99">
        <v>42</v>
      </c>
      <c r="BD68" s="99">
        <v>77</v>
      </c>
      <c r="BE68" s="99">
        <v>187</v>
      </c>
      <c r="BF68" s="99">
        <v>268</v>
      </c>
      <c r="BG68" s="99">
        <v>356</v>
      </c>
      <c r="BH68" s="99">
        <v>336</v>
      </c>
      <c r="BI68" s="99">
        <v>297</v>
      </c>
      <c r="BJ68" s="99">
        <v>167</v>
      </c>
      <c r="BK68" s="99">
        <v>67</v>
      </c>
      <c r="BL68" s="99">
        <v>31</v>
      </c>
      <c r="BM68" s="99">
        <v>0</v>
      </c>
      <c r="BN68" s="99">
        <v>1849</v>
      </c>
      <c r="BP68" s="120">
        <v>1961</v>
      </c>
    </row>
    <row r="69" spans="2:68">
      <c r="B69" s="120">
        <v>1962</v>
      </c>
      <c r="C69" s="99">
        <v>0</v>
      </c>
      <c r="D69" s="99">
        <v>0</v>
      </c>
      <c r="E69" s="99">
        <v>0</v>
      </c>
      <c r="F69" s="99">
        <v>0</v>
      </c>
      <c r="G69" s="99">
        <v>1</v>
      </c>
      <c r="H69" s="99">
        <v>2</v>
      </c>
      <c r="I69" s="99">
        <v>4</v>
      </c>
      <c r="J69" s="99">
        <v>11</v>
      </c>
      <c r="K69" s="99">
        <v>34</v>
      </c>
      <c r="L69" s="99">
        <v>80</v>
      </c>
      <c r="M69" s="99">
        <v>160</v>
      </c>
      <c r="N69" s="99">
        <v>265</v>
      </c>
      <c r="O69" s="99">
        <v>343</v>
      </c>
      <c r="P69" s="99">
        <v>346</v>
      </c>
      <c r="Q69" s="99">
        <v>269</v>
      </c>
      <c r="R69" s="99">
        <v>177</v>
      </c>
      <c r="S69" s="99">
        <v>57</v>
      </c>
      <c r="T69" s="99">
        <v>22</v>
      </c>
      <c r="U69" s="99">
        <v>1</v>
      </c>
      <c r="V69" s="99">
        <v>1772</v>
      </c>
      <c r="W69" s="127"/>
      <c r="X69" s="120">
        <v>1962</v>
      </c>
      <c r="Y69" s="99">
        <v>0</v>
      </c>
      <c r="Z69" s="99">
        <v>0</v>
      </c>
      <c r="AA69" s="99">
        <v>0</v>
      </c>
      <c r="AB69" s="99">
        <v>0</v>
      </c>
      <c r="AC69" s="99">
        <v>1</v>
      </c>
      <c r="AD69" s="99">
        <v>0</v>
      </c>
      <c r="AE69" s="99">
        <v>0</v>
      </c>
      <c r="AF69" s="99">
        <v>5</v>
      </c>
      <c r="AG69" s="99">
        <v>6</v>
      </c>
      <c r="AH69" s="99">
        <v>14</v>
      </c>
      <c r="AI69" s="99">
        <v>23</v>
      </c>
      <c r="AJ69" s="99">
        <v>29</v>
      </c>
      <c r="AK69" s="99">
        <v>30</v>
      </c>
      <c r="AL69" s="99">
        <v>40</v>
      </c>
      <c r="AM69" s="99">
        <v>45</v>
      </c>
      <c r="AN69" s="99">
        <v>30</v>
      </c>
      <c r="AO69" s="99">
        <v>20</v>
      </c>
      <c r="AP69" s="99">
        <v>11</v>
      </c>
      <c r="AQ69" s="99">
        <v>0</v>
      </c>
      <c r="AR69" s="99">
        <v>254</v>
      </c>
      <c r="AS69" s="127"/>
      <c r="AT69" s="120">
        <v>1962</v>
      </c>
      <c r="AU69" s="99">
        <v>0</v>
      </c>
      <c r="AV69" s="99">
        <v>0</v>
      </c>
      <c r="AW69" s="99">
        <v>0</v>
      </c>
      <c r="AX69" s="99">
        <v>0</v>
      </c>
      <c r="AY69" s="99">
        <v>2</v>
      </c>
      <c r="AZ69" s="99">
        <v>2</v>
      </c>
      <c r="BA69" s="99">
        <v>4</v>
      </c>
      <c r="BB69" s="99">
        <v>16</v>
      </c>
      <c r="BC69" s="99">
        <v>40</v>
      </c>
      <c r="BD69" s="99">
        <v>94</v>
      </c>
      <c r="BE69" s="99">
        <v>183</v>
      </c>
      <c r="BF69" s="99">
        <v>294</v>
      </c>
      <c r="BG69" s="99">
        <v>373</v>
      </c>
      <c r="BH69" s="99">
        <v>386</v>
      </c>
      <c r="BI69" s="99">
        <v>314</v>
      </c>
      <c r="BJ69" s="99">
        <v>207</v>
      </c>
      <c r="BK69" s="99">
        <v>77</v>
      </c>
      <c r="BL69" s="99">
        <v>33</v>
      </c>
      <c r="BM69" s="99">
        <v>1</v>
      </c>
      <c r="BN69" s="99">
        <v>2026</v>
      </c>
      <c r="BP69" s="120">
        <v>1962</v>
      </c>
    </row>
    <row r="70" spans="2:68">
      <c r="B70" s="120">
        <v>1963</v>
      </c>
      <c r="C70" s="99">
        <v>0</v>
      </c>
      <c r="D70" s="99">
        <v>1</v>
      </c>
      <c r="E70" s="99">
        <v>0</v>
      </c>
      <c r="F70" s="99">
        <v>1</v>
      </c>
      <c r="G70" s="99">
        <v>2</v>
      </c>
      <c r="H70" s="99">
        <v>3</v>
      </c>
      <c r="I70" s="99">
        <v>6</v>
      </c>
      <c r="J70" s="99">
        <v>18</v>
      </c>
      <c r="K70" s="99">
        <v>39</v>
      </c>
      <c r="L70" s="99">
        <v>94</v>
      </c>
      <c r="M70" s="99">
        <v>157</v>
      </c>
      <c r="N70" s="99">
        <v>247</v>
      </c>
      <c r="O70" s="99">
        <v>367</v>
      </c>
      <c r="P70" s="99">
        <v>363</v>
      </c>
      <c r="Q70" s="99">
        <v>292</v>
      </c>
      <c r="R70" s="99">
        <v>167</v>
      </c>
      <c r="S70" s="99">
        <v>75</v>
      </c>
      <c r="T70" s="99">
        <v>27</v>
      </c>
      <c r="U70" s="99">
        <v>0</v>
      </c>
      <c r="V70" s="99">
        <v>1859</v>
      </c>
      <c r="W70" s="127"/>
      <c r="X70" s="120">
        <v>1963</v>
      </c>
      <c r="Y70" s="99">
        <v>0</v>
      </c>
      <c r="Z70" s="99">
        <v>0</v>
      </c>
      <c r="AA70" s="99">
        <v>0</v>
      </c>
      <c r="AB70" s="99">
        <v>0</v>
      </c>
      <c r="AC70" s="99">
        <v>1</v>
      </c>
      <c r="AD70" s="99">
        <v>0</v>
      </c>
      <c r="AE70" s="99">
        <v>3</v>
      </c>
      <c r="AF70" s="99">
        <v>6</v>
      </c>
      <c r="AG70" s="99">
        <v>5</v>
      </c>
      <c r="AH70" s="99">
        <v>15</v>
      </c>
      <c r="AI70" s="99">
        <v>26</v>
      </c>
      <c r="AJ70" s="99">
        <v>27</v>
      </c>
      <c r="AK70" s="99">
        <v>34</v>
      </c>
      <c r="AL70" s="99">
        <v>32</v>
      </c>
      <c r="AM70" s="99">
        <v>46</v>
      </c>
      <c r="AN70" s="99">
        <v>40</v>
      </c>
      <c r="AO70" s="99">
        <v>13</v>
      </c>
      <c r="AP70" s="99">
        <v>14</v>
      </c>
      <c r="AQ70" s="99">
        <v>0</v>
      </c>
      <c r="AR70" s="99">
        <v>262</v>
      </c>
      <c r="AS70" s="127"/>
      <c r="AT70" s="120">
        <v>1963</v>
      </c>
      <c r="AU70" s="99">
        <v>0</v>
      </c>
      <c r="AV70" s="99">
        <v>1</v>
      </c>
      <c r="AW70" s="99">
        <v>0</v>
      </c>
      <c r="AX70" s="99">
        <v>1</v>
      </c>
      <c r="AY70" s="99">
        <v>3</v>
      </c>
      <c r="AZ70" s="99">
        <v>3</v>
      </c>
      <c r="BA70" s="99">
        <v>9</v>
      </c>
      <c r="BB70" s="99">
        <v>24</v>
      </c>
      <c r="BC70" s="99">
        <v>44</v>
      </c>
      <c r="BD70" s="99">
        <v>109</v>
      </c>
      <c r="BE70" s="99">
        <v>183</v>
      </c>
      <c r="BF70" s="99">
        <v>274</v>
      </c>
      <c r="BG70" s="99">
        <v>401</v>
      </c>
      <c r="BH70" s="99">
        <v>395</v>
      </c>
      <c r="BI70" s="99">
        <v>338</v>
      </c>
      <c r="BJ70" s="99">
        <v>207</v>
      </c>
      <c r="BK70" s="99">
        <v>88</v>
      </c>
      <c r="BL70" s="99">
        <v>41</v>
      </c>
      <c r="BM70" s="99">
        <v>0</v>
      </c>
      <c r="BN70" s="99">
        <v>2121</v>
      </c>
      <c r="BP70" s="120">
        <v>1963</v>
      </c>
    </row>
    <row r="71" spans="2:68">
      <c r="B71" s="120">
        <v>1964</v>
      </c>
      <c r="C71" s="99">
        <v>0</v>
      </c>
      <c r="D71" s="99">
        <v>0</v>
      </c>
      <c r="E71" s="99">
        <v>1</v>
      </c>
      <c r="F71" s="99">
        <v>0</v>
      </c>
      <c r="G71" s="99">
        <v>1</v>
      </c>
      <c r="H71" s="99">
        <v>0</v>
      </c>
      <c r="I71" s="99">
        <v>7</v>
      </c>
      <c r="J71" s="99">
        <v>11</v>
      </c>
      <c r="K71" s="99">
        <v>41</v>
      </c>
      <c r="L71" s="99">
        <v>80</v>
      </c>
      <c r="M71" s="99">
        <v>178</v>
      </c>
      <c r="N71" s="99">
        <v>290</v>
      </c>
      <c r="O71" s="99">
        <v>403</v>
      </c>
      <c r="P71" s="99">
        <v>362</v>
      </c>
      <c r="Q71" s="99">
        <v>344</v>
      </c>
      <c r="R71" s="99">
        <v>194</v>
      </c>
      <c r="S71" s="99">
        <v>88</v>
      </c>
      <c r="T71" s="99">
        <v>26</v>
      </c>
      <c r="U71" s="99">
        <v>2</v>
      </c>
      <c r="V71" s="99">
        <v>2028</v>
      </c>
      <c r="W71" s="127"/>
      <c r="X71" s="120">
        <v>1964</v>
      </c>
      <c r="Y71" s="99">
        <v>0</v>
      </c>
      <c r="Z71" s="99">
        <v>0</v>
      </c>
      <c r="AA71" s="99">
        <v>0</v>
      </c>
      <c r="AB71" s="99">
        <v>0</v>
      </c>
      <c r="AC71" s="99">
        <v>0</v>
      </c>
      <c r="AD71" s="99">
        <v>0</v>
      </c>
      <c r="AE71" s="99">
        <v>2</v>
      </c>
      <c r="AF71" s="99">
        <v>3</v>
      </c>
      <c r="AG71" s="99">
        <v>6</v>
      </c>
      <c r="AH71" s="99">
        <v>31</v>
      </c>
      <c r="AI71" s="99">
        <v>32</v>
      </c>
      <c r="AJ71" s="99">
        <v>33</v>
      </c>
      <c r="AK71" s="99">
        <v>35</v>
      </c>
      <c r="AL71" s="99">
        <v>34</v>
      </c>
      <c r="AM71" s="99">
        <v>31</v>
      </c>
      <c r="AN71" s="99">
        <v>42</v>
      </c>
      <c r="AO71" s="99">
        <v>27</v>
      </c>
      <c r="AP71" s="99">
        <v>21</v>
      </c>
      <c r="AQ71" s="99">
        <v>0</v>
      </c>
      <c r="AR71" s="99">
        <v>297</v>
      </c>
      <c r="AS71" s="127"/>
      <c r="AT71" s="120">
        <v>1964</v>
      </c>
      <c r="AU71" s="99">
        <v>0</v>
      </c>
      <c r="AV71" s="99">
        <v>0</v>
      </c>
      <c r="AW71" s="99">
        <v>1</v>
      </c>
      <c r="AX71" s="99">
        <v>0</v>
      </c>
      <c r="AY71" s="99">
        <v>1</v>
      </c>
      <c r="AZ71" s="99">
        <v>0</v>
      </c>
      <c r="BA71" s="99">
        <v>9</v>
      </c>
      <c r="BB71" s="99">
        <v>14</v>
      </c>
      <c r="BC71" s="99">
        <v>47</v>
      </c>
      <c r="BD71" s="99">
        <v>111</v>
      </c>
      <c r="BE71" s="99">
        <v>210</v>
      </c>
      <c r="BF71" s="99">
        <v>323</v>
      </c>
      <c r="BG71" s="99">
        <v>438</v>
      </c>
      <c r="BH71" s="99">
        <v>396</v>
      </c>
      <c r="BI71" s="99">
        <v>375</v>
      </c>
      <c r="BJ71" s="99">
        <v>236</v>
      </c>
      <c r="BK71" s="99">
        <v>115</v>
      </c>
      <c r="BL71" s="99">
        <v>47</v>
      </c>
      <c r="BM71" s="99">
        <v>2</v>
      </c>
      <c r="BN71" s="99">
        <v>2325</v>
      </c>
      <c r="BP71" s="120">
        <v>1964</v>
      </c>
    </row>
    <row r="72" spans="2:68">
      <c r="B72" s="120">
        <v>1965</v>
      </c>
      <c r="C72" s="99">
        <v>0</v>
      </c>
      <c r="D72" s="99">
        <v>0</v>
      </c>
      <c r="E72" s="99">
        <v>1</v>
      </c>
      <c r="F72" s="99">
        <v>0</v>
      </c>
      <c r="G72" s="99">
        <v>0</v>
      </c>
      <c r="H72" s="99">
        <v>3</v>
      </c>
      <c r="I72" s="99">
        <v>7</v>
      </c>
      <c r="J72" s="99">
        <v>19</v>
      </c>
      <c r="K72" s="99">
        <v>36</v>
      </c>
      <c r="L72" s="99">
        <v>73</v>
      </c>
      <c r="M72" s="99">
        <v>173</v>
      </c>
      <c r="N72" s="99">
        <v>315</v>
      </c>
      <c r="O72" s="99">
        <v>357</v>
      </c>
      <c r="P72" s="99">
        <v>422</v>
      </c>
      <c r="Q72" s="99">
        <v>333</v>
      </c>
      <c r="R72" s="99">
        <v>225</v>
      </c>
      <c r="S72" s="99">
        <v>104</v>
      </c>
      <c r="T72" s="99">
        <v>31</v>
      </c>
      <c r="U72" s="99">
        <v>0</v>
      </c>
      <c r="V72" s="99">
        <v>2099</v>
      </c>
      <c r="W72" s="127"/>
      <c r="X72" s="120">
        <v>1965</v>
      </c>
      <c r="Y72" s="99">
        <v>0</v>
      </c>
      <c r="Z72" s="99">
        <v>0</v>
      </c>
      <c r="AA72" s="99">
        <v>0</v>
      </c>
      <c r="AB72" s="99">
        <v>0</v>
      </c>
      <c r="AC72" s="99">
        <v>0</v>
      </c>
      <c r="AD72" s="99">
        <v>1</v>
      </c>
      <c r="AE72" s="99">
        <v>0</v>
      </c>
      <c r="AF72" s="99">
        <v>7</v>
      </c>
      <c r="AG72" s="99">
        <v>7</v>
      </c>
      <c r="AH72" s="99">
        <v>18</v>
      </c>
      <c r="AI72" s="99">
        <v>32</v>
      </c>
      <c r="AJ72" s="99">
        <v>31</v>
      </c>
      <c r="AK72" s="99">
        <v>34</v>
      </c>
      <c r="AL72" s="99">
        <v>44</v>
      </c>
      <c r="AM72" s="99">
        <v>53</v>
      </c>
      <c r="AN72" s="99">
        <v>32</v>
      </c>
      <c r="AO72" s="99">
        <v>21</v>
      </c>
      <c r="AP72" s="99">
        <v>16</v>
      </c>
      <c r="AQ72" s="99">
        <v>0</v>
      </c>
      <c r="AR72" s="99">
        <v>296</v>
      </c>
      <c r="AS72" s="127"/>
      <c r="AT72" s="120">
        <v>1965</v>
      </c>
      <c r="AU72" s="99">
        <v>0</v>
      </c>
      <c r="AV72" s="99">
        <v>0</v>
      </c>
      <c r="AW72" s="99">
        <v>1</v>
      </c>
      <c r="AX72" s="99">
        <v>0</v>
      </c>
      <c r="AY72" s="99">
        <v>0</v>
      </c>
      <c r="AZ72" s="99">
        <v>4</v>
      </c>
      <c r="BA72" s="99">
        <v>7</v>
      </c>
      <c r="BB72" s="99">
        <v>26</v>
      </c>
      <c r="BC72" s="99">
        <v>43</v>
      </c>
      <c r="BD72" s="99">
        <v>91</v>
      </c>
      <c r="BE72" s="99">
        <v>205</v>
      </c>
      <c r="BF72" s="99">
        <v>346</v>
      </c>
      <c r="BG72" s="99">
        <v>391</v>
      </c>
      <c r="BH72" s="99">
        <v>466</v>
      </c>
      <c r="BI72" s="99">
        <v>386</v>
      </c>
      <c r="BJ72" s="99">
        <v>257</v>
      </c>
      <c r="BK72" s="99">
        <v>125</v>
      </c>
      <c r="BL72" s="99">
        <v>47</v>
      </c>
      <c r="BM72" s="99">
        <v>0</v>
      </c>
      <c r="BN72" s="99">
        <v>2395</v>
      </c>
      <c r="BP72" s="120">
        <v>1965</v>
      </c>
    </row>
    <row r="73" spans="2:68">
      <c r="B73" s="120">
        <v>1966</v>
      </c>
      <c r="C73" s="99">
        <v>0</v>
      </c>
      <c r="D73" s="99">
        <v>0</v>
      </c>
      <c r="E73" s="99">
        <v>0</v>
      </c>
      <c r="F73" s="99">
        <v>0</v>
      </c>
      <c r="G73" s="99">
        <v>1</v>
      </c>
      <c r="H73" s="99">
        <v>2</v>
      </c>
      <c r="I73" s="99">
        <v>5</v>
      </c>
      <c r="J73" s="99">
        <v>17</v>
      </c>
      <c r="K73" s="99">
        <v>46</v>
      </c>
      <c r="L73" s="99">
        <v>90</v>
      </c>
      <c r="M73" s="99">
        <v>175</v>
      </c>
      <c r="N73" s="99">
        <v>302</v>
      </c>
      <c r="O73" s="99">
        <v>454</v>
      </c>
      <c r="P73" s="99">
        <v>439</v>
      </c>
      <c r="Q73" s="99">
        <v>344</v>
      </c>
      <c r="R73" s="99">
        <v>245</v>
      </c>
      <c r="S73" s="99">
        <v>94</v>
      </c>
      <c r="T73" s="99">
        <v>45</v>
      </c>
      <c r="U73" s="99">
        <v>0</v>
      </c>
      <c r="V73" s="99">
        <v>2259</v>
      </c>
      <c r="W73" s="127"/>
      <c r="X73" s="120">
        <v>1966</v>
      </c>
      <c r="Y73" s="99">
        <v>0</v>
      </c>
      <c r="Z73" s="99">
        <v>0</v>
      </c>
      <c r="AA73" s="99">
        <v>0</v>
      </c>
      <c r="AB73" s="99">
        <v>1</v>
      </c>
      <c r="AC73" s="99">
        <v>1</v>
      </c>
      <c r="AD73" s="99">
        <v>0</v>
      </c>
      <c r="AE73" s="99">
        <v>1</v>
      </c>
      <c r="AF73" s="99">
        <v>4</v>
      </c>
      <c r="AG73" s="99">
        <v>18</v>
      </c>
      <c r="AH73" s="99">
        <v>19</v>
      </c>
      <c r="AI73" s="99">
        <v>42</v>
      </c>
      <c r="AJ73" s="99">
        <v>45</v>
      </c>
      <c r="AK73" s="99">
        <v>33</v>
      </c>
      <c r="AL73" s="99">
        <v>45</v>
      </c>
      <c r="AM73" s="99">
        <v>49</v>
      </c>
      <c r="AN73" s="99">
        <v>28</v>
      </c>
      <c r="AO73" s="99">
        <v>22</v>
      </c>
      <c r="AP73" s="99">
        <v>9</v>
      </c>
      <c r="AQ73" s="99">
        <v>0</v>
      </c>
      <c r="AR73" s="99">
        <v>317</v>
      </c>
      <c r="AS73" s="127"/>
      <c r="AT73" s="120">
        <v>1966</v>
      </c>
      <c r="AU73" s="99">
        <v>0</v>
      </c>
      <c r="AV73" s="99">
        <v>0</v>
      </c>
      <c r="AW73" s="99">
        <v>0</v>
      </c>
      <c r="AX73" s="99">
        <v>1</v>
      </c>
      <c r="AY73" s="99">
        <v>2</v>
      </c>
      <c r="AZ73" s="99">
        <v>2</v>
      </c>
      <c r="BA73" s="99">
        <v>6</v>
      </c>
      <c r="BB73" s="99">
        <v>21</v>
      </c>
      <c r="BC73" s="99">
        <v>64</v>
      </c>
      <c r="BD73" s="99">
        <v>109</v>
      </c>
      <c r="BE73" s="99">
        <v>217</v>
      </c>
      <c r="BF73" s="99">
        <v>347</v>
      </c>
      <c r="BG73" s="99">
        <v>487</v>
      </c>
      <c r="BH73" s="99">
        <v>484</v>
      </c>
      <c r="BI73" s="99">
        <v>393</v>
      </c>
      <c r="BJ73" s="99">
        <v>273</v>
      </c>
      <c r="BK73" s="99">
        <v>116</v>
      </c>
      <c r="BL73" s="99">
        <v>54</v>
      </c>
      <c r="BM73" s="99">
        <v>0</v>
      </c>
      <c r="BN73" s="99">
        <v>2576</v>
      </c>
      <c r="BP73" s="120">
        <v>1966</v>
      </c>
    </row>
    <row r="74" spans="2:68">
      <c r="B74" s="120">
        <v>1967</v>
      </c>
      <c r="C74" s="99">
        <v>0</v>
      </c>
      <c r="D74" s="99">
        <v>0</v>
      </c>
      <c r="E74" s="99">
        <v>0</v>
      </c>
      <c r="F74" s="99">
        <v>1</v>
      </c>
      <c r="G74" s="99">
        <v>1</v>
      </c>
      <c r="H74" s="99">
        <v>0</v>
      </c>
      <c r="I74" s="99">
        <v>6</v>
      </c>
      <c r="J74" s="99">
        <v>14</v>
      </c>
      <c r="K74" s="99">
        <v>55</v>
      </c>
      <c r="L74" s="99">
        <v>88</v>
      </c>
      <c r="M74" s="99">
        <v>195</v>
      </c>
      <c r="N74" s="99">
        <v>310</v>
      </c>
      <c r="O74" s="99">
        <v>448</v>
      </c>
      <c r="P74" s="99">
        <v>469</v>
      </c>
      <c r="Q74" s="99">
        <v>363</v>
      </c>
      <c r="R74" s="99">
        <v>280</v>
      </c>
      <c r="S74" s="99">
        <v>115</v>
      </c>
      <c r="T74" s="99">
        <v>50</v>
      </c>
      <c r="U74" s="99">
        <v>1</v>
      </c>
      <c r="V74" s="99">
        <v>2396</v>
      </c>
      <c r="W74" s="127"/>
      <c r="X74" s="120">
        <v>1967</v>
      </c>
      <c r="Y74" s="99">
        <v>1</v>
      </c>
      <c r="Z74" s="99">
        <v>0</v>
      </c>
      <c r="AA74" s="99">
        <v>0</v>
      </c>
      <c r="AB74" s="99">
        <v>0</v>
      </c>
      <c r="AC74" s="99">
        <v>0</v>
      </c>
      <c r="AD74" s="99">
        <v>0</v>
      </c>
      <c r="AE74" s="99">
        <v>2</v>
      </c>
      <c r="AF74" s="99">
        <v>7</v>
      </c>
      <c r="AG74" s="99">
        <v>10</v>
      </c>
      <c r="AH74" s="99">
        <v>30</v>
      </c>
      <c r="AI74" s="99">
        <v>39</v>
      </c>
      <c r="AJ74" s="99">
        <v>45</v>
      </c>
      <c r="AK74" s="99">
        <v>47</v>
      </c>
      <c r="AL74" s="99">
        <v>54</v>
      </c>
      <c r="AM74" s="99">
        <v>53</v>
      </c>
      <c r="AN74" s="99">
        <v>49</v>
      </c>
      <c r="AO74" s="99">
        <v>24</v>
      </c>
      <c r="AP74" s="99">
        <v>11</v>
      </c>
      <c r="AQ74" s="99">
        <v>0</v>
      </c>
      <c r="AR74" s="99">
        <v>372</v>
      </c>
      <c r="AS74" s="127"/>
      <c r="AT74" s="120">
        <v>1967</v>
      </c>
      <c r="AU74" s="99">
        <v>1</v>
      </c>
      <c r="AV74" s="99">
        <v>0</v>
      </c>
      <c r="AW74" s="99">
        <v>0</v>
      </c>
      <c r="AX74" s="99">
        <v>1</v>
      </c>
      <c r="AY74" s="99">
        <v>1</v>
      </c>
      <c r="AZ74" s="99">
        <v>0</v>
      </c>
      <c r="BA74" s="99">
        <v>8</v>
      </c>
      <c r="BB74" s="99">
        <v>21</v>
      </c>
      <c r="BC74" s="99">
        <v>65</v>
      </c>
      <c r="BD74" s="99">
        <v>118</v>
      </c>
      <c r="BE74" s="99">
        <v>234</v>
      </c>
      <c r="BF74" s="99">
        <v>355</v>
      </c>
      <c r="BG74" s="99">
        <v>495</v>
      </c>
      <c r="BH74" s="99">
        <v>523</v>
      </c>
      <c r="BI74" s="99">
        <v>416</v>
      </c>
      <c r="BJ74" s="99">
        <v>329</v>
      </c>
      <c r="BK74" s="99">
        <v>139</v>
      </c>
      <c r="BL74" s="99">
        <v>61</v>
      </c>
      <c r="BM74" s="99">
        <v>1</v>
      </c>
      <c r="BN74" s="99">
        <v>2768</v>
      </c>
      <c r="BP74" s="120">
        <v>1967</v>
      </c>
    </row>
    <row r="75" spans="2:68">
      <c r="B75" s="121">
        <v>1968</v>
      </c>
      <c r="C75" s="99">
        <v>0</v>
      </c>
      <c r="D75" s="99">
        <v>0</v>
      </c>
      <c r="E75" s="99">
        <v>0</v>
      </c>
      <c r="F75" s="99">
        <v>1</v>
      </c>
      <c r="G75" s="99">
        <v>1</v>
      </c>
      <c r="H75" s="99">
        <v>1</v>
      </c>
      <c r="I75" s="99">
        <v>4</v>
      </c>
      <c r="J75" s="99">
        <v>16</v>
      </c>
      <c r="K75" s="99">
        <v>49</v>
      </c>
      <c r="L75" s="99">
        <v>101</v>
      </c>
      <c r="M75" s="99">
        <v>187</v>
      </c>
      <c r="N75" s="99">
        <v>332</v>
      </c>
      <c r="O75" s="99">
        <v>477</v>
      </c>
      <c r="P75" s="99">
        <v>479</v>
      </c>
      <c r="Q75" s="99">
        <v>432</v>
      </c>
      <c r="R75" s="99">
        <v>273</v>
      </c>
      <c r="S75" s="99">
        <v>119</v>
      </c>
      <c r="T75" s="99">
        <v>44</v>
      </c>
      <c r="U75" s="99">
        <v>0</v>
      </c>
      <c r="V75" s="99">
        <v>2516</v>
      </c>
      <c r="W75" s="127"/>
      <c r="X75" s="121">
        <v>1968</v>
      </c>
      <c r="Y75" s="99">
        <v>0</v>
      </c>
      <c r="Z75" s="99">
        <v>0</v>
      </c>
      <c r="AA75" s="99">
        <v>0</v>
      </c>
      <c r="AB75" s="99">
        <v>0</v>
      </c>
      <c r="AC75" s="99">
        <v>0</v>
      </c>
      <c r="AD75" s="99">
        <v>0</v>
      </c>
      <c r="AE75" s="99">
        <v>1</v>
      </c>
      <c r="AF75" s="99">
        <v>3</v>
      </c>
      <c r="AG75" s="99">
        <v>14</v>
      </c>
      <c r="AH75" s="99">
        <v>25</v>
      </c>
      <c r="AI75" s="99">
        <v>39</v>
      </c>
      <c r="AJ75" s="99">
        <v>61</v>
      </c>
      <c r="AK75" s="99">
        <v>46</v>
      </c>
      <c r="AL75" s="99">
        <v>49</v>
      </c>
      <c r="AM75" s="99">
        <v>45</v>
      </c>
      <c r="AN75" s="99">
        <v>41</v>
      </c>
      <c r="AO75" s="99">
        <v>26</v>
      </c>
      <c r="AP75" s="99">
        <v>27</v>
      </c>
      <c r="AQ75" s="99">
        <v>0</v>
      </c>
      <c r="AR75" s="99">
        <v>377</v>
      </c>
      <c r="AS75" s="127"/>
      <c r="AT75" s="121">
        <v>1968</v>
      </c>
      <c r="AU75" s="99">
        <v>0</v>
      </c>
      <c r="AV75" s="99">
        <v>0</v>
      </c>
      <c r="AW75" s="99">
        <v>0</v>
      </c>
      <c r="AX75" s="99">
        <v>1</v>
      </c>
      <c r="AY75" s="99">
        <v>1</v>
      </c>
      <c r="AZ75" s="99">
        <v>1</v>
      </c>
      <c r="BA75" s="99">
        <v>5</v>
      </c>
      <c r="BB75" s="99">
        <v>19</v>
      </c>
      <c r="BC75" s="99">
        <v>63</v>
      </c>
      <c r="BD75" s="99">
        <v>126</v>
      </c>
      <c r="BE75" s="99">
        <v>226</v>
      </c>
      <c r="BF75" s="99">
        <v>393</v>
      </c>
      <c r="BG75" s="99">
        <v>523</v>
      </c>
      <c r="BH75" s="99">
        <v>528</v>
      </c>
      <c r="BI75" s="99">
        <v>477</v>
      </c>
      <c r="BJ75" s="99">
        <v>314</v>
      </c>
      <c r="BK75" s="99">
        <v>145</v>
      </c>
      <c r="BL75" s="99">
        <v>71</v>
      </c>
      <c r="BM75" s="99">
        <v>0</v>
      </c>
      <c r="BN75" s="99">
        <v>2893</v>
      </c>
      <c r="BP75" s="121">
        <v>1968</v>
      </c>
    </row>
    <row r="76" spans="2:68">
      <c r="B76" s="121">
        <v>1969</v>
      </c>
      <c r="C76" s="99">
        <v>0</v>
      </c>
      <c r="D76" s="99">
        <v>0</v>
      </c>
      <c r="E76" s="99">
        <v>0</v>
      </c>
      <c r="F76" s="99">
        <v>1</v>
      </c>
      <c r="G76" s="99">
        <v>0</v>
      </c>
      <c r="H76" s="99">
        <v>0</v>
      </c>
      <c r="I76" s="99">
        <v>5</v>
      </c>
      <c r="J76" s="99">
        <v>15</v>
      </c>
      <c r="K76" s="99">
        <v>48</v>
      </c>
      <c r="L76" s="99">
        <v>139</v>
      </c>
      <c r="M76" s="99">
        <v>198</v>
      </c>
      <c r="N76" s="99">
        <v>379</v>
      </c>
      <c r="O76" s="99">
        <v>435</v>
      </c>
      <c r="P76" s="99">
        <v>532</v>
      </c>
      <c r="Q76" s="99">
        <v>440</v>
      </c>
      <c r="R76" s="99">
        <v>286</v>
      </c>
      <c r="S76" s="99">
        <v>132</v>
      </c>
      <c r="T76" s="99">
        <v>44</v>
      </c>
      <c r="U76" s="99">
        <v>0</v>
      </c>
      <c r="V76" s="99">
        <v>2654</v>
      </c>
      <c r="W76" s="127"/>
      <c r="X76" s="121">
        <v>1969</v>
      </c>
      <c r="Y76" s="99">
        <v>0</v>
      </c>
      <c r="Z76" s="99">
        <v>0</v>
      </c>
      <c r="AA76" s="99">
        <v>0</v>
      </c>
      <c r="AB76" s="99">
        <v>0</v>
      </c>
      <c r="AC76" s="99">
        <v>0</v>
      </c>
      <c r="AD76" s="99">
        <v>1</v>
      </c>
      <c r="AE76" s="99">
        <v>1</v>
      </c>
      <c r="AF76" s="99">
        <v>2</v>
      </c>
      <c r="AG76" s="99">
        <v>13</v>
      </c>
      <c r="AH76" s="99">
        <v>28</v>
      </c>
      <c r="AI76" s="99">
        <v>34</v>
      </c>
      <c r="AJ76" s="99">
        <v>50</v>
      </c>
      <c r="AK76" s="99">
        <v>59</v>
      </c>
      <c r="AL76" s="99">
        <v>48</v>
      </c>
      <c r="AM76" s="99">
        <v>46</v>
      </c>
      <c r="AN76" s="99">
        <v>54</v>
      </c>
      <c r="AO76" s="99">
        <v>34</v>
      </c>
      <c r="AP76" s="99">
        <v>13</v>
      </c>
      <c r="AQ76" s="99">
        <v>0</v>
      </c>
      <c r="AR76" s="99">
        <v>383</v>
      </c>
      <c r="AS76" s="127"/>
      <c r="AT76" s="121">
        <v>1969</v>
      </c>
      <c r="AU76" s="99">
        <v>0</v>
      </c>
      <c r="AV76" s="99">
        <v>0</v>
      </c>
      <c r="AW76" s="99">
        <v>0</v>
      </c>
      <c r="AX76" s="99">
        <v>1</v>
      </c>
      <c r="AY76" s="99">
        <v>0</v>
      </c>
      <c r="AZ76" s="99">
        <v>1</v>
      </c>
      <c r="BA76" s="99">
        <v>6</v>
      </c>
      <c r="BB76" s="99">
        <v>17</v>
      </c>
      <c r="BC76" s="99">
        <v>61</v>
      </c>
      <c r="BD76" s="99">
        <v>167</v>
      </c>
      <c r="BE76" s="99">
        <v>232</v>
      </c>
      <c r="BF76" s="99">
        <v>429</v>
      </c>
      <c r="BG76" s="99">
        <v>494</v>
      </c>
      <c r="BH76" s="99">
        <v>580</v>
      </c>
      <c r="BI76" s="99">
        <v>486</v>
      </c>
      <c r="BJ76" s="99">
        <v>340</v>
      </c>
      <c r="BK76" s="99">
        <v>166</v>
      </c>
      <c r="BL76" s="99">
        <v>57</v>
      </c>
      <c r="BM76" s="99">
        <v>0</v>
      </c>
      <c r="BN76" s="99">
        <v>3037</v>
      </c>
      <c r="BP76" s="121">
        <v>1969</v>
      </c>
    </row>
    <row r="77" spans="2:68">
      <c r="B77" s="121">
        <v>1970</v>
      </c>
      <c r="C77" s="99">
        <v>0</v>
      </c>
      <c r="D77" s="99">
        <v>0</v>
      </c>
      <c r="E77" s="99">
        <v>1</v>
      </c>
      <c r="F77" s="99">
        <v>0</v>
      </c>
      <c r="G77" s="99">
        <v>0</v>
      </c>
      <c r="H77" s="99">
        <v>1</v>
      </c>
      <c r="I77" s="99">
        <v>7</v>
      </c>
      <c r="J77" s="99">
        <v>9</v>
      </c>
      <c r="K77" s="99">
        <v>42</v>
      </c>
      <c r="L77" s="99">
        <v>121</v>
      </c>
      <c r="M77" s="99">
        <v>190</v>
      </c>
      <c r="N77" s="99">
        <v>371</v>
      </c>
      <c r="O77" s="99">
        <v>517</v>
      </c>
      <c r="P77" s="99">
        <v>549</v>
      </c>
      <c r="Q77" s="99">
        <v>441</v>
      </c>
      <c r="R77" s="99">
        <v>317</v>
      </c>
      <c r="S77" s="99">
        <v>143</v>
      </c>
      <c r="T77" s="99">
        <v>46</v>
      </c>
      <c r="U77" s="99">
        <v>0</v>
      </c>
      <c r="V77" s="99">
        <v>2755</v>
      </c>
      <c r="W77" s="127"/>
      <c r="X77" s="121">
        <v>1970</v>
      </c>
      <c r="Y77" s="99">
        <v>0</v>
      </c>
      <c r="Z77" s="99">
        <v>0</v>
      </c>
      <c r="AA77" s="99">
        <v>0</v>
      </c>
      <c r="AB77" s="99">
        <v>0</v>
      </c>
      <c r="AC77" s="99">
        <v>0</v>
      </c>
      <c r="AD77" s="99">
        <v>0</v>
      </c>
      <c r="AE77" s="99">
        <v>2</v>
      </c>
      <c r="AF77" s="99">
        <v>5</v>
      </c>
      <c r="AG77" s="99">
        <v>15</v>
      </c>
      <c r="AH77" s="99">
        <v>25</v>
      </c>
      <c r="AI77" s="99">
        <v>46</v>
      </c>
      <c r="AJ77" s="99">
        <v>80</v>
      </c>
      <c r="AK77" s="99">
        <v>80</v>
      </c>
      <c r="AL77" s="99">
        <v>78</v>
      </c>
      <c r="AM77" s="99">
        <v>68</v>
      </c>
      <c r="AN77" s="99">
        <v>52</v>
      </c>
      <c r="AO77" s="99">
        <v>26</v>
      </c>
      <c r="AP77" s="99">
        <v>12</v>
      </c>
      <c r="AQ77" s="99">
        <v>0</v>
      </c>
      <c r="AR77" s="99">
        <v>489</v>
      </c>
      <c r="AS77" s="127"/>
      <c r="AT77" s="121">
        <v>1970</v>
      </c>
      <c r="AU77" s="99">
        <v>0</v>
      </c>
      <c r="AV77" s="99">
        <v>0</v>
      </c>
      <c r="AW77" s="99">
        <v>1</v>
      </c>
      <c r="AX77" s="99">
        <v>0</v>
      </c>
      <c r="AY77" s="99">
        <v>0</v>
      </c>
      <c r="AZ77" s="99">
        <v>1</v>
      </c>
      <c r="BA77" s="99">
        <v>9</v>
      </c>
      <c r="BB77" s="99">
        <v>14</v>
      </c>
      <c r="BC77" s="99">
        <v>57</v>
      </c>
      <c r="BD77" s="99">
        <v>146</v>
      </c>
      <c r="BE77" s="99">
        <v>236</v>
      </c>
      <c r="BF77" s="99">
        <v>451</v>
      </c>
      <c r="BG77" s="99">
        <v>597</v>
      </c>
      <c r="BH77" s="99">
        <v>627</v>
      </c>
      <c r="BI77" s="99">
        <v>509</v>
      </c>
      <c r="BJ77" s="99">
        <v>369</v>
      </c>
      <c r="BK77" s="99">
        <v>169</v>
      </c>
      <c r="BL77" s="99">
        <v>58</v>
      </c>
      <c r="BM77" s="99">
        <v>0</v>
      </c>
      <c r="BN77" s="99">
        <v>3244</v>
      </c>
      <c r="BP77" s="121">
        <v>1970</v>
      </c>
    </row>
    <row r="78" spans="2:68">
      <c r="B78" s="121">
        <v>1971</v>
      </c>
      <c r="C78" s="99">
        <v>0</v>
      </c>
      <c r="D78" s="99">
        <v>0</v>
      </c>
      <c r="E78" s="99">
        <v>0</v>
      </c>
      <c r="F78" s="99">
        <v>1</v>
      </c>
      <c r="G78" s="99">
        <v>0</v>
      </c>
      <c r="H78" s="99">
        <v>2</v>
      </c>
      <c r="I78" s="99">
        <v>3</v>
      </c>
      <c r="J78" s="99">
        <v>20</v>
      </c>
      <c r="K78" s="99">
        <v>55</v>
      </c>
      <c r="L78" s="99">
        <v>112</v>
      </c>
      <c r="M78" s="99">
        <v>234</v>
      </c>
      <c r="N78" s="99">
        <v>357</v>
      </c>
      <c r="O78" s="99">
        <v>554</v>
      </c>
      <c r="P78" s="99">
        <v>583</v>
      </c>
      <c r="Q78" s="99">
        <v>464</v>
      </c>
      <c r="R78" s="99">
        <v>318</v>
      </c>
      <c r="S78" s="99">
        <v>130</v>
      </c>
      <c r="T78" s="99">
        <v>53</v>
      </c>
      <c r="U78" s="99">
        <v>0</v>
      </c>
      <c r="V78" s="99">
        <v>2886</v>
      </c>
      <c r="W78" s="127"/>
      <c r="X78" s="121">
        <v>1971</v>
      </c>
      <c r="Y78" s="99">
        <v>0</v>
      </c>
      <c r="Z78" s="99">
        <v>0</v>
      </c>
      <c r="AA78" s="99">
        <v>0</v>
      </c>
      <c r="AB78" s="99">
        <v>0</v>
      </c>
      <c r="AC78" s="99">
        <v>0</v>
      </c>
      <c r="AD78" s="99">
        <v>0</v>
      </c>
      <c r="AE78" s="99">
        <v>2</v>
      </c>
      <c r="AF78" s="99">
        <v>5</v>
      </c>
      <c r="AG78" s="99">
        <v>12</v>
      </c>
      <c r="AH78" s="99">
        <v>47</v>
      </c>
      <c r="AI78" s="99">
        <v>51</v>
      </c>
      <c r="AJ78" s="99">
        <v>74</v>
      </c>
      <c r="AK78" s="99">
        <v>74</v>
      </c>
      <c r="AL78" s="99">
        <v>77</v>
      </c>
      <c r="AM78" s="99">
        <v>84</v>
      </c>
      <c r="AN78" s="99">
        <v>39</v>
      </c>
      <c r="AO78" s="99">
        <v>27</v>
      </c>
      <c r="AP78" s="99">
        <v>28</v>
      </c>
      <c r="AQ78" s="99">
        <v>0</v>
      </c>
      <c r="AR78" s="99">
        <v>520</v>
      </c>
      <c r="AS78" s="127"/>
      <c r="AT78" s="121">
        <v>1971</v>
      </c>
      <c r="AU78" s="99">
        <v>0</v>
      </c>
      <c r="AV78" s="99">
        <v>0</v>
      </c>
      <c r="AW78" s="99">
        <v>0</v>
      </c>
      <c r="AX78" s="99">
        <v>1</v>
      </c>
      <c r="AY78" s="99">
        <v>0</v>
      </c>
      <c r="AZ78" s="99">
        <v>2</v>
      </c>
      <c r="BA78" s="99">
        <v>5</v>
      </c>
      <c r="BB78" s="99">
        <v>25</v>
      </c>
      <c r="BC78" s="99">
        <v>67</v>
      </c>
      <c r="BD78" s="99">
        <v>159</v>
      </c>
      <c r="BE78" s="99">
        <v>285</v>
      </c>
      <c r="BF78" s="99">
        <v>431</v>
      </c>
      <c r="BG78" s="99">
        <v>628</v>
      </c>
      <c r="BH78" s="99">
        <v>660</v>
      </c>
      <c r="BI78" s="99">
        <v>548</v>
      </c>
      <c r="BJ78" s="99">
        <v>357</v>
      </c>
      <c r="BK78" s="99">
        <v>157</v>
      </c>
      <c r="BL78" s="99">
        <v>81</v>
      </c>
      <c r="BM78" s="99">
        <v>0</v>
      </c>
      <c r="BN78" s="99">
        <v>3406</v>
      </c>
      <c r="BP78" s="121">
        <v>1971</v>
      </c>
    </row>
    <row r="79" spans="2:68">
      <c r="B79" s="121">
        <v>1972</v>
      </c>
      <c r="C79" s="99">
        <v>0</v>
      </c>
      <c r="D79" s="99">
        <v>1</v>
      </c>
      <c r="E79" s="99">
        <v>0</v>
      </c>
      <c r="F79" s="99">
        <v>0</v>
      </c>
      <c r="G79" s="99">
        <v>0</v>
      </c>
      <c r="H79" s="99">
        <v>3</v>
      </c>
      <c r="I79" s="99">
        <v>7</v>
      </c>
      <c r="J79" s="99">
        <v>17</v>
      </c>
      <c r="K79" s="99">
        <v>37</v>
      </c>
      <c r="L79" s="99">
        <v>130</v>
      </c>
      <c r="M79" s="99">
        <v>234</v>
      </c>
      <c r="N79" s="99">
        <v>339</v>
      </c>
      <c r="O79" s="99">
        <v>545</v>
      </c>
      <c r="P79" s="99">
        <v>589</v>
      </c>
      <c r="Q79" s="99">
        <v>524</v>
      </c>
      <c r="R79" s="99">
        <v>346</v>
      </c>
      <c r="S79" s="99">
        <v>153</v>
      </c>
      <c r="T79" s="99">
        <v>45</v>
      </c>
      <c r="U79" s="99">
        <v>0</v>
      </c>
      <c r="V79" s="99">
        <v>2970</v>
      </c>
      <c r="W79" s="127"/>
      <c r="X79" s="121">
        <v>1972</v>
      </c>
      <c r="Y79" s="99">
        <v>1</v>
      </c>
      <c r="Z79" s="99">
        <v>0</v>
      </c>
      <c r="AA79" s="99">
        <v>0</v>
      </c>
      <c r="AB79" s="99">
        <v>0</v>
      </c>
      <c r="AC79" s="99">
        <v>0</v>
      </c>
      <c r="AD79" s="99">
        <v>2</v>
      </c>
      <c r="AE79" s="99">
        <v>1</v>
      </c>
      <c r="AF79" s="99">
        <v>5</v>
      </c>
      <c r="AG79" s="99">
        <v>9</v>
      </c>
      <c r="AH79" s="99">
        <v>35</v>
      </c>
      <c r="AI79" s="99">
        <v>57</v>
      </c>
      <c r="AJ79" s="99">
        <v>73</v>
      </c>
      <c r="AK79" s="99">
        <v>66</v>
      </c>
      <c r="AL79" s="99">
        <v>82</v>
      </c>
      <c r="AM79" s="99">
        <v>71</v>
      </c>
      <c r="AN79" s="99">
        <v>50</v>
      </c>
      <c r="AO79" s="99">
        <v>32</v>
      </c>
      <c r="AP79" s="99">
        <v>20</v>
      </c>
      <c r="AQ79" s="99">
        <v>0</v>
      </c>
      <c r="AR79" s="99">
        <v>504</v>
      </c>
      <c r="AS79" s="127"/>
      <c r="AT79" s="121">
        <v>1972</v>
      </c>
      <c r="AU79" s="99">
        <v>1</v>
      </c>
      <c r="AV79" s="99">
        <v>1</v>
      </c>
      <c r="AW79" s="99">
        <v>0</v>
      </c>
      <c r="AX79" s="99">
        <v>0</v>
      </c>
      <c r="AY79" s="99">
        <v>0</v>
      </c>
      <c r="AZ79" s="99">
        <v>5</v>
      </c>
      <c r="BA79" s="99">
        <v>8</v>
      </c>
      <c r="BB79" s="99">
        <v>22</v>
      </c>
      <c r="BC79" s="99">
        <v>46</v>
      </c>
      <c r="BD79" s="99">
        <v>165</v>
      </c>
      <c r="BE79" s="99">
        <v>291</v>
      </c>
      <c r="BF79" s="99">
        <v>412</v>
      </c>
      <c r="BG79" s="99">
        <v>611</v>
      </c>
      <c r="BH79" s="99">
        <v>671</v>
      </c>
      <c r="BI79" s="99">
        <v>595</v>
      </c>
      <c r="BJ79" s="99">
        <v>396</v>
      </c>
      <c r="BK79" s="99">
        <v>185</v>
      </c>
      <c r="BL79" s="99">
        <v>65</v>
      </c>
      <c r="BM79" s="99">
        <v>0</v>
      </c>
      <c r="BN79" s="99">
        <v>3474</v>
      </c>
      <c r="BP79" s="121">
        <v>1972</v>
      </c>
    </row>
    <row r="80" spans="2:68">
      <c r="B80" s="121">
        <v>1973</v>
      </c>
      <c r="C80" s="99">
        <v>0</v>
      </c>
      <c r="D80" s="99">
        <v>0</v>
      </c>
      <c r="E80" s="99">
        <v>0</v>
      </c>
      <c r="F80" s="99">
        <v>0</v>
      </c>
      <c r="G80" s="99">
        <v>0</v>
      </c>
      <c r="H80" s="99">
        <v>1</v>
      </c>
      <c r="I80" s="99">
        <v>3</v>
      </c>
      <c r="J80" s="99">
        <v>17</v>
      </c>
      <c r="K80" s="99">
        <v>40</v>
      </c>
      <c r="L80" s="99">
        <v>143</v>
      </c>
      <c r="M80" s="99">
        <v>248</v>
      </c>
      <c r="N80" s="99">
        <v>337</v>
      </c>
      <c r="O80" s="99">
        <v>540</v>
      </c>
      <c r="P80" s="99">
        <v>628</v>
      </c>
      <c r="Q80" s="99">
        <v>533</v>
      </c>
      <c r="R80" s="99">
        <v>373</v>
      </c>
      <c r="S80" s="99">
        <v>153</v>
      </c>
      <c r="T80" s="99">
        <v>62</v>
      </c>
      <c r="U80" s="99">
        <v>1</v>
      </c>
      <c r="V80" s="99">
        <v>3079</v>
      </c>
      <c r="W80" s="127"/>
      <c r="X80" s="121">
        <v>1973</v>
      </c>
      <c r="Y80" s="99">
        <v>0</v>
      </c>
      <c r="Z80" s="99">
        <v>0</v>
      </c>
      <c r="AA80" s="99">
        <v>0</v>
      </c>
      <c r="AB80" s="99">
        <v>0</v>
      </c>
      <c r="AC80" s="99">
        <v>0</v>
      </c>
      <c r="AD80" s="99">
        <v>0</v>
      </c>
      <c r="AE80" s="99">
        <v>3</v>
      </c>
      <c r="AF80" s="99">
        <v>4</v>
      </c>
      <c r="AG80" s="99">
        <v>18</v>
      </c>
      <c r="AH80" s="99">
        <v>43</v>
      </c>
      <c r="AI80" s="99">
        <v>47</v>
      </c>
      <c r="AJ80" s="99">
        <v>67</v>
      </c>
      <c r="AK80" s="99">
        <v>113</v>
      </c>
      <c r="AL80" s="99">
        <v>75</v>
      </c>
      <c r="AM80" s="99">
        <v>78</v>
      </c>
      <c r="AN80" s="99">
        <v>50</v>
      </c>
      <c r="AO80" s="99">
        <v>43</v>
      </c>
      <c r="AP80" s="99">
        <v>23</v>
      </c>
      <c r="AQ80" s="99">
        <v>0</v>
      </c>
      <c r="AR80" s="99">
        <v>564</v>
      </c>
      <c r="AS80" s="127"/>
      <c r="AT80" s="121">
        <v>1973</v>
      </c>
      <c r="AU80" s="99">
        <v>0</v>
      </c>
      <c r="AV80" s="99">
        <v>0</v>
      </c>
      <c r="AW80" s="99">
        <v>0</v>
      </c>
      <c r="AX80" s="99">
        <v>0</v>
      </c>
      <c r="AY80" s="99">
        <v>0</v>
      </c>
      <c r="AZ80" s="99">
        <v>1</v>
      </c>
      <c r="BA80" s="99">
        <v>6</v>
      </c>
      <c r="BB80" s="99">
        <v>21</v>
      </c>
      <c r="BC80" s="99">
        <v>58</v>
      </c>
      <c r="BD80" s="99">
        <v>186</v>
      </c>
      <c r="BE80" s="99">
        <v>295</v>
      </c>
      <c r="BF80" s="99">
        <v>404</v>
      </c>
      <c r="BG80" s="99">
        <v>653</v>
      </c>
      <c r="BH80" s="99">
        <v>703</v>
      </c>
      <c r="BI80" s="99">
        <v>611</v>
      </c>
      <c r="BJ80" s="99">
        <v>423</v>
      </c>
      <c r="BK80" s="99">
        <v>196</v>
      </c>
      <c r="BL80" s="99">
        <v>85</v>
      </c>
      <c r="BM80" s="99">
        <v>1</v>
      </c>
      <c r="BN80" s="99">
        <v>3643</v>
      </c>
      <c r="BP80" s="121">
        <v>1973</v>
      </c>
    </row>
    <row r="81" spans="2:68">
      <c r="B81" s="121">
        <v>1974</v>
      </c>
      <c r="C81" s="99">
        <v>0</v>
      </c>
      <c r="D81" s="99">
        <v>0</v>
      </c>
      <c r="E81" s="99">
        <v>0</v>
      </c>
      <c r="F81" s="99">
        <v>2</v>
      </c>
      <c r="G81" s="99">
        <v>0</v>
      </c>
      <c r="H81" s="99">
        <v>2</v>
      </c>
      <c r="I81" s="99">
        <v>2</v>
      </c>
      <c r="J81" s="99">
        <v>16</v>
      </c>
      <c r="K81" s="99">
        <v>46</v>
      </c>
      <c r="L81" s="99">
        <v>162</v>
      </c>
      <c r="M81" s="99">
        <v>249</v>
      </c>
      <c r="N81" s="99">
        <v>402</v>
      </c>
      <c r="O81" s="99">
        <v>582</v>
      </c>
      <c r="P81" s="99">
        <v>624</v>
      </c>
      <c r="Q81" s="99">
        <v>600</v>
      </c>
      <c r="R81" s="99">
        <v>369</v>
      </c>
      <c r="S81" s="99">
        <v>166</v>
      </c>
      <c r="T81" s="99">
        <v>73</v>
      </c>
      <c r="U81" s="99">
        <v>1</v>
      </c>
      <c r="V81" s="99">
        <v>3296</v>
      </c>
      <c r="W81" s="127"/>
      <c r="X81" s="121">
        <v>1974</v>
      </c>
      <c r="Y81" s="99">
        <v>0</v>
      </c>
      <c r="Z81" s="99">
        <v>0</v>
      </c>
      <c r="AA81" s="99">
        <v>1</v>
      </c>
      <c r="AB81" s="99">
        <v>0</v>
      </c>
      <c r="AC81" s="99">
        <v>0</v>
      </c>
      <c r="AD81" s="99">
        <v>0</v>
      </c>
      <c r="AE81" s="99">
        <v>3</v>
      </c>
      <c r="AF81" s="99">
        <v>2</v>
      </c>
      <c r="AG81" s="99">
        <v>14</v>
      </c>
      <c r="AH81" s="99">
        <v>25</v>
      </c>
      <c r="AI81" s="99">
        <v>62</v>
      </c>
      <c r="AJ81" s="99">
        <v>78</v>
      </c>
      <c r="AK81" s="99">
        <v>89</v>
      </c>
      <c r="AL81" s="99">
        <v>87</v>
      </c>
      <c r="AM81" s="99">
        <v>71</v>
      </c>
      <c r="AN81" s="99">
        <v>64</v>
      </c>
      <c r="AO81" s="99">
        <v>42</v>
      </c>
      <c r="AP81" s="99">
        <v>31</v>
      </c>
      <c r="AQ81" s="99">
        <v>0</v>
      </c>
      <c r="AR81" s="99">
        <v>569</v>
      </c>
      <c r="AS81" s="127"/>
      <c r="AT81" s="121">
        <v>1974</v>
      </c>
      <c r="AU81" s="99">
        <v>0</v>
      </c>
      <c r="AV81" s="99">
        <v>0</v>
      </c>
      <c r="AW81" s="99">
        <v>1</v>
      </c>
      <c r="AX81" s="99">
        <v>2</v>
      </c>
      <c r="AY81" s="99">
        <v>0</v>
      </c>
      <c r="AZ81" s="99">
        <v>2</v>
      </c>
      <c r="BA81" s="99">
        <v>5</v>
      </c>
      <c r="BB81" s="99">
        <v>18</v>
      </c>
      <c r="BC81" s="99">
        <v>60</v>
      </c>
      <c r="BD81" s="99">
        <v>187</v>
      </c>
      <c r="BE81" s="99">
        <v>311</v>
      </c>
      <c r="BF81" s="99">
        <v>480</v>
      </c>
      <c r="BG81" s="99">
        <v>671</v>
      </c>
      <c r="BH81" s="99">
        <v>711</v>
      </c>
      <c r="BI81" s="99">
        <v>671</v>
      </c>
      <c r="BJ81" s="99">
        <v>433</v>
      </c>
      <c r="BK81" s="99">
        <v>208</v>
      </c>
      <c r="BL81" s="99">
        <v>104</v>
      </c>
      <c r="BM81" s="99">
        <v>1</v>
      </c>
      <c r="BN81" s="99">
        <v>3865</v>
      </c>
      <c r="BP81" s="121">
        <v>1974</v>
      </c>
    </row>
    <row r="82" spans="2:68">
      <c r="B82" s="121">
        <v>1975</v>
      </c>
      <c r="C82" s="99">
        <v>0</v>
      </c>
      <c r="D82" s="99">
        <v>0</v>
      </c>
      <c r="E82" s="99">
        <v>0</v>
      </c>
      <c r="F82" s="99">
        <v>0</v>
      </c>
      <c r="G82" s="99">
        <v>3</v>
      </c>
      <c r="H82" s="99">
        <v>5</v>
      </c>
      <c r="I82" s="99">
        <v>7</v>
      </c>
      <c r="J82" s="99">
        <v>17</v>
      </c>
      <c r="K82" s="99">
        <v>42</v>
      </c>
      <c r="L82" s="99">
        <v>152</v>
      </c>
      <c r="M82" s="99">
        <v>257</v>
      </c>
      <c r="N82" s="99">
        <v>405</v>
      </c>
      <c r="O82" s="99">
        <v>607</v>
      </c>
      <c r="P82" s="99">
        <v>640</v>
      </c>
      <c r="Q82" s="99">
        <v>612</v>
      </c>
      <c r="R82" s="99">
        <v>388</v>
      </c>
      <c r="S82" s="99">
        <v>196</v>
      </c>
      <c r="T82" s="99">
        <v>61</v>
      </c>
      <c r="U82" s="99">
        <v>0</v>
      </c>
      <c r="V82" s="99">
        <v>3392</v>
      </c>
      <c r="W82" s="127"/>
      <c r="X82" s="121">
        <v>1975</v>
      </c>
      <c r="Y82" s="99">
        <v>0</v>
      </c>
      <c r="Z82" s="99">
        <v>0</v>
      </c>
      <c r="AA82" s="99">
        <v>0</v>
      </c>
      <c r="AB82" s="99">
        <v>0</v>
      </c>
      <c r="AC82" s="99">
        <v>0</v>
      </c>
      <c r="AD82" s="99">
        <v>1</v>
      </c>
      <c r="AE82" s="99">
        <v>1</v>
      </c>
      <c r="AF82" s="99">
        <v>8</v>
      </c>
      <c r="AG82" s="99">
        <v>13</v>
      </c>
      <c r="AH82" s="99">
        <v>35</v>
      </c>
      <c r="AI82" s="99">
        <v>66</v>
      </c>
      <c r="AJ82" s="99">
        <v>58</v>
      </c>
      <c r="AK82" s="99">
        <v>108</v>
      </c>
      <c r="AL82" s="99">
        <v>96</v>
      </c>
      <c r="AM82" s="99">
        <v>83</v>
      </c>
      <c r="AN82" s="99">
        <v>73</v>
      </c>
      <c r="AO82" s="99">
        <v>45</v>
      </c>
      <c r="AP82" s="99">
        <v>23</v>
      </c>
      <c r="AQ82" s="99">
        <v>0</v>
      </c>
      <c r="AR82" s="99">
        <v>610</v>
      </c>
      <c r="AS82" s="127"/>
      <c r="AT82" s="121">
        <v>1975</v>
      </c>
      <c r="AU82" s="99">
        <v>0</v>
      </c>
      <c r="AV82" s="99">
        <v>0</v>
      </c>
      <c r="AW82" s="99">
        <v>0</v>
      </c>
      <c r="AX82" s="99">
        <v>0</v>
      </c>
      <c r="AY82" s="99">
        <v>3</v>
      </c>
      <c r="AZ82" s="99">
        <v>6</v>
      </c>
      <c r="BA82" s="99">
        <v>8</v>
      </c>
      <c r="BB82" s="99">
        <v>25</v>
      </c>
      <c r="BC82" s="99">
        <v>55</v>
      </c>
      <c r="BD82" s="99">
        <v>187</v>
      </c>
      <c r="BE82" s="99">
        <v>323</v>
      </c>
      <c r="BF82" s="99">
        <v>463</v>
      </c>
      <c r="BG82" s="99">
        <v>715</v>
      </c>
      <c r="BH82" s="99">
        <v>736</v>
      </c>
      <c r="BI82" s="99">
        <v>695</v>
      </c>
      <c r="BJ82" s="99">
        <v>461</v>
      </c>
      <c r="BK82" s="99">
        <v>241</v>
      </c>
      <c r="BL82" s="99">
        <v>84</v>
      </c>
      <c r="BM82" s="99">
        <v>0</v>
      </c>
      <c r="BN82" s="99">
        <v>4002</v>
      </c>
      <c r="BP82" s="121">
        <v>1975</v>
      </c>
    </row>
    <row r="83" spans="2:68">
      <c r="B83" s="121">
        <v>1976</v>
      </c>
      <c r="C83" s="99">
        <v>0</v>
      </c>
      <c r="D83" s="99">
        <v>0</v>
      </c>
      <c r="E83" s="99">
        <v>0</v>
      </c>
      <c r="F83" s="99">
        <v>1</v>
      </c>
      <c r="G83" s="99">
        <v>0</v>
      </c>
      <c r="H83" s="99">
        <v>5</v>
      </c>
      <c r="I83" s="99">
        <v>4</v>
      </c>
      <c r="J83" s="99">
        <v>12</v>
      </c>
      <c r="K83" s="99">
        <v>59</v>
      </c>
      <c r="L83" s="99">
        <v>148</v>
      </c>
      <c r="M83" s="99">
        <v>267</v>
      </c>
      <c r="N83" s="99">
        <v>376</v>
      </c>
      <c r="O83" s="99">
        <v>610</v>
      </c>
      <c r="P83" s="99">
        <v>691</v>
      </c>
      <c r="Q83" s="99">
        <v>664</v>
      </c>
      <c r="R83" s="99">
        <v>440</v>
      </c>
      <c r="S83" s="99">
        <v>187</v>
      </c>
      <c r="T83" s="99">
        <v>83</v>
      </c>
      <c r="U83" s="99">
        <v>0</v>
      </c>
      <c r="V83" s="99">
        <v>3547</v>
      </c>
      <c r="W83" s="127"/>
      <c r="X83" s="121">
        <v>1976</v>
      </c>
      <c r="Y83" s="99">
        <v>1</v>
      </c>
      <c r="Z83" s="99">
        <v>0</v>
      </c>
      <c r="AA83" s="99">
        <v>0</v>
      </c>
      <c r="AB83" s="99">
        <v>0</v>
      </c>
      <c r="AC83" s="99">
        <v>0</v>
      </c>
      <c r="AD83" s="99">
        <v>2</v>
      </c>
      <c r="AE83" s="99">
        <v>2</v>
      </c>
      <c r="AF83" s="99">
        <v>9</v>
      </c>
      <c r="AG83" s="99">
        <v>17</v>
      </c>
      <c r="AH83" s="99">
        <v>38</v>
      </c>
      <c r="AI83" s="99">
        <v>49</v>
      </c>
      <c r="AJ83" s="99">
        <v>91</v>
      </c>
      <c r="AK83" s="99">
        <v>117</v>
      </c>
      <c r="AL83" s="99">
        <v>121</v>
      </c>
      <c r="AM83" s="99">
        <v>101</v>
      </c>
      <c r="AN83" s="99">
        <v>71</v>
      </c>
      <c r="AO83" s="99">
        <v>30</v>
      </c>
      <c r="AP83" s="99">
        <v>26</v>
      </c>
      <c r="AQ83" s="99">
        <v>0</v>
      </c>
      <c r="AR83" s="99">
        <v>675</v>
      </c>
      <c r="AS83" s="127"/>
      <c r="AT83" s="121">
        <v>1976</v>
      </c>
      <c r="AU83" s="99">
        <v>1</v>
      </c>
      <c r="AV83" s="99">
        <v>0</v>
      </c>
      <c r="AW83" s="99">
        <v>0</v>
      </c>
      <c r="AX83" s="99">
        <v>1</v>
      </c>
      <c r="AY83" s="99">
        <v>0</v>
      </c>
      <c r="AZ83" s="99">
        <v>7</v>
      </c>
      <c r="BA83" s="99">
        <v>6</v>
      </c>
      <c r="BB83" s="99">
        <v>21</v>
      </c>
      <c r="BC83" s="99">
        <v>76</v>
      </c>
      <c r="BD83" s="99">
        <v>186</v>
      </c>
      <c r="BE83" s="99">
        <v>316</v>
      </c>
      <c r="BF83" s="99">
        <v>467</v>
      </c>
      <c r="BG83" s="99">
        <v>727</v>
      </c>
      <c r="BH83" s="99">
        <v>812</v>
      </c>
      <c r="BI83" s="99">
        <v>765</v>
      </c>
      <c r="BJ83" s="99">
        <v>511</v>
      </c>
      <c r="BK83" s="99">
        <v>217</v>
      </c>
      <c r="BL83" s="99">
        <v>109</v>
      </c>
      <c r="BM83" s="99">
        <v>0</v>
      </c>
      <c r="BN83" s="99">
        <v>4222</v>
      </c>
      <c r="BP83" s="121">
        <v>1976</v>
      </c>
    </row>
    <row r="84" spans="2:68">
      <c r="B84" s="121">
        <v>1977</v>
      </c>
      <c r="C84" s="99">
        <v>0</v>
      </c>
      <c r="D84" s="99">
        <v>0</v>
      </c>
      <c r="E84" s="99">
        <v>0</v>
      </c>
      <c r="F84" s="99">
        <v>1</v>
      </c>
      <c r="G84" s="99">
        <v>0</v>
      </c>
      <c r="H84" s="99">
        <v>4</v>
      </c>
      <c r="I84" s="99">
        <v>5</v>
      </c>
      <c r="J84" s="99">
        <v>13</v>
      </c>
      <c r="K84" s="99">
        <v>35</v>
      </c>
      <c r="L84" s="99">
        <v>128</v>
      </c>
      <c r="M84" s="99">
        <v>260</v>
      </c>
      <c r="N84" s="99">
        <v>371</v>
      </c>
      <c r="O84" s="99">
        <v>599</v>
      </c>
      <c r="P84" s="99">
        <v>693</v>
      </c>
      <c r="Q84" s="99">
        <v>664</v>
      </c>
      <c r="R84" s="99">
        <v>455</v>
      </c>
      <c r="S84" s="99">
        <v>213</v>
      </c>
      <c r="T84" s="99">
        <v>94</v>
      </c>
      <c r="U84" s="99">
        <v>0</v>
      </c>
      <c r="V84" s="99">
        <v>3535</v>
      </c>
      <c r="W84" s="127"/>
      <c r="X84" s="121">
        <v>1977</v>
      </c>
      <c r="Y84" s="99">
        <v>0</v>
      </c>
      <c r="Z84" s="99">
        <v>0</v>
      </c>
      <c r="AA84" s="99">
        <v>0</v>
      </c>
      <c r="AB84" s="99">
        <v>0</v>
      </c>
      <c r="AC84" s="99">
        <v>0</v>
      </c>
      <c r="AD84" s="99">
        <v>2</v>
      </c>
      <c r="AE84" s="99">
        <v>1</v>
      </c>
      <c r="AF84" s="99">
        <v>5</v>
      </c>
      <c r="AG84" s="99">
        <v>22</v>
      </c>
      <c r="AH84" s="99">
        <v>44</v>
      </c>
      <c r="AI84" s="99">
        <v>71</v>
      </c>
      <c r="AJ84" s="99">
        <v>90</v>
      </c>
      <c r="AK84" s="99">
        <v>143</v>
      </c>
      <c r="AL84" s="99">
        <v>152</v>
      </c>
      <c r="AM84" s="99">
        <v>100</v>
      </c>
      <c r="AN84" s="99">
        <v>74</v>
      </c>
      <c r="AO84" s="99">
        <v>50</v>
      </c>
      <c r="AP84" s="99">
        <v>37</v>
      </c>
      <c r="AQ84" s="99">
        <v>0</v>
      </c>
      <c r="AR84" s="99">
        <v>791</v>
      </c>
      <c r="AS84" s="127"/>
      <c r="AT84" s="121">
        <v>1977</v>
      </c>
      <c r="AU84" s="99">
        <v>0</v>
      </c>
      <c r="AV84" s="99">
        <v>0</v>
      </c>
      <c r="AW84" s="99">
        <v>0</v>
      </c>
      <c r="AX84" s="99">
        <v>1</v>
      </c>
      <c r="AY84" s="99">
        <v>0</v>
      </c>
      <c r="AZ84" s="99">
        <v>6</v>
      </c>
      <c r="BA84" s="99">
        <v>6</v>
      </c>
      <c r="BB84" s="99">
        <v>18</v>
      </c>
      <c r="BC84" s="99">
        <v>57</v>
      </c>
      <c r="BD84" s="99">
        <v>172</v>
      </c>
      <c r="BE84" s="99">
        <v>331</v>
      </c>
      <c r="BF84" s="99">
        <v>461</v>
      </c>
      <c r="BG84" s="99">
        <v>742</v>
      </c>
      <c r="BH84" s="99">
        <v>845</v>
      </c>
      <c r="BI84" s="99">
        <v>764</v>
      </c>
      <c r="BJ84" s="99">
        <v>529</v>
      </c>
      <c r="BK84" s="99">
        <v>263</v>
      </c>
      <c r="BL84" s="99">
        <v>131</v>
      </c>
      <c r="BM84" s="99">
        <v>0</v>
      </c>
      <c r="BN84" s="99">
        <v>4326</v>
      </c>
      <c r="BP84" s="121">
        <v>1977</v>
      </c>
    </row>
    <row r="85" spans="2:68">
      <c r="B85" s="121">
        <v>1978</v>
      </c>
      <c r="C85" s="99">
        <v>0</v>
      </c>
      <c r="D85" s="99">
        <v>0</v>
      </c>
      <c r="E85" s="99">
        <v>0</v>
      </c>
      <c r="F85" s="99">
        <v>1</v>
      </c>
      <c r="G85" s="99">
        <v>1</v>
      </c>
      <c r="H85" s="99">
        <v>1</v>
      </c>
      <c r="I85" s="99">
        <v>4</v>
      </c>
      <c r="J85" s="99">
        <v>12</v>
      </c>
      <c r="K85" s="99">
        <v>45</v>
      </c>
      <c r="L85" s="99">
        <v>123</v>
      </c>
      <c r="M85" s="99">
        <v>291</v>
      </c>
      <c r="N85" s="99">
        <v>429</v>
      </c>
      <c r="O85" s="99">
        <v>606</v>
      </c>
      <c r="P85" s="99">
        <v>718</v>
      </c>
      <c r="Q85" s="99">
        <v>620</v>
      </c>
      <c r="R85" s="99">
        <v>502</v>
      </c>
      <c r="S85" s="99">
        <v>216</v>
      </c>
      <c r="T85" s="99">
        <v>93</v>
      </c>
      <c r="U85" s="99">
        <v>0</v>
      </c>
      <c r="V85" s="99">
        <v>3662</v>
      </c>
      <c r="W85" s="127"/>
      <c r="X85" s="121">
        <v>1978</v>
      </c>
      <c r="Y85" s="99">
        <v>0</v>
      </c>
      <c r="Z85" s="99">
        <v>0</v>
      </c>
      <c r="AA85" s="99">
        <v>0</v>
      </c>
      <c r="AB85" s="99">
        <v>0</v>
      </c>
      <c r="AC85" s="99">
        <v>0</v>
      </c>
      <c r="AD85" s="99">
        <v>1</v>
      </c>
      <c r="AE85" s="99">
        <v>3</v>
      </c>
      <c r="AF85" s="99">
        <v>10</v>
      </c>
      <c r="AG85" s="99">
        <v>9</v>
      </c>
      <c r="AH85" s="99">
        <v>40</v>
      </c>
      <c r="AI85" s="99">
        <v>59</v>
      </c>
      <c r="AJ85" s="99">
        <v>104</v>
      </c>
      <c r="AK85" s="99">
        <v>135</v>
      </c>
      <c r="AL85" s="99">
        <v>146</v>
      </c>
      <c r="AM85" s="99">
        <v>148</v>
      </c>
      <c r="AN85" s="99">
        <v>74</v>
      </c>
      <c r="AO85" s="99">
        <v>55</v>
      </c>
      <c r="AP85" s="99">
        <v>47</v>
      </c>
      <c r="AQ85" s="99">
        <v>0</v>
      </c>
      <c r="AR85" s="99">
        <v>831</v>
      </c>
      <c r="AS85" s="127"/>
      <c r="AT85" s="121">
        <v>1978</v>
      </c>
      <c r="AU85" s="99">
        <v>0</v>
      </c>
      <c r="AV85" s="99">
        <v>0</v>
      </c>
      <c r="AW85" s="99">
        <v>0</v>
      </c>
      <c r="AX85" s="99">
        <v>1</v>
      </c>
      <c r="AY85" s="99">
        <v>1</v>
      </c>
      <c r="AZ85" s="99">
        <v>2</v>
      </c>
      <c r="BA85" s="99">
        <v>7</v>
      </c>
      <c r="BB85" s="99">
        <v>22</v>
      </c>
      <c r="BC85" s="99">
        <v>54</v>
      </c>
      <c r="BD85" s="99">
        <v>163</v>
      </c>
      <c r="BE85" s="99">
        <v>350</v>
      </c>
      <c r="BF85" s="99">
        <v>533</v>
      </c>
      <c r="BG85" s="99">
        <v>741</v>
      </c>
      <c r="BH85" s="99">
        <v>864</v>
      </c>
      <c r="BI85" s="99">
        <v>768</v>
      </c>
      <c r="BJ85" s="99">
        <v>576</v>
      </c>
      <c r="BK85" s="99">
        <v>271</v>
      </c>
      <c r="BL85" s="99">
        <v>140</v>
      </c>
      <c r="BM85" s="99">
        <v>0</v>
      </c>
      <c r="BN85" s="99">
        <v>4493</v>
      </c>
      <c r="BP85" s="121">
        <v>1978</v>
      </c>
    </row>
    <row r="86" spans="2:68">
      <c r="B86" s="122">
        <v>1979</v>
      </c>
      <c r="C86" s="99">
        <v>0</v>
      </c>
      <c r="D86" s="99">
        <v>1</v>
      </c>
      <c r="E86" s="99">
        <v>0</v>
      </c>
      <c r="F86" s="99">
        <v>1</v>
      </c>
      <c r="G86" s="99">
        <v>1</v>
      </c>
      <c r="H86" s="99">
        <v>2</v>
      </c>
      <c r="I86" s="99">
        <v>4</v>
      </c>
      <c r="J86" s="99">
        <v>13</v>
      </c>
      <c r="K86" s="99">
        <v>37</v>
      </c>
      <c r="L86" s="99">
        <v>112</v>
      </c>
      <c r="M86" s="99">
        <v>277</v>
      </c>
      <c r="N86" s="99">
        <v>432</v>
      </c>
      <c r="O86" s="99">
        <v>591</v>
      </c>
      <c r="P86" s="99">
        <v>759</v>
      </c>
      <c r="Q86" s="99">
        <v>697</v>
      </c>
      <c r="R86" s="99">
        <v>525</v>
      </c>
      <c r="S86" s="99">
        <v>226</v>
      </c>
      <c r="T86" s="99">
        <v>107</v>
      </c>
      <c r="U86" s="99">
        <v>0</v>
      </c>
      <c r="V86" s="99">
        <v>3785</v>
      </c>
      <c r="W86" s="127"/>
      <c r="X86" s="122">
        <v>1979</v>
      </c>
      <c r="Y86" s="99">
        <v>0</v>
      </c>
      <c r="Z86" s="99">
        <v>0</v>
      </c>
      <c r="AA86" s="99">
        <v>0</v>
      </c>
      <c r="AB86" s="99">
        <v>1</v>
      </c>
      <c r="AC86" s="99">
        <v>0</v>
      </c>
      <c r="AD86" s="99">
        <v>0</v>
      </c>
      <c r="AE86" s="99">
        <v>0</v>
      </c>
      <c r="AF86" s="99">
        <v>4</v>
      </c>
      <c r="AG86" s="99">
        <v>16</v>
      </c>
      <c r="AH86" s="99">
        <v>31</v>
      </c>
      <c r="AI86" s="99">
        <v>86</v>
      </c>
      <c r="AJ86" s="99">
        <v>104</v>
      </c>
      <c r="AK86" s="99">
        <v>152</v>
      </c>
      <c r="AL86" s="99">
        <v>168</v>
      </c>
      <c r="AM86" s="99">
        <v>139</v>
      </c>
      <c r="AN86" s="99">
        <v>83</v>
      </c>
      <c r="AO86" s="99">
        <v>52</v>
      </c>
      <c r="AP86" s="99">
        <v>37</v>
      </c>
      <c r="AQ86" s="99">
        <v>0</v>
      </c>
      <c r="AR86" s="99">
        <v>873</v>
      </c>
      <c r="AS86" s="127"/>
      <c r="AT86" s="122">
        <v>1979</v>
      </c>
      <c r="AU86" s="99">
        <v>0</v>
      </c>
      <c r="AV86" s="99">
        <v>1</v>
      </c>
      <c r="AW86" s="99">
        <v>0</v>
      </c>
      <c r="AX86" s="99">
        <v>2</v>
      </c>
      <c r="AY86" s="99">
        <v>1</v>
      </c>
      <c r="AZ86" s="99">
        <v>2</v>
      </c>
      <c r="BA86" s="99">
        <v>4</v>
      </c>
      <c r="BB86" s="99">
        <v>17</v>
      </c>
      <c r="BC86" s="99">
        <v>53</v>
      </c>
      <c r="BD86" s="99">
        <v>143</v>
      </c>
      <c r="BE86" s="99">
        <v>363</v>
      </c>
      <c r="BF86" s="99">
        <v>536</v>
      </c>
      <c r="BG86" s="99">
        <v>743</v>
      </c>
      <c r="BH86" s="99">
        <v>927</v>
      </c>
      <c r="BI86" s="99">
        <v>836</v>
      </c>
      <c r="BJ86" s="99">
        <v>608</v>
      </c>
      <c r="BK86" s="99">
        <v>278</v>
      </c>
      <c r="BL86" s="99">
        <v>144</v>
      </c>
      <c r="BM86" s="99">
        <v>0</v>
      </c>
      <c r="BN86" s="99">
        <v>4658</v>
      </c>
      <c r="BP86" s="122">
        <v>1979</v>
      </c>
    </row>
    <row r="87" spans="2:68">
      <c r="B87" s="122">
        <v>1980</v>
      </c>
      <c r="C87" s="99">
        <v>0</v>
      </c>
      <c r="D87" s="99">
        <v>0</v>
      </c>
      <c r="E87" s="99">
        <v>0</v>
      </c>
      <c r="F87" s="99">
        <v>0</v>
      </c>
      <c r="G87" s="99">
        <v>0</v>
      </c>
      <c r="H87" s="99">
        <v>1</v>
      </c>
      <c r="I87" s="99">
        <v>4</v>
      </c>
      <c r="J87" s="99">
        <v>16</v>
      </c>
      <c r="K87" s="99">
        <v>41</v>
      </c>
      <c r="L87" s="99">
        <v>121</v>
      </c>
      <c r="M87" s="99">
        <v>282</v>
      </c>
      <c r="N87" s="99">
        <v>528</v>
      </c>
      <c r="O87" s="99">
        <v>606</v>
      </c>
      <c r="P87" s="99">
        <v>811</v>
      </c>
      <c r="Q87" s="99">
        <v>722</v>
      </c>
      <c r="R87" s="99">
        <v>563</v>
      </c>
      <c r="S87" s="99">
        <v>247</v>
      </c>
      <c r="T87" s="99">
        <v>118</v>
      </c>
      <c r="U87" s="99">
        <v>0</v>
      </c>
      <c r="V87" s="99">
        <v>4060</v>
      </c>
      <c r="W87" s="127"/>
      <c r="X87" s="122">
        <v>1980</v>
      </c>
      <c r="Y87" s="99">
        <v>0</v>
      </c>
      <c r="Z87" s="99">
        <v>0</v>
      </c>
      <c r="AA87" s="99">
        <v>0</v>
      </c>
      <c r="AB87" s="99">
        <v>0</v>
      </c>
      <c r="AC87" s="99">
        <v>0</v>
      </c>
      <c r="AD87" s="99">
        <v>0</v>
      </c>
      <c r="AE87" s="99">
        <v>5</v>
      </c>
      <c r="AF87" s="99">
        <v>8</v>
      </c>
      <c r="AG87" s="99">
        <v>24</v>
      </c>
      <c r="AH87" s="99">
        <v>35</v>
      </c>
      <c r="AI87" s="99">
        <v>75</v>
      </c>
      <c r="AJ87" s="99">
        <v>116</v>
      </c>
      <c r="AK87" s="99">
        <v>154</v>
      </c>
      <c r="AL87" s="99">
        <v>162</v>
      </c>
      <c r="AM87" s="99">
        <v>140</v>
      </c>
      <c r="AN87" s="99">
        <v>107</v>
      </c>
      <c r="AO87" s="99">
        <v>79</v>
      </c>
      <c r="AP87" s="99">
        <v>32</v>
      </c>
      <c r="AQ87" s="99">
        <v>0</v>
      </c>
      <c r="AR87" s="99">
        <v>937</v>
      </c>
      <c r="AS87" s="127"/>
      <c r="AT87" s="122">
        <v>1980</v>
      </c>
      <c r="AU87" s="99">
        <v>0</v>
      </c>
      <c r="AV87" s="99">
        <v>0</v>
      </c>
      <c r="AW87" s="99">
        <v>0</v>
      </c>
      <c r="AX87" s="99">
        <v>0</v>
      </c>
      <c r="AY87" s="99">
        <v>0</v>
      </c>
      <c r="AZ87" s="99">
        <v>1</v>
      </c>
      <c r="BA87" s="99">
        <v>9</v>
      </c>
      <c r="BB87" s="99">
        <v>24</v>
      </c>
      <c r="BC87" s="99">
        <v>65</v>
      </c>
      <c r="BD87" s="99">
        <v>156</v>
      </c>
      <c r="BE87" s="99">
        <v>357</v>
      </c>
      <c r="BF87" s="99">
        <v>644</v>
      </c>
      <c r="BG87" s="99">
        <v>760</v>
      </c>
      <c r="BH87" s="99">
        <v>973</v>
      </c>
      <c r="BI87" s="99">
        <v>862</v>
      </c>
      <c r="BJ87" s="99">
        <v>670</v>
      </c>
      <c r="BK87" s="99">
        <v>326</v>
      </c>
      <c r="BL87" s="99">
        <v>150</v>
      </c>
      <c r="BM87" s="99">
        <v>0</v>
      </c>
      <c r="BN87" s="99">
        <v>4997</v>
      </c>
      <c r="BP87" s="122">
        <v>1980</v>
      </c>
    </row>
    <row r="88" spans="2:68">
      <c r="B88" s="122">
        <v>1981</v>
      </c>
      <c r="C88" s="99">
        <v>0</v>
      </c>
      <c r="D88" s="99">
        <v>0</v>
      </c>
      <c r="E88" s="99">
        <v>0</v>
      </c>
      <c r="F88" s="99">
        <v>1</v>
      </c>
      <c r="G88" s="99">
        <v>0</v>
      </c>
      <c r="H88" s="99">
        <v>2</v>
      </c>
      <c r="I88" s="99">
        <v>9</v>
      </c>
      <c r="J88" s="99">
        <v>18</v>
      </c>
      <c r="K88" s="99">
        <v>51</v>
      </c>
      <c r="L88" s="99">
        <v>113</v>
      </c>
      <c r="M88" s="99">
        <v>286</v>
      </c>
      <c r="N88" s="99">
        <v>503</v>
      </c>
      <c r="O88" s="99">
        <v>593</v>
      </c>
      <c r="P88" s="99">
        <v>817</v>
      </c>
      <c r="Q88" s="99">
        <v>787</v>
      </c>
      <c r="R88" s="99">
        <v>567</v>
      </c>
      <c r="S88" s="99">
        <v>273</v>
      </c>
      <c r="T88" s="99">
        <v>113</v>
      </c>
      <c r="U88" s="99">
        <v>1</v>
      </c>
      <c r="V88" s="99">
        <v>4134</v>
      </c>
      <c r="W88" s="127"/>
      <c r="X88" s="122">
        <v>1981</v>
      </c>
      <c r="Y88" s="99">
        <v>0</v>
      </c>
      <c r="Z88" s="99">
        <v>0</v>
      </c>
      <c r="AA88" s="99">
        <v>0</v>
      </c>
      <c r="AB88" s="99">
        <v>0</v>
      </c>
      <c r="AC88" s="99">
        <v>0</v>
      </c>
      <c r="AD88" s="99">
        <v>0</v>
      </c>
      <c r="AE88" s="99">
        <v>4</v>
      </c>
      <c r="AF88" s="99">
        <v>6</v>
      </c>
      <c r="AG88" s="99">
        <v>20</v>
      </c>
      <c r="AH88" s="99">
        <v>37</v>
      </c>
      <c r="AI88" s="99">
        <v>70</v>
      </c>
      <c r="AJ88" s="99">
        <v>107</v>
      </c>
      <c r="AK88" s="99">
        <v>139</v>
      </c>
      <c r="AL88" s="99">
        <v>196</v>
      </c>
      <c r="AM88" s="99">
        <v>160</v>
      </c>
      <c r="AN88" s="99">
        <v>102</v>
      </c>
      <c r="AO88" s="99">
        <v>57</v>
      </c>
      <c r="AP88" s="99">
        <v>42</v>
      </c>
      <c r="AQ88" s="99">
        <v>0</v>
      </c>
      <c r="AR88" s="99">
        <v>940</v>
      </c>
      <c r="AS88" s="127"/>
      <c r="AT88" s="122">
        <v>1981</v>
      </c>
      <c r="AU88" s="99">
        <v>0</v>
      </c>
      <c r="AV88" s="99">
        <v>0</v>
      </c>
      <c r="AW88" s="99">
        <v>0</v>
      </c>
      <c r="AX88" s="99">
        <v>1</v>
      </c>
      <c r="AY88" s="99">
        <v>0</v>
      </c>
      <c r="AZ88" s="99">
        <v>2</v>
      </c>
      <c r="BA88" s="99">
        <v>13</v>
      </c>
      <c r="BB88" s="99">
        <v>24</v>
      </c>
      <c r="BC88" s="99">
        <v>71</v>
      </c>
      <c r="BD88" s="99">
        <v>150</v>
      </c>
      <c r="BE88" s="99">
        <v>356</v>
      </c>
      <c r="BF88" s="99">
        <v>610</v>
      </c>
      <c r="BG88" s="99">
        <v>732</v>
      </c>
      <c r="BH88" s="99">
        <v>1013</v>
      </c>
      <c r="BI88" s="99">
        <v>947</v>
      </c>
      <c r="BJ88" s="99">
        <v>669</v>
      </c>
      <c r="BK88" s="99">
        <v>330</v>
      </c>
      <c r="BL88" s="99">
        <v>155</v>
      </c>
      <c r="BM88" s="99">
        <v>1</v>
      </c>
      <c r="BN88" s="99">
        <v>5074</v>
      </c>
      <c r="BP88" s="122">
        <v>1981</v>
      </c>
    </row>
    <row r="89" spans="2:68">
      <c r="B89" s="122">
        <v>1982</v>
      </c>
      <c r="C89" s="99">
        <v>0</v>
      </c>
      <c r="D89" s="99">
        <v>0</v>
      </c>
      <c r="E89" s="99">
        <v>0</v>
      </c>
      <c r="F89" s="99">
        <v>0</v>
      </c>
      <c r="G89" s="99">
        <v>1</v>
      </c>
      <c r="H89" s="99">
        <v>0</v>
      </c>
      <c r="I89" s="99">
        <v>3</v>
      </c>
      <c r="J89" s="99">
        <v>18</v>
      </c>
      <c r="K89" s="99">
        <v>46</v>
      </c>
      <c r="L89" s="99">
        <v>92</v>
      </c>
      <c r="M89" s="99">
        <v>260</v>
      </c>
      <c r="N89" s="99">
        <v>528</v>
      </c>
      <c r="O89" s="99">
        <v>612</v>
      </c>
      <c r="P89" s="99">
        <v>880</v>
      </c>
      <c r="Q89" s="99">
        <v>807</v>
      </c>
      <c r="R89" s="99">
        <v>592</v>
      </c>
      <c r="S89" s="99">
        <v>292</v>
      </c>
      <c r="T89" s="99">
        <v>135</v>
      </c>
      <c r="U89" s="99">
        <v>0</v>
      </c>
      <c r="V89" s="99">
        <v>4266</v>
      </c>
      <c r="W89" s="127"/>
      <c r="X89" s="122">
        <v>1982</v>
      </c>
      <c r="Y89" s="99">
        <v>0</v>
      </c>
      <c r="Z89" s="99">
        <v>0</v>
      </c>
      <c r="AA89" s="99">
        <v>0</v>
      </c>
      <c r="AB89" s="99">
        <v>0</v>
      </c>
      <c r="AC89" s="99">
        <v>0</v>
      </c>
      <c r="AD89" s="99">
        <v>1</v>
      </c>
      <c r="AE89" s="99">
        <v>3</v>
      </c>
      <c r="AF89" s="99">
        <v>5</v>
      </c>
      <c r="AG89" s="99">
        <v>20</v>
      </c>
      <c r="AH89" s="99">
        <v>32</v>
      </c>
      <c r="AI89" s="99">
        <v>80</v>
      </c>
      <c r="AJ89" s="99">
        <v>132</v>
      </c>
      <c r="AK89" s="99">
        <v>154</v>
      </c>
      <c r="AL89" s="99">
        <v>244</v>
      </c>
      <c r="AM89" s="99">
        <v>170</v>
      </c>
      <c r="AN89" s="99">
        <v>129</v>
      </c>
      <c r="AO89" s="99">
        <v>66</v>
      </c>
      <c r="AP89" s="99">
        <v>35</v>
      </c>
      <c r="AQ89" s="99">
        <v>0</v>
      </c>
      <c r="AR89" s="99">
        <v>1071</v>
      </c>
      <c r="AS89" s="127"/>
      <c r="AT89" s="122">
        <v>1982</v>
      </c>
      <c r="AU89" s="99">
        <v>0</v>
      </c>
      <c r="AV89" s="99">
        <v>0</v>
      </c>
      <c r="AW89" s="99">
        <v>0</v>
      </c>
      <c r="AX89" s="99">
        <v>0</v>
      </c>
      <c r="AY89" s="99">
        <v>1</v>
      </c>
      <c r="AZ89" s="99">
        <v>1</v>
      </c>
      <c r="BA89" s="99">
        <v>6</v>
      </c>
      <c r="BB89" s="99">
        <v>23</v>
      </c>
      <c r="BC89" s="99">
        <v>66</v>
      </c>
      <c r="BD89" s="99">
        <v>124</v>
      </c>
      <c r="BE89" s="99">
        <v>340</v>
      </c>
      <c r="BF89" s="99">
        <v>660</v>
      </c>
      <c r="BG89" s="99">
        <v>766</v>
      </c>
      <c r="BH89" s="99">
        <v>1124</v>
      </c>
      <c r="BI89" s="99">
        <v>977</v>
      </c>
      <c r="BJ89" s="99">
        <v>721</v>
      </c>
      <c r="BK89" s="99">
        <v>358</v>
      </c>
      <c r="BL89" s="99">
        <v>170</v>
      </c>
      <c r="BM89" s="99">
        <v>0</v>
      </c>
      <c r="BN89" s="99">
        <v>5337</v>
      </c>
      <c r="BP89" s="122">
        <v>1982</v>
      </c>
    </row>
    <row r="90" spans="2:68">
      <c r="B90" s="122">
        <v>1983</v>
      </c>
      <c r="C90" s="99">
        <v>0</v>
      </c>
      <c r="D90" s="99">
        <v>0</v>
      </c>
      <c r="E90" s="99">
        <v>0</v>
      </c>
      <c r="F90" s="99">
        <v>0</v>
      </c>
      <c r="G90" s="99">
        <v>1</v>
      </c>
      <c r="H90" s="99">
        <v>2</v>
      </c>
      <c r="I90" s="99">
        <v>6</v>
      </c>
      <c r="J90" s="99">
        <v>13</v>
      </c>
      <c r="K90" s="99">
        <v>51</v>
      </c>
      <c r="L90" s="99">
        <v>107</v>
      </c>
      <c r="M90" s="99">
        <v>275</v>
      </c>
      <c r="N90" s="99">
        <v>506</v>
      </c>
      <c r="O90" s="99">
        <v>673</v>
      </c>
      <c r="P90" s="99">
        <v>798</v>
      </c>
      <c r="Q90" s="99">
        <v>808</v>
      </c>
      <c r="R90" s="99">
        <v>572</v>
      </c>
      <c r="S90" s="99">
        <v>302</v>
      </c>
      <c r="T90" s="99">
        <v>119</v>
      </c>
      <c r="U90" s="99">
        <v>0</v>
      </c>
      <c r="V90" s="99">
        <v>4233</v>
      </c>
      <c r="W90" s="127"/>
      <c r="X90" s="122">
        <v>1983</v>
      </c>
      <c r="Y90" s="99">
        <v>1</v>
      </c>
      <c r="Z90" s="99">
        <v>0</v>
      </c>
      <c r="AA90" s="99">
        <v>0</v>
      </c>
      <c r="AB90" s="99">
        <v>1</v>
      </c>
      <c r="AC90" s="99">
        <v>0</v>
      </c>
      <c r="AD90" s="99">
        <v>1</v>
      </c>
      <c r="AE90" s="99">
        <v>6</v>
      </c>
      <c r="AF90" s="99">
        <v>8</v>
      </c>
      <c r="AG90" s="99">
        <v>10</v>
      </c>
      <c r="AH90" s="99">
        <v>36</v>
      </c>
      <c r="AI90" s="99">
        <v>87</v>
      </c>
      <c r="AJ90" s="99">
        <v>135</v>
      </c>
      <c r="AK90" s="99">
        <v>206</v>
      </c>
      <c r="AL90" s="99">
        <v>217</v>
      </c>
      <c r="AM90" s="99">
        <v>189</v>
      </c>
      <c r="AN90" s="99">
        <v>148</v>
      </c>
      <c r="AO90" s="99">
        <v>75</v>
      </c>
      <c r="AP90" s="99">
        <v>52</v>
      </c>
      <c r="AQ90" s="99">
        <v>0</v>
      </c>
      <c r="AR90" s="99">
        <v>1172</v>
      </c>
      <c r="AS90" s="127"/>
      <c r="AT90" s="122">
        <v>1983</v>
      </c>
      <c r="AU90" s="99">
        <v>1</v>
      </c>
      <c r="AV90" s="99">
        <v>0</v>
      </c>
      <c r="AW90" s="99">
        <v>0</v>
      </c>
      <c r="AX90" s="99">
        <v>1</v>
      </c>
      <c r="AY90" s="99">
        <v>1</v>
      </c>
      <c r="AZ90" s="99">
        <v>3</v>
      </c>
      <c r="BA90" s="99">
        <v>12</v>
      </c>
      <c r="BB90" s="99">
        <v>21</v>
      </c>
      <c r="BC90" s="99">
        <v>61</v>
      </c>
      <c r="BD90" s="99">
        <v>143</v>
      </c>
      <c r="BE90" s="99">
        <v>362</v>
      </c>
      <c r="BF90" s="99">
        <v>641</v>
      </c>
      <c r="BG90" s="99">
        <v>879</v>
      </c>
      <c r="BH90" s="99">
        <v>1015</v>
      </c>
      <c r="BI90" s="99">
        <v>997</v>
      </c>
      <c r="BJ90" s="99">
        <v>720</v>
      </c>
      <c r="BK90" s="99">
        <v>377</v>
      </c>
      <c r="BL90" s="99">
        <v>171</v>
      </c>
      <c r="BM90" s="99">
        <v>0</v>
      </c>
      <c r="BN90" s="99">
        <v>5405</v>
      </c>
      <c r="BP90" s="122">
        <v>1983</v>
      </c>
    </row>
    <row r="91" spans="2:68">
      <c r="B91" s="122">
        <v>1984</v>
      </c>
      <c r="C91" s="99">
        <v>0</v>
      </c>
      <c r="D91" s="99">
        <v>0</v>
      </c>
      <c r="E91" s="99">
        <v>0</v>
      </c>
      <c r="F91" s="99">
        <v>1</v>
      </c>
      <c r="G91" s="99">
        <v>0</v>
      </c>
      <c r="H91" s="99">
        <v>1</v>
      </c>
      <c r="I91" s="99">
        <v>4</v>
      </c>
      <c r="J91" s="99">
        <v>9</v>
      </c>
      <c r="K91" s="99">
        <v>54</v>
      </c>
      <c r="L91" s="99">
        <v>114</v>
      </c>
      <c r="M91" s="99">
        <v>255</v>
      </c>
      <c r="N91" s="99">
        <v>477</v>
      </c>
      <c r="O91" s="99">
        <v>675</v>
      </c>
      <c r="P91" s="99">
        <v>734</v>
      </c>
      <c r="Q91" s="99">
        <v>834</v>
      </c>
      <c r="R91" s="99">
        <v>601</v>
      </c>
      <c r="S91" s="99">
        <v>333</v>
      </c>
      <c r="T91" s="99">
        <v>134</v>
      </c>
      <c r="U91" s="99">
        <v>0</v>
      </c>
      <c r="V91" s="99">
        <v>4226</v>
      </c>
      <c r="W91" s="127"/>
      <c r="X91" s="122">
        <v>1984</v>
      </c>
      <c r="Y91" s="99">
        <v>0</v>
      </c>
      <c r="Z91" s="99">
        <v>0</v>
      </c>
      <c r="AA91" s="99">
        <v>0</v>
      </c>
      <c r="AB91" s="99">
        <v>1</v>
      </c>
      <c r="AC91" s="99">
        <v>0</v>
      </c>
      <c r="AD91" s="99">
        <v>3</v>
      </c>
      <c r="AE91" s="99">
        <v>3</v>
      </c>
      <c r="AF91" s="99">
        <v>16</v>
      </c>
      <c r="AG91" s="99">
        <v>23</v>
      </c>
      <c r="AH91" s="99">
        <v>35</v>
      </c>
      <c r="AI91" s="99">
        <v>81</v>
      </c>
      <c r="AJ91" s="99">
        <v>124</v>
      </c>
      <c r="AK91" s="99">
        <v>206</v>
      </c>
      <c r="AL91" s="99">
        <v>184</v>
      </c>
      <c r="AM91" s="99">
        <v>221</v>
      </c>
      <c r="AN91" s="99">
        <v>136</v>
      </c>
      <c r="AO91" s="99">
        <v>82</v>
      </c>
      <c r="AP91" s="99">
        <v>50</v>
      </c>
      <c r="AQ91" s="99">
        <v>0</v>
      </c>
      <c r="AR91" s="99">
        <v>1165</v>
      </c>
      <c r="AS91" s="127"/>
      <c r="AT91" s="122">
        <v>1984</v>
      </c>
      <c r="AU91" s="99">
        <v>0</v>
      </c>
      <c r="AV91" s="99">
        <v>0</v>
      </c>
      <c r="AW91" s="99">
        <v>0</v>
      </c>
      <c r="AX91" s="99">
        <v>2</v>
      </c>
      <c r="AY91" s="99">
        <v>0</v>
      </c>
      <c r="AZ91" s="99">
        <v>4</v>
      </c>
      <c r="BA91" s="99">
        <v>7</v>
      </c>
      <c r="BB91" s="99">
        <v>25</v>
      </c>
      <c r="BC91" s="99">
        <v>77</v>
      </c>
      <c r="BD91" s="99">
        <v>149</v>
      </c>
      <c r="BE91" s="99">
        <v>336</v>
      </c>
      <c r="BF91" s="99">
        <v>601</v>
      </c>
      <c r="BG91" s="99">
        <v>881</v>
      </c>
      <c r="BH91" s="99">
        <v>918</v>
      </c>
      <c r="BI91" s="99">
        <v>1055</v>
      </c>
      <c r="BJ91" s="99">
        <v>737</v>
      </c>
      <c r="BK91" s="99">
        <v>415</v>
      </c>
      <c r="BL91" s="99">
        <v>184</v>
      </c>
      <c r="BM91" s="99">
        <v>0</v>
      </c>
      <c r="BN91" s="99">
        <v>5391</v>
      </c>
      <c r="BP91" s="122">
        <v>1984</v>
      </c>
    </row>
    <row r="92" spans="2:68">
      <c r="B92" s="122">
        <v>1985</v>
      </c>
      <c r="C92" s="99">
        <v>0</v>
      </c>
      <c r="D92" s="99">
        <v>0</v>
      </c>
      <c r="E92" s="99">
        <v>0</v>
      </c>
      <c r="F92" s="99">
        <v>0</v>
      </c>
      <c r="G92" s="99">
        <v>0</v>
      </c>
      <c r="H92" s="99">
        <v>1</v>
      </c>
      <c r="I92" s="99">
        <v>2</v>
      </c>
      <c r="J92" s="99">
        <v>17</v>
      </c>
      <c r="K92" s="99">
        <v>40</v>
      </c>
      <c r="L92" s="99">
        <v>102</v>
      </c>
      <c r="M92" s="99">
        <v>265</v>
      </c>
      <c r="N92" s="99">
        <v>519</v>
      </c>
      <c r="O92" s="99">
        <v>764</v>
      </c>
      <c r="P92" s="99">
        <v>784</v>
      </c>
      <c r="Q92" s="99">
        <v>851</v>
      </c>
      <c r="R92" s="99">
        <v>624</v>
      </c>
      <c r="S92" s="99">
        <v>349</v>
      </c>
      <c r="T92" s="99">
        <v>152</v>
      </c>
      <c r="U92" s="99">
        <v>0</v>
      </c>
      <c r="V92" s="99">
        <v>4470</v>
      </c>
      <c r="W92" s="127"/>
      <c r="X92" s="122">
        <v>1985</v>
      </c>
      <c r="Y92" s="99">
        <v>0</v>
      </c>
      <c r="Z92" s="99">
        <v>0</v>
      </c>
      <c r="AA92" s="99">
        <v>0</v>
      </c>
      <c r="AB92" s="99">
        <v>0</v>
      </c>
      <c r="AC92" s="99">
        <v>1</v>
      </c>
      <c r="AD92" s="99">
        <v>0</v>
      </c>
      <c r="AE92" s="99">
        <v>6</v>
      </c>
      <c r="AF92" s="99">
        <v>15</v>
      </c>
      <c r="AG92" s="99">
        <v>20</v>
      </c>
      <c r="AH92" s="99">
        <v>40</v>
      </c>
      <c r="AI92" s="99">
        <v>68</v>
      </c>
      <c r="AJ92" s="99">
        <v>153</v>
      </c>
      <c r="AK92" s="99">
        <v>193</v>
      </c>
      <c r="AL92" s="99">
        <v>223</v>
      </c>
      <c r="AM92" s="99">
        <v>226</v>
      </c>
      <c r="AN92" s="99">
        <v>157</v>
      </c>
      <c r="AO92" s="99">
        <v>101</v>
      </c>
      <c r="AP92" s="99">
        <v>56</v>
      </c>
      <c r="AQ92" s="99">
        <v>1</v>
      </c>
      <c r="AR92" s="99">
        <v>1260</v>
      </c>
      <c r="AS92" s="127"/>
      <c r="AT92" s="122">
        <v>1985</v>
      </c>
      <c r="AU92" s="99">
        <v>0</v>
      </c>
      <c r="AV92" s="99">
        <v>0</v>
      </c>
      <c r="AW92" s="99">
        <v>0</v>
      </c>
      <c r="AX92" s="99">
        <v>0</v>
      </c>
      <c r="AY92" s="99">
        <v>1</v>
      </c>
      <c r="AZ92" s="99">
        <v>1</v>
      </c>
      <c r="BA92" s="99">
        <v>8</v>
      </c>
      <c r="BB92" s="99">
        <v>32</v>
      </c>
      <c r="BC92" s="99">
        <v>60</v>
      </c>
      <c r="BD92" s="99">
        <v>142</v>
      </c>
      <c r="BE92" s="99">
        <v>333</v>
      </c>
      <c r="BF92" s="99">
        <v>672</v>
      </c>
      <c r="BG92" s="99">
        <v>957</v>
      </c>
      <c r="BH92" s="99">
        <v>1007</v>
      </c>
      <c r="BI92" s="99">
        <v>1077</v>
      </c>
      <c r="BJ92" s="99">
        <v>781</v>
      </c>
      <c r="BK92" s="99">
        <v>450</v>
      </c>
      <c r="BL92" s="99">
        <v>208</v>
      </c>
      <c r="BM92" s="99">
        <v>1</v>
      </c>
      <c r="BN92" s="99">
        <v>5730</v>
      </c>
      <c r="BP92" s="122">
        <v>1985</v>
      </c>
    </row>
    <row r="93" spans="2:68">
      <c r="B93" s="122">
        <v>1986</v>
      </c>
      <c r="C93" s="99">
        <v>1</v>
      </c>
      <c r="D93" s="99">
        <v>1</v>
      </c>
      <c r="E93" s="99">
        <v>0</v>
      </c>
      <c r="F93" s="99">
        <v>0</v>
      </c>
      <c r="G93" s="99">
        <v>0</v>
      </c>
      <c r="H93" s="99">
        <v>0</v>
      </c>
      <c r="I93" s="99">
        <v>7</v>
      </c>
      <c r="J93" s="99">
        <v>9</v>
      </c>
      <c r="K93" s="99">
        <v>53</v>
      </c>
      <c r="L93" s="99">
        <v>80</v>
      </c>
      <c r="M93" s="99">
        <v>226</v>
      </c>
      <c r="N93" s="99">
        <v>449</v>
      </c>
      <c r="O93" s="99">
        <v>718</v>
      </c>
      <c r="P93" s="99">
        <v>805</v>
      </c>
      <c r="Q93" s="99">
        <v>820</v>
      </c>
      <c r="R93" s="99">
        <v>680</v>
      </c>
      <c r="S93" s="99">
        <v>330</v>
      </c>
      <c r="T93" s="99">
        <v>172</v>
      </c>
      <c r="U93" s="99">
        <v>0</v>
      </c>
      <c r="V93" s="99">
        <v>4351</v>
      </c>
      <c r="W93" s="127"/>
      <c r="X93" s="122">
        <v>1986</v>
      </c>
      <c r="Y93" s="99">
        <v>0</v>
      </c>
      <c r="Z93" s="99">
        <v>1</v>
      </c>
      <c r="AA93" s="99">
        <v>0</v>
      </c>
      <c r="AB93" s="99">
        <v>0</v>
      </c>
      <c r="AC93" s="99">
        <v>0</v>
      </c>
      <c r="AD93" s="99">
        <v>1</v>
      </c>
      <c r="AE93" s="99">
        <v>5</v>
      </c>
      <c r="AF93" s="99">
        <v>14</v>
      </c>
      <c r="AG93" s="99">
        <v>35</v>
      </c>
      <c r="AH93" s="99">
        <v>42</v>
      </c>
      <c r="AI93" s="99">
        <v>77</v>
      </c>
      <c r="AJ93" s="99">
        <v>146</v>
      </c>
      <c r="AK93" s="99">
        <v>195</v>
      </c>
      <c r="AL93" s="99">
        <v>243</v>
      </c>
      <c r="AM93" s="99">
        <v>232</v>
      </c>
      <c r="AN93" s="99">
        <v>178</v>
      </c>
      <c r="AO93" s="99">
        <v>114</v>
      </c>
      <c r="AP93" s="99">
        <v>68</v>
      </c>
      <c r="AQ93" s="99">
        <v>0</v>
      </c>
      <c r="AR93" s="99">
        <v>1351</v>
      </c>
      <c r="AS93" s="127"/>
      <c r="AT93" s="122">
        <v>1986</v>
      </c>
      <c r="AU93" s="99">
        <v>1</v>
      </c>
      <c r="AV93" s="99">
        <v>2</v>
      </c>
      <c r="AW93" s="99">
        <v>0</v>
      </c>
      <c r="AX93" s="99">
        <v>0</v>
      </c>
      <c r="AY93" s="99">
        <v>0</v>
      </c>
      <c r="AZ93" s="99">
        <v>1</v>
      </c>
      <c r="BA93" s="99">
        <v>12</v>
      </c>
      <c r="BB93" s="99">
        <v>23</v>
      </c>
      <c r="BC93" s="99">
        <v>88</v>
      </c>
      <c r="BD93" s="99">
        <v>122</v>
      </c>
      <c r="BE93" s="99">
        <v>303</v>
      </c>
      <c r="BF93" s="99">
        <v>595</v>
      </c>
      <c r="BG93" s="99">
        <v>913</v>
      </c>
      <c r="BH93" s="99">
        <v>1048</v>
      </c>
      <c r="BI93" s="99">
        <v>1052</v>
      </c>
      <c r="BJ93" s="99">
        <v>858</v>
      </c>
      <c r="BK93" s="99">
        <v>444</v>
      </c>
      <c r="BL93" s="99">
        <v>240</v>
      </c>
      <c r="BM93" s="99">
        <v>0</v>
      </c>
      <c r="BN93" s="99">
        <v>5702</v>
      </c>
      <c r="BP93" s="122">
        <v>1986</v>
      </c>
    </row>
    <row r="94" spans="2:68">
      <c r="B94" s="122">
        <v>1987</v>
      </c>
      <c r="C94" s="99">
        <v>0</v>
      </c>
      <c r="D94" s="99">
        <v>0</v>
      </c>
      <c r="E94" s="99">
        <v>0</v>
      </c>
      <c r="F94" s="99">
        <v>0</v>
      </c>
      <c r="G94" s="99">
        <v>0</v>
      </c>
      <c r="H94" s="99">
        <v>0</v>
      </c>
      <c r="I94" s="99">
        <v>5</v>
      </c>
      <c r="J94" s="99">
        <v>16</v>
      </c>
      <c r="K94" s="99">
        <v>40</v>
      </c>
      <c r="L94" s="99">
        <v>115</v>
      </c>
      <c r="M94" s="99">
        <v>211</v>
      </c>
      <c r="N94" s="99">
        <v>468</v>
      </c>
      <c r="O94" s="99">
        <v>712</v>
      </c>
      <c r="P94" s="99">
        <v>853</v>
      </c>
      <c r="Q94" s="99">
        <v>844</v>
      </c>
      <c r="R94" s="99">
        <v>664</v>
      </c>
      <c r="S94" s="99">
        <v>351</v>
      </c>
      <c r="T94" s="99">
        <v>177</v>
      </c>
      <c r="U94" s="99">
        <v>0</v>
      </c>
      <c r="V94" s="99">
        <v>4456</v>
      </c>
      <c r="W94" s="127"/>
      <c r="X94" s="122">
        <v>1987</v>
      </c>
      <c r="Y94" s="99">
        <v>0</v>
      </c>
      <c r="Z94" s="99">
        <v>0</v>
      </c>
      <c r="AA94" s="99">
        <v>0</v>
      </c>
      <c r="AB94" s="99">
        <v>0</v>
      </c>
      <c r="AC94" s="99">
        <v>0</v>
      </c>
      <c r="AD94" s="99">
        <v>2</v>
      </c>
      <c r="AE94" s="99">
        <v>2</v>
      </c>
      <c r="AF94" s="99">
        <v>17</v>
      </c>
      <c r="AG94" s="99">
        <v>25</v>
      </c>
      <c r="AH94" s="99">
        <v>43</v>
      </c>
      <c r="AI94" s="99">
        <v>86</v>
      </c>
      <c r="AJ94" s="99">
        <v>99</v>
      </c>
      <c r="AK94" s="99">
        <v>195</v>
      </c>
      <c r="AL94" s="99">
        <v>216</v>
      </c>
      <c r="AM94" s="99">
        <v>236</v>
      </c>
      <c r="AN94" s="99">
        <v>191</v>
      </c>
      <c r="AO94" s="99">
        <v>113</v>
      </c>
      <c r="AP94" s="99">
        <v>71</v>
      </c>
      <c r="AQ94" s="99">
        <v>0</v>
      </c>
      <c r="AR94" s="99">
        <v>1296</v>
      </c>
      <c r="AS94" s="127"/>
      <c r="AT94" s="122">
        <v>1987</v>
      </c>
      <c r="AU94" s="99">
        <v>0</v>
      </c>
      <c r="AV94" s="99">
        <v>0</v>
      </c>
      <c r="AW94" s="99">
        <v>0</v>
      </c>
      <c r="AX94" s="99">
        <v>0</v>
      </c>
      <c r="AY94" s="99">
        <v>0</v>
      </c>
      <c r="AZ94" s="99">
        <v>2</v>
      </c>
      <c r="BA94" s="99">
        <v>7</v>
      </c>
      <c r="BB94" s="99">
        <v>33</v>
      </c>
      <c r="BC94" s="99">
        <v>65</v>
      </c>
      <c r="BD94" s="99">
        <v>158</v>
      </c>
      <c r="BE94" s="99">
        <v>297</v>
      </c>
      <c r="BF94" s="99">
        <v>567</v>
      </c>
      <c r="BG94" s="99">
        <v>907</v>
      </c>
      <c r="BH94" s="99">
        <v>1069</v>
      </c>
      <c r="BI94" s="99">
        <v>1080</v>
      </c>
      <c r="BJ94" s="99">
        <v>855</v>
      </c>
      <c r="BK94" s="99">
        <v>464</v>
      </c>
      <c r="BL94" s="99">
        <v>248</v>
      </c>
      <c r="BM94" s="99">
        <v>0</v>
      </c>
      <c r="BN94" s="99">
        <v>5752</v>
      </c>
      <c r="BP94" s="122">
        <v>1987</v>
      </c>
    </row>
    <row r="95" spans="2:68">
      <c r="B95" s="122">
        <v>1988</v>
      </c>
      <c r="C95" s="99">
        <v>0</v>
      </c>
      <c r="D95" s="99">
        <v>0</v>
      </c>
      <c r="E95" s="99">
        <v>0</v>
      </c>
      <c r="F95" s="99">
        <v>0</v>
      </c>
      <c r="G95" s="99">
        <v>0</v>
      </c>
      <c r="H95" s="99">
        <v>1</v>
      </c>
      <c r="I95" s="99">
        <v>2</v>
      </c>
      <c r="J95" s="99">
        <v>19</v>
      </c>
      <c r="K95" s="99">
        <v>45</v>
      </c>
      <c r="L95" s="99">
        <v>117</v>
      </c>
      <c r="M95" s="99">
        <v>211</v>
      </c>
      <c r="N95" s="99">
        <v>441</v>
      </c>
      <c r="O95" s="99">
        <v>759</v>
      </c>
      <c r="P95" s="99">
        <v>844</v>
      </c>
      <c r="Q95" s="99">
        <v>872</v>
      </c>
      <c r="R95" s="99">
        <v>759</v>
      </c>
      <c r="S95" s="99">
        <v>374</v>
      </c>
      <c r="T95" s="99">
        <v>186</v>
      </c>
      <c r="U95" s="99">
        <v>1</v>
      </c>
      <c r="V95" s="99">
        <v>4631</v>
      </c>
      <c r="W95" s="127"/>
      <c r="X95" s="122">
        <v>1988</v>
      </c>
      <c r="Y95" s="99">
        <v>0</v>
      </c>
      <c r="Z95" s="99">
        <v>0</v>
      </c>
      <c r="AA95" s="99">
        <v>0</v>
      </c>
      <c r="AB95" s="99">
        <v>0</v>
      </c>
      <c r="AC95" s="99">
        <v>0</v>
      </c>
      <c r="AD95" s="99">
        <v>0</v>
      </c>
      <c r="AE95" s="99">
        <v>3</v>
      </c>
      <c r="AF95" s="99">
        <v>12</v>
      </c>
      <c r="AG95" s="99">
        <v>34</v>
      </c>
      <c r="AH95" s="99">
        <v>52</v>
      </c>
      <c r="AI95" s="99">
        <v>67</v>
      </c>
      <c r="AJ95" s="99">
        <v>138</v>
      </c>
      <c r="AK95" s="99">
        <v>239</v>
      </c>
      <c r="AL95" s="99">
        <v>270</v>
      </c>
      <c r="AM95" s="99">
        <v>284</v>
      </c>
      <c r="AN95" s="99">
        <v>232</v>
      </c>
      <c r="AO95" s="99">
        <v>136</v>
      </c>
      <c r="AP95" s="99">
        <v>71</v>
      </c>
      <c r="AQ95" s="99">
        <v>0</v>
      </c>
      <c r="AR95" s="99">
        <v>1538</v>
      </c>
      <c r="AS95" s="127"/>
      <c r="AT95" s="122">
        <v>1988</v>
      </c>
      <c r="AU95" s="99">
        <v>0</v>
      </c>
      <c r="AV95" s="99">
        <v>0</v>
      </c>
      <c r="AW95" s="99">
        <v>0</v>
      </c>
      <c r="AX95" s="99">
        <v>0</v>
      </c>
      <c r="AY95" s="99">
        <v>0</v>
      </c>
      <c r="AZ95" s="99">
        <v>1</v>
      </c>
      <c r="BA95" s="99">
        <v>5</v>
      </c>
      <c r="BB95" s="99">
        <v>31</v>
      </c>
      <c r="BC95" s="99">
        <v>79</v>
      </c>
      <c r="BD95" s="99">
        <v>169</v>
      </c>
      <c r="BE95" s="99">
        <v>278</v>
      </c>
      <c r="BF95" s="99">
        <v>579</v>
      </c>
      <c r="BG95" s="99">
        <v>998</v>
      </c>
      <c r="BH95" s="99">
        <v>1114</v>
      </c>
      <c r="BI95" s="99">
        <v>1156</v>
      </c>
      <c r="BJ95" s="99">
        <v>991</v>
      </c>
      <c r="BK95" s="99">
        <v>510</v>
      </c>
      <c r="BL95" s="99">
        <v>257</v>
      </c>
      <c r="BM95" s="99">
        <v>1</v>
      </c>
      <c r="BN95" s="99">
        <v>6169</v>
      </c>
      <c r="BP95" s="122">
        <v>1988</v>
      </c>
    </row>
    <row r="96" spans="2:68">
      <c r="B96" s="122">
        <v>1989</v>
      </c>
      <c r="C96" s="99">
        <v>0</v>
      </c>
      <c r="D96" s="99">
        <v>0</v>
      </c>
      <c r="E96" s="99">
        <v>0</v>
      </c>
      <c r="F96" s="99">
        <v>0</v>
      </c>
      <c r="G96" s="99">
        <v>0</v>
      </c>
      <c r="H96" s="99">
        <v>1</v>
      </c>
      <c r="I96" s="99">
        <v>8</v>
      </c>
      <c r="J96" s="99">
        <v>13</v>
      </c>
      <c r="K96" s="99">
        <v>54</v>
      </c>
      <c r="L96" s="99">
        <v>125</v>
      </c>
      <c r="M96" s="99">
        <v>213</v>
      </c>
      <c r="N96" s="99">
        <v>401</v>
      </c>
      <c r="O96" s="99">
        <v>713</v>
      </c>
      <c r="P96" s="99">
        <v>962</v>
      </c>
      <c r="Q96" s="99">
        <v>832</v>
      </c>
      <c r="R96" s="99">
        <v>731</v>
      </c>
      <c r="S96" s="99">
        <v>427</v>
      </c>
      <c r="T96" s="99">
        <v>186</v>
      </c>
      <c r="U96" s="99">
        <v>0</v>
      </c>
      <c r="V96" s="99">
        <v>4666</v>
      </c>
      <c r="W96" s="127"/>
      <c r="X96" s="122">
        <v>1989</v>
      </c>
      <c r="Y96" s="99">
        <v>0</v>
      </c>
      <c r="Z96" s="99">
        <v>0</v>
      </c>
      <c r="AA96" s="99">
        <v>0</v>
      </c>
      <c r="AB96" s="99">
        <v>0</v>
      </c>
      <c r="AC96" s="99">
        <v>0</v>
      </c>
      <c r="AD96" s="99">
        <v>2</v>
      </c>
      <c r="AE96" s="99">
        <v>4</v>
      </c>
      <c r="AF96" s="99">
        <v>8</v>
      </c>
      <c r="AG96" s="99">
        <v>39</v>
      </c>
      <c r="AH96" s="99">
        <v>53</v>
      </c>
      <c r="AI96" s="99">
        <v>78</v>
      </c>
      <c r="AJ96" s="99">
        <v>148</v>
      </c>
      <c r="AK96" s="99">
        <v>230</v>
      </c>
      <c r="AL96" s="99">
        <v>267</v>
      </c>
      <c r="AM96" s="99">
        <v>315</v>
      </c>
      <c r="AN96" s="99">
        <v>208</v>
      </c>
      <c r="AO96" s="99">
        <v>146</v>
      </c>
      <c r="AP96" s="99">
        <v>72</v>
      </c>
      <c r="AQ96" s="99">
        <v>0</v>
      </c>
      <c r="AR96" s="99">
        <v>1570</v>
      </c>
      <c r="AS96" s="127"/>
      <c r="AT96" s="122">
        <v>1989</v>
      </c>
      <c r="AU96" s="99">
        <v>0</v>
      </c>
      <c r="AV96" s="99">
        <v>0</v>
      </c>
      <c r="AW96" s="99">
        <v>0</v>
      </c>
      <c r="AX96" s="99">
        <v>0</v>
      </c>
      <c r="AY96" s="99">
        <v>0</v>
      </c>
      <c r="AZ96" s="99">
        <v>3</v>
      </c>
      <c r="BA96" s="99">
        <v>12</v>
      </c>
      <c r="BB96" s="99">
        <v>21</v>
      </c>
      <c r="BC96" s="99">
        <v>93</v>
      </c>
      <c r="BD96" s="99">
        <v>178</v>
      </c>
      <c r="BE96" s="99">
        <v>291</v>
      </c>
      <c r="BF96" s="99">
        <v>549</v>
      </c>
      <c r="BG96" s="99">
        <v>943</v>
      </c>
      <c r="BH96" s="99">
        <v>1229</v>
      </c>
      <c r="BI96" s="99">
        <v>1147</v>
      </c>
      <c r="BJ96" s="99">
        <v>939</v>
      </c>
      <c r="BK96" s="99">
        <v>573</v>
      </c>
      <c r="BL96" s="99">
        <v>258</v>
      </c>
      <c r="BM96" s="99">
        <v>0</v>
      </c>
      <c r="BN96" s="99">
        <v>6236</v>
      </c>
      <c r="BP96" s="122">
        <v>1989</v>
      </c>
    </row>
    <row r="97" spans="2:68">
      <c r="B97" s="122">
        <v>1990</v>
      </c>
      <c r="C97" s="99">
        <v>0</v>
      </c>
      <c r="D97" s="99">
        <v>0</v>
      </c>
      <c r="E97" s="99">
        <v>0</v>
      </c>
      <c r="F97" s="99">
        <v>0</v>
      </c>
      <c r="G97" s="99">
        <v>1</v>
      </c>
      <c r="H97" s="99">
        <v>1</v>
      </c>
      <c r="I97" s="99">
        <v>2</v>
      </c>
      <c r="J97" s="99">
        <v>8</v>
      </c>
      <c r="K97" s="99">
        <v>45</v>
      </c>
      <c r="L97" s="99">
        <v>109</v>
      </c>
      <c r="M97" s="99">
        <v>191</v>
      </c>
      <c r="N97" s="99">
        <v>391</v>
      </c>
      <c r="O97" s="99">
        <v>691</v>
      </c>
      <c r="P97" s="99">
        <v>895</v>
      </c>
      <c r="Q97" s="99">
        <v>784</v>
      </c>
      <c r="R97" s="99">
        <v>726</v>
      </c>
      <c r="S97" s="99">
        <v>428</v>
      </c>
      <c r="T97" s="99">
        <v>194</v>
      </c>
      <c r="U97" s="99">
        <v>0</v>
      </c>
      <c r="V97" s="99">
        <v>4466</v>
      </c>
      <c r="W97" s="127"/>
      <c r="X97" s="122">
        <v>1990</v>
      </c>
      <c r="Y97" s="99">
        <v>0</v>
      </c>
      <c r="Z97" s="99">
        <v>1</v>
      </c>
      <c r="AA97" s="99">
        <v>0</v>
      </c>
      <c r="AB97" s="99">
        <v>0</v>
      </c>
      <c r="AC97" s="99">
        <v>0</v>
      </c>
      <c r="AD97" s="99">
        <v>1</v>
      </c>
      <c r="AE97" s="99">
        <v>3</v>
      </c>
      <c r="AF97" s="99">
        <v>16</v>
      </c>
      <c r="AG97" s="99">
        <v>32</v>
      </c>
      <c r="AH97" s="99">
        <v>48</v>
      </c>
      <c r="AI97" s="99">
        <v>77</v>
      </c>
      <c r="AJ97" s="99">
        <v>130</v>
      </c>
      <c r="AK97" s="99">
        <v>227</v>
      </c>
      <c r="AL97" s="99">
        <v>294</v>
      </c>
      <c r="AM97" s="99">
        <v>280</v>
      </c>
      <c r="AN97" s="99">
        <v>247</v>
      </c>
      <c r="AO97" s="99">
        <v>143</v>
      </c>
      <c r="AP97" s="99">
        <v>88</v>
      </c>
      <c r="AQ97" s="99">
        <v>0</v>
      </c>
      <c r="AR97" s="99">
        <v>1587</v>
      </c>
      <c r="AS97" s="127"/>
      <c r="AT97" s="122">
        <v>1990</v>
      </c>
      <c r="AU97" s="99">
        <v>0</v>
      </c>
      <c r="AV97" s="99">
        <v>1</v>
      </c>
      <c r="AW97" s="99">
        <v>0</v>
      </c>
      <c r="AX97" s="99">
        <v>0</v>
      </c>
      <c r="AY97" s="99">
        <v>1</v>
      </c>
      <c r="AZ97" s="99">
        <v>2</v>
      </c>
      <c r="BA97" s="99">
        <v>5</v>
      </c>
      <c r="BB97" s="99">
        <v>24</v>
      </c>
      <c r="BC97" s="99">
        <v>77</v>
      </c>
      <c r="BD97" s="99">
        <v>157</v>
      </c>
      <c r="BE97" s="99">
        <v>268</v>
      </c>
      <c r="BF97" s="99">
        <v>521</v>
      </c>
      <c r="BG97" s="99">
        <v>918</v>
      </c>
      <c r="BH97" s="99">
        <v>1189</v>
      </c>
      <c r="BI97" s="99">
        <v>1064</v>
      </c>
      <c r="BJ97" s="99">
        <v>973</v>
      </c>
      <c r="BK97" s="99">
        <v>571</v>
      </c>
      <c r="BL97" s="99">
        <v>282</v>
      </c>
      <c r="BM97" s="99">
        <v>0</v>
      </c>
      <c r="BN97" s="99">
        <v>6053</v>
      </c>
      <c r="BP97" s="122">
        <v>1990</v>
      </c>
    </row>
    <row r="98" spans="2:68">
      <c r="B98" s="122">
        <v>1991</v>
      </c>
      <c r="C98" s="99">
        <v>0</v>
      </c>
      <c r="D98" s="99">
        <v>0</v>
      </c>
      <c r="E98" s="99">
        <v>0</v>
      </c>
      <c r="F98" s="99">
        <v>0</v>
      </c>
      <c r="G98" s="99">
        <v>0</v>
      </c>
      <c r="H98" s="99">
        <v>1</v>
      </c>
      <c r="I98" s="99">
        <v>3</v>
      </c>
      <c r="J98" s="99">
        <v>12</v>
      </c>
      <c r="K98" s="99">
        <v>42</v>
      </c>
      <c r="L98" s="99">
        <v>116</v>
      </c>
      <c r="M98" s="99">
        <v>210</v>
      </c>
      <c r="N98" s="99">
        <v>383</v>
      </c>
      <c r="O98" s="99">
        <v>658</v>
      </c>
      <c r="P98" s="99">
        <v>963</v>
      </c>
      <c r="Q98" s="99">
        <v>833</v>
      </c>
      <c r="R98" s="99">
        <v>712</v>
      </c>
      <c r="S98" s="99">
        <v>417</v>
      </c>
      <c r="T98" s="99">
        <v>210</v>
      </c>
      <c r="U98" s="99">
        <v>0</v>
      </c>
      <c r="V98" s="99">
        <v>4560</v>
      </c>
      <c r="W98" s="127"/>
      <c r="X98" s="122">
        <v>1991</v>
      </c>
      <c r="Y98" s="99">
        <v>0</v>
      </c>
      <c r="Z98" s="99">
        <v>0</v>
      </c>
      <c r="AA98" s="99">
        <v>0</v>
      </c>
      <c r="AB98" s="99">
        <v>0</v>
      </c>
      <c r="AC98" s="99">
        <v>1</v>
      </c>
      <c r="AD98" s="99">
        <v>2</v>
      </c>
      <c r="AE98" s="99">
        <v>4</v>
      </c>
      <c r="AF98" s="99">
        <v>9</v>
      </c>
      <c r="AG98" s="99">
        <v>29</v>
      </c>
      <c r="AH98" s="99">
        <v>60</v>
      </c>
      <c r="AI98" s="99">
        <v>96</v>
      </c>
      <c r="AJ98" s="99">
        <v>134</v>
      </c>
      <c r="AK98" s="99">
        <v>243</v>
      </c>
      <c r="AL98" s="99">
        <v>294</v>
      </c>
      <c r="AM98" s="99">
        <v>321</v>
      </c>
      <c r="AN98" s="99">
        <v>283</v>
      </c>
      <c r="AO98" s="99">
        <v>156</v>
      </c>
      <c r="AP98" s="99">
        <v>90</v>
      </c>
      <c r="AQ98" s="99">
        <v>0</v>
      </c>
      <c r="AR98" s="99">
        <v>1722</v>
      </c>
      <c r="AS98" s="127"/>
      <c r="AT98" s="122">
        <v>1991</v>
      </c>
      <c r="AU98" s="99">
        <v>0</v>
      </c>
      <c r="AV98" s="99">
        <v>0</v>
      </c>
      <c r="AW98" s="99">
        <v>0</v>
      </c>
      <c r="AX98" s="99">
        <v>0</v>
      </c>
      <c r="AY98" s="99">
        <v>1</v>
      </c>
      <c r="AZ98" s="99">
        <v>3</v>
      </c>
      <c r="BA98" s="99">
        <v>7</v>
      </c>
      <c r="BB98" s="99">
        <v>21</v>
      </c>
      <c r="BC98" s="99">
        <v>71</v>
      </c>
      <c r="BD98" s="99">
        <v>176</v>
      </c>
      <c r="BE98" s="99">
        <v>306</v>
      </c>
      <c r="BF98" s="99">
        <v>517</v>
      </c>
      <c r="BG98" s="99">
        <v>901</v>
      </c>
      <c r="BH98" s="99">
        <v>1257</v>
      </c>
      <c r="BI98" s="99">
        <v>1154</v>
      </c>
      <c r="BJ98" s="99">
        <v>995</v>
      </c>
      <c r="BK98" s="99">
        <v>573</v>
      </c>
      <c r="BL98" s="99">
        <v>300</v>
      </c>
      <c r="BM98" s="99">
        <v>0</v>
      </c>
      <c r="BN98" s="99">
        <v>6282</v>
      </c>
      <c r="BP98" s="122">
        <v>1991</v>
      </c>
    </row>
    <row r="99" spans="2:68">
      <c r="B99" s="122">
        <v>1992</v>
      </c>
      <c r="C99" s="99">
        <v>0</v>
      </c>
      <c r="D99" s="99">
        <v>0</v>
      </c>
      <c r="E99" s="99">
        <v>0</v>
      </c>
      <c r="F99" s="99">
        <v>0</v>
      </c>
      <c r="G99" s="99">
        <v>1</v>
      </c>
      <c r="H99" s="99">
        <v>3</v>
      </c>
      <c r="I99" s="99">
        <v>5</v>
      </c>
      <c r="J99" s="99">
        <v>13</v>
      </c>
      <c r="K99" s="99">
        <v>42</v>
      </c>
      <c r="L99" s="99">
        <v>102</v>
      </c>
      <c r="M99" s="99">
        <v>219</v>
      </c>
      <c r="N99" s="99">
        <v>390</v>
      </c>
      <c r="O99" s="99">
        <v>669</v>
      </c>
      <c r="P99" s="99">
        <v>960</v>
      </c>
      <c r="Q99" s="99">
        <v>910</v>
      </c>
      <c r="R99" s="99">
        <v>709</v>
      </c>
      <c r="S99" s="99">
        <v>441</v>
      </c>
      <c r="T99" s="99">
        <v>202</v>
      </c>
      <c r="U99" s="99">
        <v>0</v>
      </c>
      <c r="V99" s="99">
        <v>4666</v>
      </c>
      <c r="W99" s="127"/>
      <c r="X99" s="122">
        <v>1992</v>
      </c>
      <c r="Y99" s="99">
        <v>0</v>
      </c>
      <c r="Z99" s="99">
        <v>0</v>
      </c>
      <c r="AA99" s="99">
        <v>0</v>
      </c>
      <c r="AB99" s="99">
        <v>0</v>
      </c>
      <c r="AC99" s="99">
        <v>1</v>
      </c>
      <c r="AD99" s="99">
        <v>0</v>
      </c>
      <c r="AE99" s="99">
        <v>4</v>
      </c>
      <c r="AF99" s="99">
        <v>6</v>
      </c>
      <c r="AG99" s="99">
        <v>25</v>
      </c>
      <c r="AH99" s="99">
        <v>49</v>
      </c>
      <c r="AI99" s="99">
        <v>89</v>
      </c>
      <c r="AJ99" s="99">
        <v>126</v>
      </c>
      <c r="AK99" s="99">
        <v>219</v>
      </c>
      <c r="AL99" s="99">
        <v>307</v>
      </c>
      <c r="AM99" s="99">
        <v>308</v>
      </c>
      <c r="AN99" s="99">
        <v>312</v>
      </c>
      <c r="AO99" s="99">
        <v>162</v>
      </c>
      <c r="AP99" s="99">
        <v>126</v>
      </c>
      <c r="AQ99" s="99">
        <v>0</v>
      </c>
      <c r="AR99" s="99">
        <v>1734</v>
      </c>
      <c r="AS99" s="127"/>
      <c r="AT99" s="122">
        <v>1992</v>
      </c>
      <c r="AU99" s="99">
        <v>0</v>
      </c>
      <c r="AV99" s="99">
        <v>0</v>
      </c>
      <c r="AW99" s="99">
        <v>0</v>
      </c>
      <c r="AX99" s="99">
        <v>0</v>
      </c>
      <c r="AY99" s="99">
        <v>2</v>
      </c>
      <c r="AZ99" s="99">
        <v>3</v>
      </c>
      <c r="BA99" s="99">
        <v>9</v>
      </c>
      <c r="BB99" s="99">
        <v>19</v>
      </c>
      <c r="BC99" s="99">
        <v>67</v>
      </c>
      <c r="BD99" s="99">
        <v>151</v>
      </c>
      <c r="BE99" s="99">
        <v>308</v>
      </c>
      <c r="BF99" s="99">
        <v>516</v>
      </c>
      <c r="BG99" s="99">
        <v>888</v>
      </c>
      <c r="BH99" s="99">
        <v>1267</v>
      </c>
      <c r="BI99" s="99">
        <v>1218</v>
      </c>
      <c r="BJ99" s="99">
        <v>1021</v>
      </c>
      <c r="BK99" s="99">
        <v>603</v>
      </c>
      <c r="BL99" s="99">
        <v>328</v>
      </c>
      <c r="BM99" s="99">
        <v>0</v>
      </c>
      <c r="BN99" s="99">
        <v>6400</v>
      </c>
      <c r="BP99" s="122">
        <v>1992</v>
      </c>
    </row>
    <row r="100" spans="2:68">
      <c r="B100" s="122">
        <v>1993</v>
      </c>
      <c r="C100" s="99">
        <v>0</v>
      </c>
      <c r="D100" s="99">
        <v>0</v>
      </c>
      <c r="E100" s="99">
        <v>0</v>
      </c>
      <c r="F100" s="99">
        <v>0</v>
      </c>
      <c r="G100" s="99">
        <v>1</v>
      </c>
      <c r="H100" s="99">
        <v>1</v>
      </c>
      <c r="I100" s="99">
        <v>5</v>
      </c>
      <c r="J100" s="99">
        <v>13</v>
      </c>
      <c r="K100" s="99">
        <v>48</v>
      </c>
      <c r="L100" s="99">
        <v>108</v>
      </c>
      <c r="M100" s="99">
        <v>188</v>
      </c>
      <c r="N100" s="99">
        <v>348</v>
      </c>
      <c r="O100" s="99">
        <v>659</v>
      </c>
      <c r="P100" s="99">
        <v>848</v>
      </c>
      <c r="Q100" s="99">
        <v>929</v>
      </c>
      <c r="R100" s="99">
        <v>717</v>
      </c>
      <c r="S100" s="99">
        <v>460</v>
      </c>
      <c r="T100" s="99">
        <v>227</v>
      </c>
      <c r="U100" s="99">
        <v>0</v>
      </c>
      <c r="V100" s="99">
        <v>4552</v>
      </c>
      <c r="W100" s="127"/>
      <c r="X100" s="122">
        <v>1993</v>
      </c>
      <c r="Y100" s="99">
        <v>0</v>
      </c>
      <c r="Z100" s="99">
        <v>0</v>
      </c>
      <c r="AA100" s="99">
        <v>1</v>
      </c>
      <c r="AB100" s="99">
        <v>0</v>
      </c>
      <c r="AC100" s="99">
        <v>0</v>
      </c>
      <c r="AD100" s="99">
        <v>1</v>
      </c>
      <c r="AE100" s="99">
        <v>2</v>
      </c>
      <c r="AF100" s="99">
        <v>11</v>
      </c>
      <c r="AG100" s="99">
        <v>27</v>
      </c>
      <c r="AH100" s="99">
        <v>64</v>
      </c>
      <c r="AI100" s="99">
        <v>102</v>
      </c>
      <c r="AJ100" s="99">
        <v>134</v>
      </c>
      <c r="AK100" s="99">
        <v>207</v>
      </c>
      <c r="AL100" s="99">
        <v>321</v>
      </c>
      <c r="AM100" s="99">
        <v>349</v>
      </c>
      <c r="AN100" s="99">
        <v>303</v>
      </c>
      <c r="AO100" s="99">
        <v>187</v>
      </c>
      <c r="AP100" s="99">
        <v>119</v>
      </c>
      <c r="AQ100" s="99">
        <v>0</v>
      </c>
      <c r="AR100" s="99">
        <v>1828</v>
      </c>
      <c r="AS100" s="127"/>
      <c r="AT100" s="122">
        <v>1993</v>
      </c>
      <c r="AU100" s="99">
        <v>0</v>
      </c>
      <c r="AV100" s="99">
        <v>0</v>
      </c>
      <c r="AW100" s="99">
        <v>1</v>
      </c>
      <c r="AX100" s="99">
        <v>0</v>
      </c>
      <c r="AY100" s="99">
        <v>1</v>
      </c>
      <c r="AZ100" s="99">
        <v>2</v>
      </c>
      <c r="BA100" s="99">
        <v>7</v>
      </c>
      <c r="BB100" s="99">
        <v>24</v>
      </c>
      <c r="BC100" s="99">
        <v>75</v>
      </c>
      <c r="BD100" s="99">
        <v>172</v>
      </c>
      <c r="BE100" s="99">
        <v>290</v>
      </c>
      <c r="BF100" s="99">
        <v>482</v>
      </c>
      <c r="BG100" s="99">
        <v>866</v>
      </c>
      <c r="BH100" s="99">
        <v>1169</v>
      </c>
      <c r="BI100" s="99">
        <v>1278</v>
      </c>
      <c r="BJ100" s="99">
        <v>1020</v>
      </c>
      <c r="BK100" s="99">
        <v>647</v>
      </c>
      <c r="BL100" s="99">
        <v>346</v>
      </c>
      <c r="BM100" s="99">
        <v>0</v>
      </c>
      <c r="BN100" s="99">
        <v>6380</v>
      </c>
      <c r="BP100" s="122">
        <v>1993</v>
      </c>
    </row>
    <row r="101" spans="2:68">
      <c r="B101" s="122">
        <v>1994</v>
      </c>
      <c r="C101" s="99">
        <v>0</v>
      </c>
      <c r="D101" s="99">
        <v>0</v>
      </c>
      <c r="E101" s="99">
        <v>0</v>
      </c>
      <c r="F101" s="99">
        <v>1</v>
      </c>
      <c r="G101" s="99">
        <v>0</v>
      </c>
      <c r="H101" s="99">
        <v>0</v>
      </c>
      <c r="I101" s="99">
        <v>3</v>
      </c>
      <c r="J101" s="99">
        <v>16</v>
      </c>
      <c r="K101" s="99">
        <v>45</v>
      </c>
      <c r="L101" s="99">
        <v>95</v>
      </c>
      <c r="M101" s="99">
        <v>206</v>
      </c>
      <c r="N101" s="99">
        <v>358</v>
      </c>
      <c r="O101" s="99">
        <v>604</v>
      </c>
      <c r="P101" s="99">
        <v>929</v>
      </c>
      <c r="Q101" s="99">
        <v>1060</v>
      </c>
      <c r="R101" s="99">
        <v>761</v>
      </c>
      <c r="S101" s="99">
        <v>459</v>
      </c>
      <c r="T101" s="99">
        <v>273</v>
      </c>
      <c r="U101" s="99">
        <v>0</v>
      </c>
      <c r="V101" s="99">
        <v>4810</v>
      </c>
      <c r="W101" s="127"/>
      <c r="X101" s="122">
        <v>1994</v>
      </c>
      <c r="Y101" s="99">
        <v>0</v>
      </c>
      <c r="Z101" s="99">
        <v>0</v>
      </c>
      <c r="AA101" s="99">
        <v>0</v>
      </c>
      <c r="AB101" s="99">
        <v>0</v>
      </c>
      <c r="AC101" s="99">
        <v>0</v>
      </c>
      <c r="AD101" s="99">
        <v>1</v>
      </c>
      <c r="AE101" s="99">
        <v>1</v>
      </c>
      <c r="AF101" s="99">
        <v>14</v>
      </c>
      <c r="AG101" s="99">
        <v>19</v>
      </c>
      <c r="AH101" s="99">
        <v>63</v>
      </c>
      <c r="AI101" s="99">
        <v>113</v>
      </c>
      <c r="AJ101" s="99">
        <v>148</v>
      </c>
      <c r="AK101" s="99">
        <v>195</v>
      </c>
      <c r="AL101" s="99">
        <v>310</v>
      </c>
      <c r="AM101" s="99">
        <v>386</v>
      </c>
      <c r="AN101" s="99">
        <v>315</v>
      </c>
      <c r="AO101" s="99">
        <v>212</v>
      </c>
      <c r="AP101" s="99">
        <v>110</v>
      </c>
      <c r="AQ101" s="99">
        <v>0</v>
      </c>
      <c r="AR101" s="99">
        <v>1887</v>
      </c>
      <c r="AS101" s="127"/>
      <c r="AT101" s="122">
        <v>1994</v>
      </c>
      <c r="AU101" s="99">
        <v>0</v>
      </c>
      <c r="AV101" s="99">
        <v>0</v>
      </c>
      <c r="AW101" s="99">
        <v>0</v>
      </c>
      <c r="AX101" s="99">
        <v>1</v>
      </c>
      <c r="AY101" s="99">
        <v>0</v>
      </c>
      <c r="AZ101" s="99">
        <v>1</v>
      </c>
      <c r="BA101" s="99">
        <v>4</v>
      </c>
      <c r="BB101" s="99">
        <v>30</v>
      </c>
      <c r="BC101" s="99">
        <v>64</v>
      </c>
      <c r="BD101" s="99">
        <v>158</v>
      </c>
      <c r="BE101" s="99">
        <v>319</v>
      </c>
      <c r="BF101" s="99">
        <v>506</v>
      </c>
      <c r="BG101" s="99">
        <v>799</v>
      </c>
      <c r="BH101" s="99">
        <v>1239</v>
      </c>
      <c r="BI101" s="99">
        <v>1446</v>
      </c>
      <c r="BJ101" s="99">
        <v>1076</v>
      </c>
      <c r="BK101" s="99">
        <v>671</v>
      </c>
      <c r="BL101" s="99">
        <v>383</v>
      </c>
      <c r="BM101" s="99">
        <v>0</v>
      </c>
      <c r="BN101" s="99">
        <v>6697</v>
      </c>
      <c r="BP101" s="122">
        <v>1994</v>
      </c>
    </row>
    <row r="102" spans="2:68">
      <c r="B102" s="122">
        <v>1995</v>
      </c>
      <c r="C102" s="99">
        <v>0</v>
      </c>
      <c r="D102" s="99">
        <v>0</v>
      </c>
      <c r="E102" s="99">
        <v>0</v>
      </c>
      <c r="F102" s="99">
        <v>0</v>
      </c>
      <c r="G102" s="99">
        <v>1</v>
      </c>
      <c r="H102" s="99">
        <v>2</v>
      </c>
      <c r="I102" s="99">
        <v>6</v>
      </c>
      <c r="J102" s="99">
        <v>15</v>
      </c>
      <c r="K102" s="99">
        <v>28</v>
      </c>
      <c r="L102" s="99">
        <v>109</v>
      </c>
      <c r="M102" s="99">
        <v>196</v>
      </c>
      <c r="N102" s="99">
        <v>331</v>
      </c>
      <c r="O102" s="99">
        <v>570</v>
      </c>
      <c r="P102" s="99">
        <v>906</v>
      </c>
      <c r="Q102" s="99">
        <v>1020</v>
      </c>
      <c r="R102" s="99">
        <v>708</v>
      </c>
      <c r="S102" s="99">
        <v>533</v>
      </c>
      <c r="T102" s="99">
        <v>271</v>
      </c>
      <c r="U102" s="99">
        <v>0</v>
      </c>
      <c r="V102" s="99">
        <v>4696</v>
      </c>
      <c r="W102" s="127"/>
      <c r="X102" s="122">
        <v>1995</v>
      </c>
      <c r="Y102" s="99">
        <v>0</v>
      </c>
      <c r="Z102" s="99">
        <v>0</v>
      </c>
      <c r="AA102" s="99">
        <v>0</v>
      </c>
      <c r="AB102" s="99">
        <v>0</v>
      </c>
      <c r="AC102" s="99">
        <v>1</v>
      </c>
      <c r="AD102" s="99">
        <v>0</v>
      </c>
      <c r="AE102" s="99">
        <v>3</v>
      </c>
      <c r="AF102" s="99">
        <v>7</v>
      </c>
      <c r="AG102" s="99">
        <v>32</v>
      </c>
      <c r="AH102" s="99">
        <v>63</v>
      </c>
      <c r="AI102" s="99">
        <v>120</v>
      </c>
      <c r="AJ102" s="99">
        <v>121</v>
      </c>
      <c r="AK102" s="99">
        <v>218</v>
      </c>
      <c r="AL102" s="99">
        <v>322</v>
      </c>
      <c r="AM102" s="99">
        <v>394</v>
      </c>
      <c r="AN102" s="99">
        <v>334</v>
      </c>
      <c r="AO102" s="99">
        <v>233</v>
      </c>
      <c r="AP102" s="99">
        <v>145</v>
      </c>
      <c r="AQ102" s="99">
        <v>0</v>
      </c>
      <c r="AR102" s="99">
        <v>1993</v>
      </c>
      <c r="AS102" s="127"/>
      <c r="AT102" s="122">
        <v>1995</v>
      </c>
      <c r="AU102" s="99">
        <v>0</v>
      </c>
      <c r="AV102" s="99">
        <v>0</v>
      </c>
      <c r="AW102" s="99">
        <v>0</v>
      </c>
      <c r="AX102" s="99">
        <v>0</v>
      </c>
      <c r="AY102" s="99">
        <v>2</v>
      </c>
      <c r="AZ102" s="99">
        <v>2</v>
      </c>
      <c r="BA102" s="99">
        <v>9</v>
      </c>
      <c r="BB102" s="99">
        <v>22</v>
      </c>
      <c r="BC102" s="99">
        <v>60</v>
      </c>
      <c r="BD102" s="99">
        <v>172</v>
      </c>
      <c r="BE102" s="99">
        <v>316</v>
      </c>
      <c r="BF102" s="99">
        <v>452</v>
      </c>
      <c r="BG102" s="99">
        <v>788</v>
      </c>
      <c r="BH102" s="99">
        <v>1228</v>
      </c>
      <c r="BI102" s="99">
        <v>1414</v>
      </c>
      <c r="BJ102" s="99">
        <v>1042</v>
      </c>
      <c r="BK102" s="99">
        <v>766</v>
      </c>
      <c r="BL102" s="99">
        <v>416</v>
      </c>
      <c r="BM102" s="99">
        <v>0</v>
      </c>
      <c r="BN102" s="99">
        <v>6689</v>
      </c>
      <c r="BP102" s="122">
        <v>1995</v>
      </c>
    </row>
    <row r="103" spans="2:68">
      <c r="B103" s="122">
        <v>1996</v>
      </c>
      <c r="C103" s="99">
        <v>0</v>
      </c>
      <c r="D103" s="99">
        <v>0</v>
      </c>
      <c r="E103" s="99">
        <v>0</v>
      </c>
      <c r="F103" s="99">
        <v>0</v>
      </c>
      <c r="G103" s="99">
        <v>0</v>
      </c>
      <c r="H103" s="99">
        <v>0</v>
      </c>
      <c r="I103" s="99">
        <v>2</v>
      </c>
      <c r="J103" s="99">
        <v>13</v>
      </c>
      <c r="K103" s="99">
        <v>33</v>
      </c>
      <c r="L103" s="99">
        <v>97</v>
      </c>
      <c r="M103" s="99">
        <v>230</v>
      </c>
      <c r="N103" s="99">
        <v>320</v>
      </c>
      <c r="O103" s="99">
        <v>566</v>
      </c>
      <c r="P103" s="99">
        <v>891</v>
      </c>
      <c r="Q103" s="99">
        <v>999</v>
      </c>
      <c r="R103" s="99">
        <v>813</v>
      </c>
      <c r="S103" s="99">
        <v>531</v>
      </c>
      <c r="T103" s="99">
        <v>278</v>
      </c>
      <c r="U103" s="99">
        <v>0</v>
      </c>
      <c r="V103" s="99">
        <v>4773</v>
      </c>
      <c r="W103" s="127"/>
      <c r="X103" s="122">
        <v>1996</v>
      </c>
      <c r="Y103" s="99">
        <v>0</v>
      </c>
      <c r="Z103" s="99">
        <v>0</v>
      </c>
      <c r="AA103" s="99">
        <v>0</v>
      </c>
      <c r="AB103" s="99">
        <v>0</v>
      </c>
      <c r="AC103" s="99">
        <v>0</v>
      </c>
      <c r="AD103" s="99">
        <v>0</v>
      </c>
      <c r="AE103" s="99">
        <v>5</v>
      </c>
      <c r="AF103" s="99">
        <v>15</v>
      </c>
      <c r="AG103" s="99">
        <v>26</v>
      </c>
      <c r="AH103" s="99">
        <v>66</v>
      </c>
      <c r="AI103" s="99">
        <v>125</v>
      </c>
      <c r="AJ103" s="99">
        <v>162</v>
      </c>
      <c r="AK103" s="99">
        <v>218</v>
      </c>
      <c r="AL103" s="99">
        <v>322</v>
      </c>
      <c r="AM103" s="99">
        <v>359</v>
      </c>
      <c r="AN103" s="99">
        <v>350</v>
      </c>
      <c r="AO103" s="99">
        <v>235</v>
      </c>
      <c r="AP103" s="99">
        <v>171</v>
      </c>
      <c r="AQ103" s="99">
        <v>0</v>
      </c>
      <c r="AR103" s="99">
        <v>2054</v>
      </c>
      <c r="AS103" s="127"/>
      <c r="AT103" s="122">
        <v>1996</v>
      </c>
      <c r="AU103" s="99">
        <v>0</v>
      </c>
      <c r="AV103" s="99">
        <v>0</v>
      </c>
      <c r="AW103" s="99">
        <v>0</v>
      </c>
      <c r="AX103" s="99">
        <v>0</v>
      </c>
      <c r="AY103" s="99">
        <v>0</v>
      </c>
      <c r="AZ103" s="99">
        <v>0</v>
      </c>
      <c r="BA103" s="99">
        <v>7</v>
      </c>
      <c r="BB103" s="99">
        <v>28</v>
      </c>
      <c r="BC103" s="99">
        <v>59</v>
      </c>
      <c r="BD103" s="99">
        <v>163</v>
      </c>
      <c r="BE103" s="99">
        <v>355</v>
      </c>
      <c r="BF103" s="99">
        <v>482</v>
      </c>
      <c r="BG103" s="99">
        <v>784</v>
      </c>
      <c r="BH103" s="99">
        <v>1213</v>
      </c>
      <c r="BI103" s="99">
        <v>1358</v>
      </c>
      <c r="BJ103" s="99">
        <v>1163</v>
      </c>
      <c r="BK103" s="99">
        <v>766</v>
      </c>
      <c r="BL103" s="99">
        <v>449</v>
      </c>
      <c r="BM103" s="99">
        <v>0</v>
      </c>
      <c r="BN103" s="99">
        <v>6827</v>
      </c>
      <c r="BP103" s="122">
        <v>1996</v>
      </c>
    </row>
    <row r="104" spans="2:68">
      <c r="B104" s="123">
        <v>1997</v>
      </c>
      <c r="C104" s="99">
        <v>0</v>
      </c>
      <c r="D104" s="99">
        <v>1</v>
      </c>
      <c r="E104" s="99">
        <v>0</v>
      </c>
      <c r="F104" s="99">
        <v>0</v>
      </c>
      <c r="G104" s="99">
        <v>0</v>
      </c>
      <c r="H104" s="99">
        <v>0</v>
      </c>
      <c r="I104" s="99">
        <v>4</v>
      </c>
      <c r="J104" s="99">
        <v>9</v>
      </c>
      <c r="K104" s="99">
        <v>29</v>
      </c>
      <c r="L104" s="99">
        <v>94</v>
      </c>
      <c r="M104" s="99">
        <v>189</v>
      </c>
      <c r="N104" s="99">
        <v>321</v>
      </c>
      <c r="O104" s="99">
        <v>553</v>
      </c>
      <c r="P104" s="99">
        <v>774</v>
      </c>
      <c r="Q104" s="99">
        <v>970</v>
      </c>
      <c r="R104" s="99">
        <v>791</v>
      </c>
      <c r="S104" s="99">
        <v>510</v>
      </c>
      <c r="T104" s="99">
        <v>291</v>
      </c>
      <c r="U104" s="99">
        <v>0</v>
      </c>
      <c r="V104" s="99">
        <v>4536</v>
      </c>
      <c r="W104" s="127"/>
      <c r="X104" s="123">
        <v>1997</v>
      </c>
      <c r="Y104" s="99">
        <v>0</v>
      </c>
      <c r="Z104" s="99">
        <v>0</v>
      </c>
      <c r="AA104" s="99">
        <v>0</v>
      </c>
      <c r="AB104" s="99">
        <v>0</v>
      </c>
      <c r="AC104" s="99">
        <v>1</v>
      </c>
      <c r="AD104" s="99">
        <v>0</v>
      </c>
      <c r="AE104" s="99">
        <v>2</v>
      </c>
      <c r="AF104" s="99">
        <v>9</v>
      </c>
      <c r="AG104" s="99">
        <v>34</v>
      </c>
      <c r="AH104" s="99">
        <v>73</v>
      </c>
      <c r="AI104" s="99">
        <v>117</v>
      </c>
      <c r="AJ104" s="99">
        <v>160</v>
      </c>
      <c r="AK104" s="99">
        <v>209</v>
      </c>
      <c r="AL104" s="99">
        <v>325</v>
      </c>
      <c r="AM104" s="99">
        <v>380</v>
      </c>
      <c r="AN104" s="99">
        <v>347</v>
      </c>
      <c r="AO104" s="99">
        <v>236</v>
      </c>
      <c r="AP104" s="99">
        <v>159</v>
      </c>
      <c r="AQ104" s="99">
        <v>0</v>
      </c>
      <c r="AR104" s="99">
        <v>2052</v>
      </c>
      <c r="AS104" s="127"/>
      <c r="AT104" s="123">
        <v>1997</v>
      </c>
      <c r="AU104" s="99">
        <v>0</v>
      </c>
      <c r="AV104" s="99">
        <v>1</v>
      </c>
      <c r="AW104" s="99">
        <v>0</v>
      </c>
      <c r="AX104" s="99">
        <v>0</v>
      </c>
      <c r="AY104" s="99">
        <v>1</v>
      </c>
      <c r="AZ104" s="99">
        <v>0</v>
      </c>
      <c r="BA104" s="99">
        <v>6</v>
      </c>
      <c r="BB104" s="99">
        <v>18</v>
      </c>
      <c r="BC104" s="99">
        <v>63</v>
      </c>
      <c r="BD104" s="99">
        <v>167</v>
      </c>
      <c r="BE104" s="99">
        <v>306</v>
      </c>
      <c r="BF104" s="99">
        <v>481</v>
      </c>
      <c r="BG104" s="99">
        <v>762</v>
      </c>
      <c r="BH104" s="99">
        <v>1099</v>
      </c>
      <c r="BI104" s="99">
        <v>1350</v>
      </c>
      <c r="BJ104" s="99">
        <v>1138</v>
      </c>
      <c r="BK104" s="99">
        <v>746</v>
      </c>
      <c r="BL104" s="99">
        <v>450</v>
      </c>
      <c r="BM104" s="99">
        <v>0</v>
      </c>
      <c r="BN104" s="99">
        <v>6588</v>
      </c>
      <c r="BP104" s="123">
        <v>1997</v>
      </c>
    </row>
    <row r="105" spans="2:68">
      <c r="B105" s="123">
        <v>1998</v>
      </c>
      <c r="C105" s="99">
        <v>0</v>
      </c>
      <c r="D105" s="99">
        <v>0</v>
      </c>
      <c r="E105" s="99">
        <v>0</v>
      </c>
      <c r="F105" s="99">
        <v>1</v>
      </c>
      <c r="G105" s="99">
        <v>2</v>
      </c>
      <c r="H105" s="99">
        <v>1</v>
      </c>
      <c r="I105" s="99">
        <v>2</v>
      </c>
      <c r="J105" s="99">
        <v>13</v>
      </c>
      <c r="K105" s="99">
        <v>38</v>
      </c>
      <c r="L105" s="99">
        <v>93</v>
      </c>
      <c r="M105" s="99">
        <v>205</v>
      </c>
      <c r="N105" s="99">
        <v>326</v>
      </c>
      <c r="O105" s="99">
        <v>532</v>
      </c>
      <c r="P105" s="99">
        <v>810</v>
      </c>
      <c r="Q105" s="99">
        <v>1037</v>
      </c>
      <c r="R105" s="99">
        <v>827</v>
      </c>
      <c r="S105" s="99">
        <v>508</v>
      </c>
      <c r="T105" s="99">
        <v>319</v>
      </c>
      <c r="U105" s="99">
        <v>0</v>
      </c>
      <c r="V105" s="99">
        <v>4714</v>
      </c>
      <c r="W105" s="127"/>
      <c r="X105" s="123">
        <v>1998</v>
      </c>
      <c r="Y105" s="99">
        <v>0</v>
      </c>
      <c r="Z105" s="99">
        <v>0</v>
      </c>
      <c r="AA105" s="99">
        <v>0</v>
      </c>
      <c r="AB105" s="99">
        <v>0</v>
      </c>
      <c r="AC105" s="99">
        <v>0</v>
      </c>
      <c r="AD105" s="99">
        <v>1</v>
      </c>
      <c r="AE105" s="99">
        <v>4</v>
      </c>
      <c r="AF105" s="99">
        <v>9</v>
      </c>
      <c r="AG105" s="99">
        <v>28</v>
      </c>
      <c r="AH105" s="99">
        <v>53</v>
      </c>
      <c r="AI105" s="99">
        <v>110</v>
      </c>
      <c r="AJ105" s="99">
        <v>162</v>
      </c>
      <c r="AK105" s="99">
        <v>199</v>
      </c>
      <c r="AL105" s="99">
        <v>302</v>
      </c>
      <c r="AM105" s="99">
        <v>393</v>
      </c>
      <c r="AN105" s="99">
        <v>354</v>
      </c>
      <c r="AO105" s="99">
        <v>248</v>
      </c>
      <c r="AP105" s="99">
        <v>165</v>
      </c>
      <c r="AQ105" s="99">
        <v>0</v>
      </c>
      <c r="AR105" s="99">
        <v>2028</v>
      </c>
      <c r="AS105" s="127"/>
      <c r="AT105" s="123">
        <v>1998</v>
      </c>
      <c r="AU105" s="99">
        <v>0</v>
      </c>
      <c r="AV105" s="99">
        <v>0</v>
      </c>
      <c r="AW105" s="99">
        <v>0</v>
      </c>
      <c r="AX105" s="99">
        <v>1</v>
      </c>
      <c r="AY105" s="99">
        <v>2</v>
      </c>
      <c r="AZ105" s="99">
        <v>2</v>
      </c>
      <c r="BA105" s="99">
        <v>6</v>
      </c>
      <c r="BB105" s="99">
        <v>22</v>
      </c>
      <c r="BC105" s="99">
        <v>66</v>
      </c>
      <c r="BD105" s="99">
        <v>146</v>
      </c>
      <c r="BE105" s="99">
        <v>315</v>
      </c>
      <c r="BF105" s="99">
        <v>488</v>
      </c>
      <c r="BG105" s="99">
        <v>731</v>
      </c>
      <c r="BH105" s="99">
        <v>1112</v>
      </c>
      <c r="BI105" s="99">
        <v>1430</v>
      </c>
      <c r="BJ105" s="99">
        <v>1181</v>
      </c>
      <c r="BK105" s="99">
        <v>756</v>
      </c>
      <c r="BL105" s="99">
        <v>484</v>
      </c>
      <c r="BM105" s="99">
        <v>0</v>
      </c>
      <c r="BN105" s="99">
        <v>6742</v>
      </c>
      <c r="BP105" s="123">
        <v>1998</v>
      </c>
    </row>
    <row r="106" spans="2:68">
      <c r="B106" s="123">
        <v>1999</v>
      </c>
      <c r="C106" s="99">
        <v>0</v>
      </c>
      <c r="D106" s="99">
        <v>0</v>
      </c>
      <c r="E106" s="99">
        <v>0</v>
      </c>
      <c r="F106" s="99">
        <v>0</v>
      </c>
      <c r="G106" s="99">
        <v>0</v>
      </c>
      <c r="H106" s="99">
        <v>0</v>
      </c>
      <c r="I106" s="99">
        <v>3</v>
      </c>
      <c r="J106" s="99">
        <v>14</v>
      </c>
      <c r="K106" s="99">
        <v>34</v>
      </c>
      <c r="L106" s="99">
        <v>93</v>
      </c>
      <c r="M106" s="99">
        <v>201</v>
      </c>
      <c r="N106" s="99">
        <v>334</v>
      </c>
      <c r="O106" s="99">
        <v>499</v>
      </c>
      <c r="P106" s="99">
        <v>766</v>
      </c>
      <c r="Q106" s="99">
        <v>982</v>
      </c>
      <c r="R106" s="99">
        <v>904</v>
      </c>
      <c r="S106" s="99">
        <v>480</v>
      </c>
      <c r="T106" s="99">
        <v>345</v>
      </c>
      <c r="U106" s="99">
        <v>0</v>
      </c>
      <c r="V106" s="99">
        <v>4655</v>
      </c>
      <c r="W106" s="127"/>
      <c r="X106" s="123">
        <v>1999</v>
      </c>
      <c r="Y106" s="99">
        <v>0</v>
      </c>
      <c r="Z106" s="99">
        <v>1</v>
      </c>
      <c r="AA106" s="99">
        <v>0</v>
      </c>
      <c r="AB106" s="99">
        <v>0</v>
      </c>
      <c r="AC106" s="99">
        <v>0</v>
      </c>
      <c r="AD106" s="99">
        <v>1</v>
      </c>
      <c r="AE106" s="99">
        <v>2</v>
      </c>
      <c r="AF106" s="99">
        <v>10</v>
      </c>
      <c r="AG106" s="99">
        <v>34</v>
      </c>
      <c r="AH106" s="99">
        <v>51</v>
      </c>
      <c r="AI106" s="99">
        <v>125</v>
      </c>
      <c r="AJ106" s="99">
        <v>162</v>
      </c>
      <c r="AK106" s="99">
        <v>202</v>
      </c>
      <c r="AL106" s="99">
        <v>308</v>
      </c>
      <c r="AM106" s="99">
        <v>413</v>
      </c>
      <c r="AN106" s="99">
        <v>406</v>
      </c>
      <c r="AO106" s="99">
        <v>245</v>
      </c>
      <c r="AP106" s="99">
        <v>188</v>
      </c>
      <c r="AQ106" s="99">
        <v>0</v>
      </c>
      <c r="AR106" s="99">
        <v>2148</v>
      </c>
      <c r="AS106" s="127"/>
      <c r="AT106" s="123">
        <v>1999</v>
      </c>
      <c r="AU106" s="99">
        <v>0</v>
      </c>
      <c r="AV106" s="99">
        <v>1</v>
      </c>
      <c r="AW106" s="99">
        <v>0</v>
      </c>
      <c r="AX106" s="99">
        <v>0</v>
      </c>
      <c r="AY106" s="99">
        <v>0</v>
      </c>
      <c r="AZ106" s="99">
        <v>1</v>
      </c>
      <c r="BA106" s="99">
        <v>5</v>
      </c>
      <c r="BB106" s="99">
        <v>24</v>
      </c>
      <c r="BC106" s="99">
        <v>68</v>
      </c>
      <c r="BD106" s="99">
        <v>144</v>
      </c>
      <c r="BE106" s="99">
        <v>326</v>
      </c>
      <c r="BF106" s="99">
        <v>496</v>
      </c>
      <c r="BG106" s="99">
        <v>701</v>
      </c>
      <c r="BH106" s="99">
        <v>1074</v>
      </c>
      <c r="BI106" s="99">
        <v>1395</v>
      </c>
      <c r="BJ106" s="99">
        <v>1310</v>
      </c>
      <c r="BK106" s="99">
        <v>725</v>
      </c>
      <c r="BL106" s="99">
        <v>533</v>
      </c>
      <c r="BM106" s="99">
        <v>0</v>
      </c>
      <c r="BN106" s="99">
        <v>6803</v>
      </c>
      <c r="BP106" s="123">
        <v>1999</v>
      </c>
    </row>
    <row r="107" spans="2:68" s="91" customFormat="1">
      <c r="B107" s="124">
        <v>2000</v>
      </c>
      <c r="C107" s="99">
        <v>0</v>
      </c>
      <c r="D107" s="99">
        <v>0</v>
      </c>
      <c r="E107" s="99">
        <v>0</v>
      </c>
      <c r="F107" s="99">
        <v>0</v>
      </c>
      <c r="G107" s="99">
        <v>0</v>
      </c>
      <c r="H107" s="99">
        <v>2</v>
      </c>
      <c r="I107" s="99">
        <v>2</v>
      </c>
      <c r="J107" s="99">
        <v>13</v>
      </c>
      <c r="K107" s="99">
        <v>38</v>
      </c>
      <c r="L107" s="99">
        <v>73</v>
      </c>
      <c r="M107" s="99">
        <v>179</v>
      </c>
      <c r="N107" s="99">
        <v>352</v>
      </c>
      <c r="O107" s="99">
        <v>506</v>
      </c>
      <c r="P107" s="99">
        <v>701</v>
      </c>
      <c r="Q107" s="99">
        <v>938</v>
      </c>
      <c r="R107" s="99">
        <v>913</v>
      </c>
      <c r="S107" s="99">
        <v>520</v>
      </c>
      <c r="T107" s="99">
        <v>349</v>
      </c>
      <c r="U107" s="99">
        <v>1</v>
      </c>
      <c r="V107" s="99">
        <v>4587</v>
      </c>
      <c r="W107" s="125"/>
      <c r="X107" s="124">
        <v>2000</v>
      </c>
      <c r="Y107" s="99">
        <v>0</v>
      </c>
      <c r="Z107" s="99">
        <v>0</v>
      </c>
      <c r="AA107" s="99">
        <v>0</v>
      </c>
      <c r="AB107" s="99">
        <v>0</v>
      </c>
      <c r="AC107" s="99">
        <v>0</v>
      </c>
      <c r="AD107" s="99">
        <v>0</v>
      </c>
      <c r="AE107" s="99">
        <v>1</v>
      </c>
      <c r="AF107" s="99">
        <v>13</v>
      </c>
      <c r="AG107" s="99">
        <v>25</v>
      </c>
      <c r="AH107" s="99">
        <v>64</v>
      </c>
      <c r="AI107" s="99">
        <v>130</v>
      </c>
      <c r="AJ107" s="99">
        <v>177</v>
      </c>
      <c r="AK107" s="99">
        <v>219</v>
      </c>
      <c r="AL107" s="99">
        <v>304</v>
      </c>
      <c r="AM107" s="99">
        <v>423</v>
      </c>
      <c r="AN107" s="99">
        <v>406</v>
      </c>
      <c r="AO107" s="99">
        <v>291</v>
      </c>
      <c r="AP107" s="99">
        <v>238</v>
      </c>
      <c r="AQ107" s="99">
        <v>0</v>
      </c>
      <c r="AR107" s="99">
        <v>2291</v>
      </c>
      <c r="AS107" s="125"/>
      <c r="AT107" s="124">
        <v>2000</v>
      </c>
      <c r="AU107" s="99">
        <v>0</v>
      </c>
      <c r="AV107" s="99">
        <v>0</v>
      </c>
      <c r="AW107" s="99">
        <v>0</v>
      </c>
      <c r="AX107" s="99">
        <v>0</v>
      </c>
      <c r="AY107" s="99">
        <v>0</v>
      </c>
      <c r="AZ107" s="99">
        <v>2</v>
      </c>
      <c r="BA107" s="99">
        <v>3</v>
      </c>
      <c r="BB107" s="99">
        <v>26</v>
      </c>
      <c r="BC107" s="99">
        <v>63</v>
      </c>
      <c r="BD107" s="99">
        <v>137</v>
      </c>
      <c r="BE107" s="99">
        <v>309</v>
      </c>
      <c r="BF107" s="99">
        <v>529</v>
      </c>
      <c r="BG107" s="99">
        <v>725</v>
      </c>
      <c r="BH107" s="99">
        <v>1005</v>
      </c>
      <c r="BI107" s="99">
        <v>1361</v>
      </c>
      <c r="BJ107" s="99">
        <v>1319</v>
      </c>
      <c r="BK107" s="99">
        <v>811</v>
      </c>
      <c r="BL107" s="99">
        <v>587</v>
      </c>
      <c r="BM107" s="99">
        <v>1</v>
      </c>
      <c r="BN107" s="99">
        <v>6878</v>
      </c>
      <c r="BP107" s="124">
        <v>2000</v>
      </c>
    </row>
    <row r="108" spans="2:68">
      <c r="B108" s="123">
        <v>2001</v>
      </c>
      <c r="C108" s="99">
        <v>0</v>
      </c>
      <c r="D108" s="99">
        <v>0</v>
      </c>
      <c r="E108" s="99">
        <v>0</v>
      </c>
      <c r="F108" s="99">
        <v>1</v>
      </c>
      <c r="G108" s="99">
        <v>0</v>
      </c>
      <c r="H108" s="99">
        <v>2</v>
      </c>
      <c r="I108" s="99">
        <v>7</v>
      </c>
      <c r="J108" s="99">
        <v>11</v>
      </c>
      <c r="K108" s="99">
        <v>51</v>
      </c>
      <c r="L108" s="99">
        <v>74</v>
      </c>
      <c r="M108" s="99">
        <v>182</v>
      </c>
      <c r="N108" s="99">
        <v>359</v>
      </c>
      <c r="O108" s="99">
        <v>500</v>
      </c>
      <c r="P108" s="99">
        <v>699</v>
      </c>
      <c r="Q108" s="99">
        <v>969</v>
      </c>
      <c r="R108" s="99">
        <v>874</v>
      </c>
      <c r="S108" s="99">
        <v>566</v>
      </c>
      <c r="T108" s="99">
        <v>346</v>
      </c>
      <c r="U108" s="99">
        <v>1</v>
      </c>
      <c r="V108" s="99">
        <v>4642</v>
      </c>
      <c r="W108" s="127"/>
      <c r="X108" s="123">
        <v>2001</v>
      </c>
      <c r="Y108" s="99">
        <v>0</v>
      </c>
      <c r="Z108" s="99">
        <v>0</v>
      </c>
      <c r="AA108" s="99">
        <v>0</v>
      </c>
      <c r="AB108" s="99">
        <v>0</v>
      </c>
      <c r="AC108" s="99">
        <v>0</v>
      </c>
      <c r="AD108" s="99">
        <v>0</v>
      </c>
      <c r="AE108" s="99">
        <v>0</v>
      </c>
      <c r="AF108" s="99">
        <v>12</v>
      </c>
      <c r="AG108" s="99">
        <v>42</v>
      </c>
      <c r="AH108" s="99">
        <v>78</v>
      </c>
      <c r="AI108" s="99">
        <v>111</v>
      </c>
      <c r="AJ108" s="99">
        <v>194</v>
      </c>
      <c r="AK108" s="99">
        <v>225</v>
      </c>
      <c r="AL108" s="99">
        <v>329</v>
      </c>
      <c r="AM108" s="99">
        <v>428</v>
      </c>
      <c r="AN108" s="99">
        <v>427</v>
      </c>
      <c r="AO108" s="99">
        <v>329</v>
      </c>
      <c r="AP108" s="99">
        <v>220</v>
      </c>
      <c r="AQ108" s="99">
        <v>1</v>
      </c>
      <c r="AR108" s="99">
        <v>2396</v>
      </c>
      <c r="AS108" s="127"/>
      <c r="AT108" s="123">
        <v>2001</v>
      </c>
      <c r="AU108" s="99">
        <v>0</v>
      </c>
      <c r="AV108" s="99">
        <v>0</v>
      </c>
      <c r="AW108" s="99">
        <v>0</v>
      </c>
      <c r="AX108" s="99">
        <v>1</v>
      </c>
      <c r="AY108" s="99">
        <v>0</v>
      </c>
      <c r="AZ108" s="99">
        <v>2</v>
      </c>
      <c r="BA108" s="99">
        <v>7</v>
      </c>
      <c r="BB108" s="99">
        <v>23</v>
      </c>
      <c r="BC108" s="99">
        <v>93</v>
      </c>
      <c r="BD108" s="99">
        <v>152</v>
      </c>
      <c r="BE108" s="99">
        <v>293</v>
      </c>
      <c r="BF108" s="99">
        <v>553</v>
      </c>
      <c r="BG108" s="99">
        <v>725</v>
      </c>
      <c r="BH108" s="99">
        <v>1028</v>
      </c>
      <c r="BI108" s="99">
        <v>1397</v>
      </c>
      <c r="BJ108" s="99">
        <v>1301</v>
      </c>
      <c r="BK108" s="99">
        <v>895</v>
      </c>
      <c r="BL108" s="99">
        <v>566</v>
      </c>
      <c r="BM108" s="99">
        <v>2</v>
      </c>
      <c r="BN108" s="99">
        <v>7038</v>
      </c>
      <c r="BP108" s="123">
        <v>2001</v>
      </c>
    </row>
    <row r="109" spans="2:68">
      <c r="B109" s="124">
        <v>2002</v>
      </c>
      <c r="C109" s="99">
        <v>0</v>
      </c>
      <c r="D109" s="99">
        <v>0</v>
      </c>
      <c r="E109" s="99">
        <v>0</v>
      </c>
      <c r="F109" s="99">
        <v>1</v>
      </c>
      <c r="G109" s="99">
        <v>1</v>
      </c>
      <c r="H109" s="99">
        <v>3</v>
      </c>
      <c r="I109" s="99">
        <v>3</v>
      </c>
      <c r="J109" s="99">
        <v>16</v>
      </c>
      <c r="K109" s="99">
        <v>30</v>
      </c>
      <c r="L109" s="99">
        <v>98</v>
      </c>
      <c r="M109" s="99">
        <v>190</v>
      </c>
      <c r="N109" s="99">
        <v>342</v>
      </c>
      <c r="O109" s="99">
        <v>494</v>
      </c>
      <c r="P109" s="99">
        <v>675</v>
      </c>
      <c r="Q109" s="99">
        <v>958</v>
      </c>
      <c r="R109" s="99">
        <v>991</v>
      </c>
      <c r="S109" s="99">
        <v>609</v>
      </c>
      <c r="T109" s="99">
        <v>349</v>
      </c>
      <c r="U109" s="99">
        <v>0</v>
      </c>
      <c r="V109" s="99">
        <v>4760</v>
      </c>
      <c r="W109" s="127"/>
      <c r="X109" s="124">
        <v>2002</v>
      </c>
      <c r="Y109" s="99">
        <v>0</v>
      </c>
      <c r="Z109" s="99">
        <v>0</v>
      </c>
      <c r="AA109" s="99">
        <v>0</v>
      </c>
      <c r="AB109" s="99">
        <v>0</v>
      </c>
      <c r="AC109" s="99">
        <v>0</v>
      </c>
      <c r="AD109" s="99">
        <v>1</v>
      </c>
      <c r="AE109" s="99">
        <v>2</v>
      </c>
      <c r="AF109" s="99">
        <v>6</v>
      </c>
      <c r="AG109" s="99">
        <v>34</v>
      </c>
      <c r="AH109" s="99">
        <v>74</v>
      </c>
      <c r="AI109" s="99">
        <v>139</v>
      </c>
      <c r="AJ109" s="99">
        <v>219</v>
      </c>
      <c r="AK109" s="99">
        <v>251</v>
      </c>
      <c r="AL109" s="99">
        <v>295</v>
      </c>
      <c r="AM109" s="99">
        <v>449</v>
      </c>
      <c r="AN109" s="99">
        <v>493</v>
      </c>
      <c r="AO109" s="99">
        <v>323</v>
      </c>
      <c r="AP109" s="99">
        <v>256</v>
      </c>
      <c r="AQ109" s="99">
        <v>1</v>
      </c>
      <c r="AR109" s="99">
        <v>2543</v>
      </c>
      <c r="AS109" s="127"/>
      <c r="AT109" s="124">
        <v>2002</v>
      </c>
      <c r="AU109" s="99">
        <v>0</v>
      </c>
      <c r="AV109" s="99">
        <v>0</v>
      </c>
      <c r="AW109" s="99">
        <v>0</v>
      </c>
      <c r="AX109" s="99">
        <v>1</v>
      </c>
      <c r="AY109" s="99">
        <v>1</v>
      </c>
      <c r="AZ109" s="99">
        <v>4</v>
      </c>
      <c r="BA109" s="99">
        <v>5</v>
      </c>
      <c r="BB109" s="99">
        <v>22</v>
      </c>
      <c r="BC109" s="99">
        <v>64</v>
      </c>
      <c r="BD109" s="99">
        <v>172</v>
      </c>
      <c r="BE109" s="99">
        <v>329</v>
      </c>
      <c r="BF109" s="99">
        <v>561</v>
      </c>
      <c r="BG109" s="99">
        <v>745</v>
      </c>
      <c r="BH109" s="99">
        <v>970</v>
      </c>
      <c r="BI109" s="99">
        <v>1407</v>
      </c>
      <c r="BJ109" s="99">
        <v>1484</v>
      </c>
      <c r="BK109" s="99">
        <v>932</v>
      </c>
      <c r="BL109" s="99">
        <v>605</v>
      </c>
      <c r="BM109" s="99">
        <v>1</v>
      </c>
      <c r="BN109" s="99">
        <v>7303</v>
      </c>
      <c r="BP109" s="124">
        <v>2002</v>
      </c>
    </row>
    <row r="110" spans="2:68">
      <c r="B110" s="123">
        <v>2003</v>
      </c>
      <c r="C110" s="99">
        <v>1</v>
      </c>
      <c r="D110" s="99">
        <v>1</v>
      </c>
      <c r="E110" s="99">
        <v>0</v>
      </c>
      <c r="F110" s="99">
        <v>0</v>
      </c>
      <c r="G110" s="99">
        <v>2</v>
      </c>
      <c r="H110" s="99">
        <v>2</v>
      </c>
      <c r="I110" s="99">
        <v>1</v>
      </c>
      <c r="J110" s="99">
        <v>6</v>
      </c>
      <c r="K110" s="99">
        <v>36</v>
      </c>
      <c r="L110" s="99">
        <v>97</v>
      </c>
      <c r="M110" s="99">
        <v>162</v>
      </c>
      <c r="N110" s="99">
        <v>344</v>
      </c>
      <c r="O110" s="99">
        <v>481</v>
      </c>
      <c r="P110" s="99">
        <v>660</v>
      </c>
      <c r="Q110" s="99">
        <v>861</v>
      </c>
      <c r="R110" s="99">
        <v>876</v>
      </c>
      <c r="S110" s="99">
        <v>630</v>
      </c>
      <c r="T110" s="99">
        <v>350</v>
      </c>
      <c r="U110" s="99">
        <v>0</v>
      </c>
      <c r="V110" s="99">
        <v>4510</v>
      </c>
      <c r="W110" s="127"/>
      <c r="X110" s="123">
        <v>2003</v>
      </c>
      <c r="Y110" s="99">
        <v>0</v>
      </c>
      <c r="Z110" s="99">
        <v>0</v>
      </c>
      <c r="AA110" s="99">
        <v>0</v>
      </c>
      <c r="AB110" s="99">
        <v>0</v>
      </c>
      <c r="AC110" s="99">
        <v>1</v>
      </c>
      <c r="AD110" s="99">
        <v>1</v>
      </c>
      <c r="AE110" s="99">
        <v>3</v>
      </c>
      <c r="AF110" s="99">
        <v>7</v>
      </c>
      <c r="AG110" s="99">
        <v>39</v>
      </c>
      <c r="AH110" s="99">
        <v>61</v>
      </c>
      <c r="AI110" s="99">
        <v>133</v>
      </c>
      <c r="AJ110" s="99">
        <v>182</v>
      </c>
      <c r="AK110" s="99">
        <v>263</v>
      </c>
      <c r="AL110" s="99">
        <v>294</v>
      </c>
      <c r="AM110" s="99">
        <v>384</v>
      </c>
      <c r="AN110" s="99">
        <v>473</v>
      </c>
      <c r="AO110" s="99">
        <v>349</v>
      </c>
      <c r="AP110" s="99">
        <v>276</v>
      </c>
      <c r="AQ110" s="99">
        <v>0</v>
      </c>
      <c r="AR110" s="99">
        <v>2466</v>
      </c>
      <c r="AS110" s="127"/>
      <c r="AT110" s="123">
        <v>2003</v>
      </c>
      <c r="AU110" s="99">
        <v>1</v>
      </c>
      <c r="AV110" s="99">
        <v>1</v>
      </c>
      <c r="AW110" s="99">
        <v>0</v>
      </c>
      <c r="AX110" s="99">
        <v>0</v>
      </c>
      <c r="AY110" s="99">
        <v>3</v>
      </c>
      <c r="AZ110" s="99">
        <v>3</v>
      </c>
      <c r="BA110" s="99">
        <v>4</v>
      </c>
      <c r="BB110" s="99">
        <v>13</v>
      </c>
      <c r="BC110" s="99">
        <v>75</v>
      </c>
      <c r="BD110" s="99">
        <v>158</v>
      </c>
      <c r="BE110" s="99">
        <v>295</v>
      </c>
      <c r="BF110" s="99">
        <v>526</v>
      </c>
      <c r="BG110" s="99">
        <v>744</v>
      </c>
      <c r="BH110" s="99">
        <v>954</v>
      </c>
      <c r="BI110" s="99">
        <v>1245</v>
      </c>
      <c r="BJ110" s="99">
        <v>1349</v>
      </c>
      <c r="BK110" s="99">
        <v>979</v>
      </c>
      <c r="BL110" s="99">
        <v>626</v>
      </c>
      <c r="BM110" s="99">
        <v>0</v>
      </c>
      <c r="BN110" s="99">
        <v>6976</v>
      </c>
      <c r="BP110" s="123">
        <v>2003</v>
      </c>
    </row>
    <row r="111" spans="2:68">
      <c r="B111" s="124">
        <v>2004</v>
      </c>
      <c r="C111" s="99">
        <v>0</v>
      </c>
      <c r="D111" s="99">
        <v>0</v>
      </c>
      <c r="E111" s="99">
        <v>0</v>
      </c>
      <c r="F111" s="99">
        <v>0</v>
      </c>
      <c r="G111" s="99">
        <v>0</v>
      </c>
      <c r="H111" s="99">
        <v>0</v>
      </c>
      <c r="I111" s="99">
        <v>6</v>
      </c>
      <c r="J111" s="99">
        <v>9</v>
      </c>
      <c r="K111" s="99">
        <v>34</v>
      </c>
      <c r="L111" s="99">
        <v>105</v>
      </c>
      <c r="M111" s="99">
        <v>184</v>
      </c>
      <c r="N111" s="99">
        <v>355</v>
      </c>
      <c r="O111" s="99">
        <v>501</v>
      </c>
      <c r="P111" s="99">
        <v>636</v>
      </c>
      <c r="Q111" s="99">
        <v>901</v>
      </c>
      <c r="R111" s="99">
        <v>924</v>
      </c>
      <c r="S111" s="99">
        <v>680</v>
      </c>
      <c r="T111" s="99">
        <v>398</v>
      </c>
      <c r="U111" s="99">
        <v>0</v>
      </c>
      <c r="V111" s="99">
        <v>4733</v>
      </c>
      <c r="W111" s="127"/>
      <c r="X111" s="124">
        <v>2004</v>
      </c>
      <c r="Y111" s="99">
        <v>1</v>
      </c>
      <c r="Z111" s="99">
        <v>0</v>
      </c>
      <c r="AA111" s="99">
        <v>0</v>
      </c>
      <c r="AB111" s="99">
        <v>0</v>
      </c>
      <c r="AC111" s="99">
        <v>0</v>
      </c>
      <c r="AD111" s="99">
        <v>1</v>
      </c>
      <c r="AE111" s="99">
        <v>0</v>
      </c>
      <c r="AF111" s="99">
        <v>15</v>
      </c>
      <c r="AG111" s="99">
        <v>41</v>
      </c>
      <c r="AH111" s="99">
        <v>72</v>
      </c>
      <c r="AI111" s="99">
        <v>112</v>
      </c>
      <c r="AJ111" s="99">
        <v>198</v>
      </c>
      <c r="AK111" s="99">
        <v>269</v>
      </c>
      <c r="AL111" s="99">
        <v>290</v>
      </c>
      <c r="AM111" s="99">
        <v>361</v>
      </c>
      <c r="AN111" s="99">
        <v>495</v>
      </c>
      <c r="AO111" s="99">
        <v>406</v>
      </c>
      <c r="AP111" s="99">
        <v>270</v>
      </c>
      <c r="AQ111" s="99">
        <v>0</v>
      </c>
      <c r="AR111" s="99">
        <v>2531</v>
      </c>
      <c r="AS111" s="127"/>
      <c r="AT111" s="124">
        <v>2004</v>
      </c>
      <c r="AU111" s="99">
        <v>1</v>
      </c>
      <c r="AV111" s="99">
        <v>0</v>
      </c>
      <c r="AW111" s="99">
        <v>0</v>
      </c>
      <c r="AX111" s="99">
        <v>0</v>
      </c>
      <c r="AY111" s="99">
        <v>0</v>
      </c>
      <c r="AZ111" s="99">
        <v>1</v>
      </c>
      <c r="BA111" s="99">
        <v>6</v>
      </c>
      <c r="BB111" s="99">
        <v>24</v>
      </c>
      <c r="BC111" s="99">
        <v>75</v>
      </c>
      <c r="BD111" s="99">
        <v>177</v>
      </c>
      <c r="BE111" s="99">
        <v>296</v>
      </c>
      <c r="BF111" s="99">
        <v>553</v>
      </c>
      <c r="BG111" s="99">
        <v>770</v>
      </c>
      <c r="BH111" s="99">
        <v>926</v>
      </c>
      <c r="BI111" s="99">
        <v>1262</v>
      </c>
      <c r="BJ111" s="99">
        <v>1419</v>
      </c>
      <c r="BK111" s="99">
        <v>1086</v>
      </c>
      <c r="BL111" s="99">
        <v>668</v>
      </c>
      <c r="BM111" s="99">
        <v>0</v>
      </c>
      <c r="BN111" s="99">
        <v>7264</v>
      </c>
      <c r="BP111" s="124">
        <v>2004</v>
      </c>
    </row>
    <row r="112" spans="2:68">
      <c r="B112" s="123">
        <v>2005</v>
      </c>
      <c r="C112" s="99">
        <v>0</v>
      </c>
      <c r="D112" s="99">
        <v>0</v>
      </c>
      <c r="E112" s="99">
        <v>0</v>
      </c>
      <c r="F112" s="99">
        <v>1</v>
      </c>
      <c r="G112" s="99">
        <v>0</v>
      </c>
      <c r="H112" s="99">
        <v>0</v>
      </c>
      <c r="I112" s="99">
        <v>1</v>
      </c>
      <c r="J112" s="99">
        <v>7</v>
      </c>
      <c r="K112" s="99">
        <v>32</v>
      </c>
      <c r="L112" s="99">
        <v>71</v>
      </c>
      <c r="M112" s="99">
        <v>169</v>
      </c>
      <c r="N112" s="99">
        <v>338</v>
      </c>
      <c r="O112" s="99">
        <v>533</v>
      </c>
      <c r="P112" s="99">
        <v>680</v>
      </c>
      <c r="Q112" s="99">
        <v>821</v>
      </c>
      <c r="R112" s="99">
        <v>950</v>
      </c>
      <c r="S112" s="99">
        <v>690</v>
      </c>
      <c r="T112" s="99">
        <v>401</v>
      </c>
      <c r="U112" s="99">
        <v>0</v>
      </c>
      <c r="V112" s="99">
        <v>4694</v>
      </c>
      <c r="W112" s="127"/>
      <c r="X112" s="123">
        <v>2005</v>
      </c>
      <c r="Y112" s="99">
        <v>0</v>
      </c>
      <c r="Z112" s="99">
        <v>0</v>
      </c>
      <c r="AA112" s="99">
        <v>0</v>
      </c>
      <c r="AB112" s="99">
        <v>0</v>
      </c>
      <c r="AC112" s="99">
        <v>0</v>
      </c>
      <c r="AD112" s="99">
        <v>0</v>
      </c>
      <c r="AE112" s="99">
        <v>1</v>
      </c>
      <c r="AF112" s="99">
        <v>9</v>
      </c>
      <c r="AG112" s="99">
        <v>18</v>
      </c>
      <c r="AH112" s="99">
        <v>88</v>
      </c>
      <c r="AI112" s="99">
        <v>99</v>
      </c>
      <c r="AJ112" s="99">
        <v>221</v>
      </c>
      <c r="AK112" s="99">
        <v>278</v>
      </c>
      <c r="AL112" s="99">
        <v>353</v>
      </c>
      <c r="AM112" s="99">
        <v>410</v>
      </c>
      <c r="AN112" s="99">
        <v>488</v>
      </c>
      <c r="AO112" s="99">
        <v>435</v>
      </c>
      <c r="AP112" s="99">
        <v>304</v>
      </c>
      <c r="AQ112" s="99">
        <v>1</v>
      </c>
      <c r="AR112" s="99">
        <v>2705</v>
      </c>
      <c r="AS112" s="127"/>
      <c r="AT112" s="123">
        <v>2005</v>
      </c>
      <c r="AU112" s="99">
        <v>0</v>
      </c>
      <c r="AV112" s="99">
        <v>0</v>
      </c>
      <c r="AW112" s="99">
        <v>0</v>
      </c>
      <c r="AX112" s="99">
        <v>1</v>
      </c>
      <c r="AY112" s="99">
        <v>0</v>
      </c>
      <c r="AZ112" s="99">
        <v>0</v>
      </c>
      <c r="BA112" s="99">
        <v>2</v>
      </c>
      <c r="BB112" s="99">
        <v>16</v>
      </c>
      <c r="BC112" s="99">
        <v>50</v>
      </c>
      <c r="BD112" s="99">
        <v>159</v>
      </c>
      <c r="BE112" s="99">
        <v>268</v>
      </c>
      <c r="BF112" s="99">
        <v>559</v>
      </c>
      <c r="BG112" s="99">
        <v>811</v>
      </c>
      <c r="BH112" s="99">
        <v>1033</v>
      </c>
      <c r="BI112" s="99">
        <v>1231</v>
      </c>
      <c r="BJ112" s="99">
        <v>1438</v>
      </c>
      <c r="BK112" s="99">
        <v>1125</v>
      </c>
      <c r="BL112" s="99">
        <v>705</v>
      </c>
      <c r="BM112" s="99">
        <v>1</v>
      </c>
      <c r="BN112" s="99">
        <v>7399</v>
      </c>
      <c r="BP112" s="123">
        <v>2005</v>
      </c>
    </row>
    <row r="113" spans="2:68">
      <c r="B113" s="123">
        <v>2006</v>
      </c>
      <c r="C113" s="99">
        <v>1</v>
      </c>
      <c r="D113" s="99">
        <v>0</v>
      </c>
      <c r="E113" s="99">
        <v>0</v>
      </c>
      <c r="F113" s="99">
        <v>0</v>
      </c>
      <c r="G113" s="99">
        <v>0</v>
      </c>
      <c r="H113" s="99">
        <v>2</v>
      </c>
      <c r="I113" s="99">
        <v>4</v>
      </c>
      <c r="J113" s="99">
        <v>9</v>
      </c>
      <c r="K113" s="99">
        <v>35</v>
      </c>
      <c r="L113" s="99">
        <v>88</v>
      </c>
      <c r="M113" s="99">
        <v>199</v>
      </c>
      <c r="N113" s="99">
        <v>326</v>
      </c>
      <c r="O113" s="99">
        <v>528</v>
      </c>
      <c r="P113" s="99">
        <v>630</v>
      </c>
      <c r="Q113" s="99">
        <v>788</v>
      </c>
      <c r="R113" s="99">
        <v>866</v>
      </c>
      <c r="S113" s="99">
        <v>744</v>
      </c>
      <c r="T113" s="99">
        <v>448</v>
      </c>
      <c r="U113" s="99">
        <v>0</v>
      </c>
      <c r="V113" s="99">
        <v>4668</v>
      </c>
      <c r="X113" s="123">
        <v>2006</v>
      </c>
      <c r="Y113" s="99">
        <v>0</v>
      </c>
      <c r="Z113" s="99">
        <v>0</v>
      </c>
      <c r="AA113" s="99">
        <v>0</v>
      </c>
      <c r="AB113" s="99">
        <v>0</v>
      </c>
      <c r="AC113" s="99">
        <v>0</v>
      </c>
      <c r="AD113" s="99">
        <v>3</v>
      </c>
      <c r="AE113" s="99">
        <v>2</v>
      </c>
      <c r="AF113" s="99">
        <v>11</v>
      </c>
      <c r="AG113" s="99">
        <v>31</v>
      </c>
      <c r="AH113" s="99">
        <v>96</v>
      </c>
      <c r="AI113" s="99">
        <v>123</v>
      </c>
      <c r="AJ113" s="99">
        <v>226</v>
      </c>
      <c r="AK113" s="99">
        <v>307</v>
      </c>
      <c r="AL113" s="99">
        <v>340</v>
      </c>
      <c r="AM113" s="99">
        <v>370</v>
      </c>
      <c r="AN113" s="99">
        <v>455</v>
      </c>
      <c r="AO113" s="99">
        <v>399</v>
      </c>
      <c r="AP113" s="99">
        <v>322</v>
      </c>
      <c r="AQ113" s="99">
        <v>0</v>
      </c>
      <c r="AR113" s="99">
        <v>2685</v>
      </c>
      <c r="AT113" s="123">
        <v>2006</v>
      </c>
      <c r="AU113" s="99">
        <v>1</v>
      </c>
      <c r="AV113" s="99">
        <v>0</v>
      </c>
      <c r="AW113" s="99">
        <v>0</v>
      </c>
      <c r="AX113" s="99">
        <v>0</v>
      </c>
      <c r="AY113" s="99">
        <v>0</v>
      </c>
      <c r="AZ113" s="99">
        <v>5</v>
      </c>
      <c r="BA113" s="99">
        <v>6</v>
      </c>
      <c r="BB113" s="99">
        <v>20</v>
      </c>
      <c r="BC113" s="99">
        <v>66</v>
      </c>
      <c r="BD113" s="99">
        <v>184</v>
      </c>
      <c r="BE113" s="99">
        <v>322</v>
      </c>
      <c r="BF113" s="99">
        <v>552</v>
      </c>
      <c r="BG113" s="99">
        <v>835</v>
      </c>
      <c r="BH113" s="99">
        <v>970</v>
      </c>
      <c r="BI113" s="99">
        <v>1158</v>
      </c>
      <c r="BJ113" s="99">
        <v>1321</v>
      </c>
      <c r="BK113" s="99">
        <v>1143</v>
      </c>
      <c r="BL113" s="99">
        <v>770</v>
      </c>
      <c r="BM113" s="99">
        <v>0</v>
      </c>
      <c r="BN113" s="99">
        <v>7353</v>
      </c>
      <c r="BP113" s="123">
        <v>2006</v>
      </c>
    </row>
    <row r="114" spans="2:68">
      <c r="B114" s="123">
        <v>2007</v>
      </c>
      <c r="C114" s="99">
        <v>0</v>
      </c>
      <c r="D114" s="99">
        <v>0</v>
      </c>
      <c r="E114" s="99">
        <v>0</v>
      </c>
      <c r="F114" s="99">
        <v>0</v>
      </c>
      <c r="G114" s="99">
        <v>3</v>
      </c>
      <c r="H114" s="99">
        <v>1</v>
      </c>
      <c r="I114" s="99">
        <v>3</v>
      </c>
      <c r="J114" s="99">
        <v>11</v>
      </c>
      <c r="K114" s="99">
        <v>43</v>
      </c>
      <c r="L114" s="99">
        <v>85</v>
      </c>
      <c r="M114" s="99">
        <v>186</v>
      </c>
      <c r="N114" s="99">
        <v>312</v>
      </c>
      <c r="O114" s="99">
        <v>549</v>
      </c>
      <c r="P114" s="99">
        <v>683</v>
      </c>
      <c r="Q114" s="99">
        <v>755</v>
      </c>
      <c r="R114" s="99">
        <v>939</v>
      </c>
      <c r="S114" s="99">
        <v>712</v>
      </c>
      <c r="T114" s="99">
        <v>439</v>
      </c>
      <c r="U114" s="99">
        <v>0</v>
      </c>
      <c r="V114" s="99">
        <v>4721</v>
      </c>
      <c r="X114" s="123">
        <v>2007</v>
      </c>
      <c r="Y114" s="99">
        <v>1</v>
      </c>
      <c r="Z114" s="99">
        <v>0</v>
      </c>
      <c r="AA114" s="99">
        <v>0</v>
      </c>
      <c r="AB114" s="99">
        <v>1</v>
      </c>
      <c r="AC114" s="99">
        <v>0</v>
      </c>
      <c r="AD114" s="99">
        <v>2</v>
      </c>
      <c r="AE114" s="99">
        <v>6</v>
      </c>
      <c r="AF114" s="99">
        <v>11</v>
      </c>
      <c r="AG114" s="99">
        <v>36</v>
      </c>
      <c r="AH114" s="99">
        <v>77</v>
      </c>
      <c r="AI114" s="99">
        <v>145</v>
      </c>
      <c r="AJ114" s="99">
        <v>219</v>
      </c>
      <c r="AK114" s="99">
        <v>319</v>
      </c>
      <c r="AL114" s="99">
        <v>361</v>
      </c>
      <c r="AM114" s="99">
        <v>398</v>
      </c>
      <c r="AN114" s="99">
        <v>520</v>
      </c>
      <c r="AO114" s="99">
        <v>446</v>
      </c>
      <c r="AP114" s="99">
        <v>372</v>
      </c>
      <c r="AQ114" s="99">
        <v>0</v>
      </c>
      <c r="AR114" s="99">
        <v>2914</v>
      </c>
      <c r="AT114" s="123">
        <v>2007</v>
      </c>
      <c r="AU114" s="99">
        <v>1</v>
      </c>
      <c r="AV114" s="99">
        <v>0</v>
      </c>
      <c r="AW114" s="99">
        <v>0</v>
      </c>
      <c r="AX114" s="99">
        <v>1</v>
      </c>
      <c r="AY114" s="99">
        <v>3</v>
      </c>
      <c r="AZ114" s="99">
        <v>3</v>
      </c>
      <c r="BA114" s="99">
        <v>9</v>
      </c>
      <c r="BB114" s="99">
        <v>22</v>
      </c>
      <c r="BC114" s="99">
        <v>79</v>
      </c>
      <c r="BD114" s="99">
        <v>162</v>
      </c>
      <c r="BE114" s="99">
        <v>331</v>
      </c>
      <c r="BF114" s="99">
        <v>531</v>
      </c>
      <c r="BG114" s="99">
        <v>868</v>
      </c>
      <c r="BH114" s="99">
        <v>1044</v>
      </c>
      <c r="BI114" s="99">
        <v>1153</v>
      </c>
      <c r="BJ114" s="99">
        <v>1459</v>
      </c>
      <c r="BK114" s="99">
        <v>1158</v>
      </c>
      <c r="BL114" s="99">
        <v>811</v>
      </c>
      <c r="BM114" s="99">
        <v>0</v>
      </c>
      <c r="BN114" s="99">
        <v>7635</v>
      </c>
      <c r="BP114" s="123">
        <v>2007</v>
      </c>
    </row>
    <row r="115" spans="2:68">
      <c r="B115" s="123">
        <v>2008</v>
      </c>
      <c r="C115" s="99">
        <v>0</v>
      </c>
      <c r="D115" s="99">
        <v>0</v>
      </c>
      <c r="E115" s="99">
        <v>0</v>
      </c>
      <c r="F115" s="99">
        <v>0</v>
      </c>
      <c r="G115" s="99">
        <v>0</v>
      </c>
      <c r="H115" s="99">
        <v>0</v>
      </c>
      <c r="I115" s="99">
        <v>8</v>
      </c>
      <c r="J115" s="99">
        <v>16</v>
      </c>
      <c r="K115" s="99">
        <v>38</v>
      </c>
      <c r="L115" s="99">
        <v>96</v>
      </c>
      <c r="M115" s="99">
        <v>176</v>
      </c>
      <c r="N115" s="99">
        <v>328</v>
      </c>
      <c r="O115" s="99">
        <v>582</v>
      </c>
      <c r="P115" s="99">
        <v>706</v>
      </c>
      <c r="Q115" s="99">
        <v>783</v>
      </c>
      <c r="R115" s="99">
        <v>937</v>
      </c>
      <c r="S115" s="99">
        <v>815</v>
      </c>
      <c r="T115" s="99">
        <v>543</v>
      </c>
      <c r="U115" s="99">
        <v>0</v>
      </c>
      <c r="V115" s="99">
        <v>5028</v>
      </c>
      <c r="X115" s="123">
        <v>2008</v>
      </c>
      <c r="Y115" s="99">
        <v>0</v>
      </c>
      <c r="Z115" s="99">
        <v>0</v>
      </c>
      <c r="AA115" s="99">
        <v>0</v>
      </c>
      <c r="AB115" s="99">
        <v>0</v>
      </c>
      <c r="AC115" s="99">
        <v>0</v>
      </c>
      <c r="AD115" s="99">
        <v>0</v>
      </c>
      <c r="AE115" s="99">
        <v>2</v>
      </c>
      <c r="AF115" s="99">
        <v>6</v>
      </c>
      <c r="AG115" s="99">
        <v>30</v>
      </c>
      <c r="AH115" s="99">
        <v>71</v>
      </c>
      <c r="AI115" s="99">
        <v>149</v>
      </c>
      <c r="AJ115" s="99">
        <v>192</v>
      </c>
      <c r="AK115" s="99">
        <v>335</v>
      </c>
      <c r="AL115" s="99">
        <v>350</v>
      </c>
      <c r="AM115" s="99">
        <v>423</v>
      </c>
      <c r="AN115" s="99">
        <v>511</v>
      </c>
      <c r="AO115" s="99">
        <v>480</v>
      </c>
      <c r="AP115" s="99">
        <v>379</v>
      </c>
      <c r="AQ115" s="99">
        <v>0</v>
      </c>
      <c r="AR115" s="99">
        <v>2928</v>
      </c>
      <c r="AT115" s="123">
        <v>2008</v>
      </c>
      <c r="AU115" s="99">
        <v>0</v>
      </c>
      <c r="AV115" s="99">
        <v>0</v>
      </c>
      <c r="AW115" s="99">
        <v>0</v>
      </c>
      <c r="AX115" s="99">
        <v>0</v>
      </c>
      <c r="AY115" s="99">
        <v>0</v>
      </c>
      <c r="AZ115" s="99">
        <v>0</v>
      </c>
      <c r="BA115" s="99">
        <v>10</v>
      </c>
      <c r="BB115" s="99">
        <v>22</v>
      </c>
      <c r="BC115" s="99">
        <v>68</v>
      </c>
      <c r="BD115" s="99">
        <v>167</v>
      </c>
      <c r="BE115" s="99">
        <v>325</v>
      </c>
      <c r="BF115" s="99">
        <v>520</v>
      </c>
      <c r="BG115" s="99">
        <v>917</v>
      </c>
      <c r="BH115" s="99">
        <v>1056</v>
      </c>
      <c r="BI115" s="99">
        <v>1206</v>
      </c>
      <c r="BJ115" s="99">
        <v>1448</v>
      </c>
      <c r="BK115" s="99">
        <v>1295</v>
      </c>
      <c r="BL115" s="99">
        <v>922</v>
      </c>
      <c r="BM115" s="99">
        <v>0</v>
      </c>
      <c r="BN115" s="99">
        <v>7956</v>
      </c>
      <c r="BP115" s="123">
        <v>2008</v>
      </c>
    </row>
    <row r="116" spans="2:68">
      <c r="B116" s="123">
        <v>2009</v>
      </c>
      <c r="C116" s="99">
        <v>0</v>
      </c>
      <c r="D116" s="99">
        <v>0</v>
      </c>
      <c r="E116" s="99">
        <v>0</v>
      </c>
      <c r="F116" s="99">
        <v>0</v>
      </c>
      <c r="G116" s="99">
        <v>0</v>
      </c>
      <c r="H116" s="99">
        <v>2</v>
      </c>
      <c r="I116" s="99">
        <v>4</v>
      </c>
      <c r="J116" s="99">
        <v>7</v>
      </c>
      <c r="K116" s="99">
        <v>30</v>
      </c>
      <c r="L116" s="99">
        <v>88</v>
      </c>
      <c r="M116" s="99">
        <v>176</v>
      </c>
      <c r="N116" s="99">
        <v>309</v>
      </c>
      <c r="O116" s="99">
        <v>558</v>
      </c>
      <c r="P116" s="99">
        <v>635</v>
      </c>
      <c r="Q116" s="99">
        <v>826</v>
      </c>
      <c r="R116" s="99">
        <v>821</v>
      </c>
      <c r="S116" s="99">
        <v>760</v>
      </c>
      <c r="T116" s="99">
        <v>546</v>
      </c>
      <c r="U116" s="99">
        <v>0</v>
      </c>
      <c r="V116" s="99">
        <v>4762</v>
      </c>
      <c r="X116" s="123">
        <v>2009</v>
      </c>
      <c r="Y116" s="99">
        <v>0</v>
      </c>
      <c r="Z116" s="99">
        <v>0</v>
      </c>
      <c r="AA116" s="99">
        <v>0</v>
      </c>
      <c r="AB116" s="99">
        <v>0</v>
      </c>
      <c r="AC116" s="99">
        <v>0</v>
      </c>
      <c r="AD116" s="99">
        <v>2</v>
      </c>
      <c r="AE116" s="99">
        <v>2</v>
      </c>
      <c r="AF116" s="99">
        <v>13</v>
      </c>
      <c r="AG116" s="99">
        <v>36</v>
      </c>
      <c r="AH116" s="99">
        <v>76</v>
      </c>
      <c r="AI116" s="99">
        <v>146</v>
      </c>
      <c r="AJ116" s="99">
        <v>235</v>
      </c>
      <c r="AK116" s="99">
        <v>314</v>
      </c>
      <c r="AL116" s="99">
        <v>417</v>
      </c>
      <c r="AM116" s="99">
        <v>434</v>
      </c>
      <c r="AN116" s="99">
        <v>436</v>
      </c>
      <c r="AO116" s="99">
        <v>508</v>
      </c>
      <c r="AP116" s="99">
        <v>405</v>
      </c>
      <c r="AQ116" s="99">
        <v>0</v>
      </c>
      <c r="AR116" s="99">
        <v>3024</v>
      </c>
      <c r="AT116" s="123">
        <v>2009</v>
      </c>
      <c r="AU116" s="99">
        <v>0</v>
      </c>
      <c r="AV116" s="99">
        <v>0</v>
      </c>
      <c r="AW116" s="99">
        <v>0</v>
      </c>
      <c r="AX116" s="99">
        <v>0</v>
      </c>
      <c r="AY116" s="99">
        <v>0</v>
      </c>
      <c r="AZ116" s="99">
        <v>4</v>
      </c>
      <c r="BA116" s="99">
        <v>6</v>
      </c>
      <c r="BB116" s="99">
        <v>20</v>
      </c>
      <c r="BC116" s="99">
        <v>66</v>
      </c>
      <c r="BD116" s="99">
        <v>164</v>
      </c>
      <c r="BE116" s="99">
        <v>322</v>
      </c>
      <c r="BF116" s="99">
        <v>544</v>
      </c>
      <c r="BG116" s="99">
        <v>872</v>
      </c>
      <c r="BH116" s="99">
        <v>1052</v>
      </c>
      <c r="BI116" s="99">
        <v>1260</v>
      </c>
      <c r="BJ116" s="99">
        <v>1257</v>
      </c>
      <c r="BK116" s="99">
        <v>1268</v>
      </c>
      <c r="BL116" s="99">
        <v>951</v>
      </c>
      <c r="BM116" s="99">
        <v>0</v>
      </c>
      <c r="BN116" s="99">
        <v>7786</v>
      </c>
      <c r="BP116" s="123">
        <v>2009</v>
      </c>
    </row>
    <row r="117" spans="2:68">
      <c r="B117" s="123">
        <v>2010</v>
      </c>
      <c r="C117" s="99">
        <v>0</v>
      </c>
      <c r="D117" s="99">
        <v>0</v>
      </c>
      <c r="E117" s="99">
        <v>0</v>
      </c>
      <c r="F117" s="99">
        <v>0</v>
      </c>
      <c r="G117" s="99">
        <v>0</v>
      </c>
      <c r="H117" s="99">
        <v>3</v>
      </c>
      <c r="I117" s="99">
        <v>2</v>
      </c>
      <c r="J117" s="99">
        <v>12</v>
      </c>
      <c r="K117" s="99">
        <v>35</v>
      </c>
      <c r="L117" s="99">
        <v>89</v>
      </c>
      <c r="M117" s="99">
        <v>174</v>
      </c>
      <c r="N117" s="99">
        <v>310</v>
      </c>
      <c r="O117" s="99">
        <v>506</v>
      </c>
      <c r="P117" s="99">
        <v>723</v>
      </c>
      <c r="Q117" s="99">
        <v>810</v>
      </c>
      <c r="R117" s="99">
        <v>839</v>
      </c>
      <c r="S117" s="99">
        <v>799</v>
      </c>
      <c r="T117" s="99">
        <v>633</v>
      </c>
      <c r="U117" s="99">
        <v>0</v>
      </c>
      <c r="V117" s="99">
        <v>4935</v>
      </c>
      <c r="X117" s="123">
        <v>2010</v>
      </c>
      <c r="Y117" s="99">
        <v>0</v>
      </c>
      <c r="Z117" s="99">
        <v>0</v>
      </c>
      <c r="AA117" s="99">
        <v>0</v>
      </c>
      <c r="AB117" s="99">
        <v>1</v>
      </c>
      <c r="AC117" s="99">
        <v>0</v>
      </c>
      <c r="AD117" s="99">
        <v>2</v>
      </c>
      <c r="AE117" s="99">
        <v>0</v>
      </c>
      <c r="AF117" s="99">
        <v>10</v>
      </c>
      <c r="AG117" s="99">
        <v>32</v>
      </c>
      <c r="AH117" s="99">
        <v>69</v>
      </c>
      <c r="AI117" s="99">
        <v>145</v>
      </c>
      <c r="AJ117" s="99">
        <v>211</v>
      </c>
      <c r="AK117" s="99">
        <v>368</v>
      </c>
      <c r="AL117" s="99">
        <v>411</v>
      </c>
      <c r="AM117" s="99">
        <v>495</v>
      </c>
      <c r="AN117" s="99">
        <v>479</v>
      </c>
      <c r="AO117" s="99">
        <v>489</v>
      </c>
      <c r="AP117" s="99">
        <v>455</v>
      </c>
      <c r="AQ117" s="99">
        <v>0</v>
      </c>
      <c r="AR117" s="99">
        <v>3167</v>
      </c>
      <c r="AT117" s="123">
        <v>2010</v>
      </c>
      <c r="AU117" s="99">
        <v>0</v>
      </c>
      <c r="AV117" s="99">
        <v>0</v>
      </c>
      <c r="AW117" s="99">
        <v>0</v>
      </c>
      <c r="AX117" s="99">
        <v>1</v>
      </c>
      <c r="AY117" s="99">
        <v>0</v>
      </c>
      <c r="AZ117" s="99">
        <v>5</v>
      </c>
      <c r="BA117" s="99">
        <v>2</v>
      </c>
      <c r="BB117" s="99">
        <v>22</v>
      </c>
      <c r="BC117" s="99">
        <v>67</v>
      </c>
      <c r="BD117" s="99">
        <v>158</v>
      </c>
      <c r="BE117" s="99">
        <v>319</v>
      </c>
      <c r="BF117" s="99">
        <v>521</v>
      </c>
      <c r="BG117" s="99">
        <v>874</v>
      </c>
      <c r="BH117" s="99">
        <v>1134</v>
      </c>
      <c r="BI117" s="99">
        <v>1305</v>
      </c>
      <c r="BJ117" s="99">
        <v>1318</v>
      </c>
      <c r="BK117" s="99">
        <v>1288</v>
      </c>
      <c r="BL117" s="99">
        <v>1088</v>
      </c>
      <c r="BM117" s="99">
        <v>0</v>
      </c>
      <c r="BN117" s="99">
        <v>8102</v>
      </c>
      <c r="BP117" s="123">
        <v>2010</v>
      </c>
    </row>
    <row r="118" spans="2:68">
      <c r="B118" s="123">
        <v>2011</v>
      </c>
      <c r="C118" s="99">
        <v>0</v>
      </c>
      <c r="D118" s="99">
        <v>0</v>
      </c>
      <c r="E118" s="99">
        <v>0</v>
      </c>
      <c r="F118" s="99">
        <v>0</v>
      </c>
      <c r="G118" s="99">
        <v>0</v>
      </c>
      <c r="H118" s="99">
        <v>2</v>
      </c>
      <c r="I118" s="99">
        <v>7</v>
      </c>
      <c r="J118" s="99">
        <v>14</v>
      </c>
      <c r="K118" s="99">
        <v>27</v>
      </c>
      <c r="L118" s="99">
        <v>97</v>
      </c>
      <c r="M118" s="99">
        <v>195</v>
      </c>
      <c r="N118" s="99">
        <v>346</v>
      </c>
      <c r="O118" s="99">
        <v>538</v>
      </c>
      <c r="P118" s="99">
        <v>720</v>
      </c>
      <c r="Q118" s="99">
        <v>777</v>
      </c>
      <c r="R118" s="99">
        <v>826</v>
      </c>
      <c r="S118" s="99">
        <v>772</v>
      </c>
      <c r="T118" s="99">
        <v>641</v>
      </c>
      <c r="U118" s="99">
        <v>0</v>
      </c>
      <c r="V118" s="99">
        <v>4962</v>
      </c>
      <c r="X118" s="123">
        <v>2011</v>
      </c>
      <c r="Y118" s="99">
        <v>0</v>
      </c>
      <c r="Z118" s="99">
        <v>0</v>
      </c>
      <c r="AA118" s="99">
        <v>0</v>
      </c>
      <c r="AB118" s="99">
        <v>0</v>
      </c>
      <c r="AC118" s="99">
        <v>1</v>
      </c>
      <c r="AD118" s="99">
        <v>1</v>
      </c>
      <c r="AE118" s="99">
        <v>2</v>
      </c>
      <c r="AF118" s="99">
        <v>11</v>
      </c>
      <c r="AG118" s="99">
        <v>32</v>
      </c>
      <c r="AH118" s="99">
        <v>80</v>
      </c>
      <c r="AI118" s="99">
        <v>146</v>
      </c>
      <c r="AJ118" s="99">
        <v>231</v>
      </c>
      <c r="AK118" s="99">
        <v>361</v>
      </c>
      <c r="AL118" s="99">
        <v>446</v>
      </c>
      <c r="AM118" s="99">
        <v>458</v>
      </c>
      <c r="AN118" s="99">
        <v>458</v>
      </c>
      <c r="AO118" s="99">
        <v>458</v>
      </c>
      <c r="AP118" s="99">
        <v>470</v>
      </c>
      <c r="AQ118" s="99">
        <v>0</v>
      </c>
      <c r="AR118" s="99">
        <v>3155</v>
      </c>
      <c r="AT118" s="123">
        <v>2011</v>
      </c>
      <c r="AU118" s="99">
        <v>0</v>
      </c>
      <c r="AV118" s="99">
        <v>0</v>
      </c>
      <c r="AW118" s="99">
        <v>0</v>
      </c>
      <c r="AX118" s="99">
        <v>0</v>
      </c>
      <c r="AY118" s="99">
        <v>1</v>
      </c>
      <c r="AZ118" s="99">
        <v>3</v>
      </c>
      <c r="BA118" s="99">
        <v>9</v>
      </c>
      <c r="BB118" s="99">
        <v>25</v>
      </c>
      <c r="BC118" s="99">
        <v>59</v>
      </c>
      <c r="BD118" s="99">
        <v>177</v>
      </c>
      <c r="BE118" s="99">
        <v>341</v>
      </c>
      <c r="BF118" s="99">
        <v>577</v>
      </c>
      <c r="BG118" s="99">
        <v>899</v>
      </c>
      <c r="BH118" s="99">
        <v>1166</v>
      </c>
      <c r="BI118" s="99">
        <v>1235</v>
      </c>
      <c r="BJ118" s="99">
        <v>1284</v>
      </c>
      <c r="BK118" s="99">
        <v>1230</v>
      </c>
      <c r="BL118" s="99">
        <v>1111</v>
      </c>
      <c r="BM118" s="99">
        <v>0</v>
      </c>
      <c r="BN118" s="99">
        <v>8117</v>
      </c>
      <c r="BP118" s="123">
        <v>2011</v>
      </c>
    </row>
    <row r="119" spans="2:68">
      <c r="B119" s="123">
        <v>2012</v>
      </c>
      <c r="C119" s="99">
        <v>1</v>
      </c>
      <c r="D119" s="99">
        <v>1</v>
      </c>
      <c r="E119" s="99">
        <v>0</v>
      </c>
      <c r="F119" s="99">
        <v>0</v>
      </c>
      <c r="G119" s="99">
        <v>0</v>
      </c>
      <c r="H119" s="99">
        <v>1</v>
      </c>
      <c r="I119" s="99">
        <v>2</v>
      </c>
      <c r="J119" s="99">
        <v>7</v>
      </c>
      <c r="K119" s="99">
        <v>35</v>
      </c>
      <c r="L119" s="99">
        <v>83</v>
      </c>
      <c r="M119" s="99">
        <v>179</v>
      </c>
      <c r="N119" s="99">
        <v>307</v>
      </c>
      <c r="O119" s="99">
        <v>493</v>
      </c>
      <c r="P119" s="99">
        <v>742</v>
      </c>
      <c r="Q119" s="99">
        <v>794</v>
      </c>
      <c r="R119" s="99">
        <v>832</v>
      </c>
      <c r="S119" s="99">
        <v>785</v>
      </c>
      <c r="T119" s="99">
        <v>621</v>
      </c>
      <c r="U119" s="99">
        <v>0</v>
      </c>
      <c r="V119" s="99">
        <v>4883</v>
      </c>
      <c r="X119" s="123">
        <v>2012</v>
      </c>
      <c r="Y119" s="99">
        <v>0</v>
      </c>
      <c r="Z119" s="99">
        <v>0</v>
      </c>
      <c r="AA119" s="99">
        <v>0</v>
      </c>
      <c r="AB119" s="99">
        <v>0</v>
      </c>
      <c r="AC119" s="99">
        <v>0</v>
      </c>
      <c r="AD119" s="99">
        <v>2</v>
      </c>
      <c r="AE119" s="99">
        <v>2</v>
      </c>
      <c r="AF119" s="99">
        <v>2</v>
      </c>
      <c r="AG119" s="99">
        <v>24</v>
      </c>
      <c r="AH119" s="99">
        <v>53</v>
      </c>
      <c r="AI119" s="99">
        <v>146</v>
      </c>
      <c r="AJ119" s="99">
        <v>228</v>
      </c>
      <c r="AK119" s="99">
        <v>371</v>
      </c>
      <c r="AL119" s="99">
        <v>475</v>
      </c>
      <c r="AM119" s="99">
        <v>503</v>
      </c>
      <c r="AN119" s="99">
        <v>475</v>
      </c>
      <c r="AO119" s="99">
        <v>495</v>
      </c>
      <c r="AP119" s="99">
        <v>479</v>
      </c>
      <c r="AQ119" s="99">
        <v>0</v>
      </c>
      <c r="AR119" s="99">
        <v>3255</v>
      </c>
      <c r="AT119" s="123">
        <v>2012</v>
      </c>
      <c r="AU119" s="99">
        <v>1</v>
      </c>
      <c r="AV119" s="99">
        <v>1</v>
      </c>
      <c r="AW119" s="99">
        <v>0</v>
      </c>
      <c r="AX119" s="99">
        <v>0</v>
      </c>
      <c r="AY119" s="99">
        <v>0</v>
      </c>
      <c r="AZ119" s="99">
        <v>3</v>
      </c>
      <c r="BA119" s="99">
        <v>4</v>
      </c>
      <c r="BB119" s="99">
        <v>9</v>
      </c>
      <c r="BC119" s="99">
        <v>59</v>
      </c>
      <c r="BD119" s="99">
        <v>136</v>
      </c>
      <c r="BE119" s="99">
        <v>325</v>
      </c>
      <c r="BF119" s="99">
        <v>535</v>
      </c>
      <c r="BG119" s="99">
        <v>864</v>
      </c>
      <c r="BH119" s="99">
        <v>1217</v>
      </c>
      <c r="BI119" s="99">
        <v>1297</v>
      </c>
      <c r="BJ119" s="99">
        <v>1307</v>
      </c>
      <c r="BK119" s="99">
        <v>1280</v>
      </c>
      <c r="BL119" s="99">
        <v>1100</v>
      </c>
      <c r="BM119" s="99">
        <v>0</v>
      </c>
      <c r="BN119" s="99">
        <v>8138</v>
      </c>
      <c r="BP119" s="123">
        <v>2012</v>
      </c>
    </row>
    <row r="120" spans="2:68">
      <c r="B120" s="123">
        <v>2013</v>
      </c>
      <c r="C120" s="99">
        <v>0</v>
      </c>
      <c r="D120" s="99">
        <v>0</v>
      </c>
      <c r="E120" s="99">
        <v>0</v>
      </c>
      <c r="F120" s="99">
        <v>0</v>
      </c>
      <c r="G120" s="99">
        <v>0</v>
      </c>
      <c r="H120" s="99">
        <v>1</v>
      </c>
      <c r="I120" s="99">
        <v>5</v>
      </c>
      <c r="J120" s="99">
        <v>10</v>
      </c>
      <c r="K120" s="99">
        <v>28</v>
      </c>
      <c r="L120" s="99">
        <v>71</v>
      </c>
      <c r="M120" s="99">
        <v>182</v>
      </c>
      <c r="N120" s="99">
        <v>330</v>
      </c>
      <c r="O120" s="99">
        <v>504</v>
      </c>
      <c r="P120" s="99">
        <v>777</v>
      </c>
      <c r="Q120" s="99">
        <v>865</v>
      </c>
      <c r="R120" s="99">
        <v>790</v>
      </c>
      <c r="S120" s="99">
        <v>737</v>
      </c>
      <c r="T120" s="99">
        <v>694</v>
      </c>
      <c r="U120" s="99">
        <v>0</v>
      </c>
      <c r="V120" s="99">
        <v>4994</v>
      </c>
      <c r="X120" s="123">
        <v>2013</v>
      </c>
      <c r="Y120" s="99">
        <v>0</v>
      </c>
      <c r="Z120" s="99">
        <v>1</v>
      </c>
      <c r="AA120" s="99">
        <v>0</v>
      </c>
      <c r="AB120" s="99">
        <v>0</v>
      </c>
      <c r="AC120" s="99">
        <v>0</v>
      </c>
      <c r="AD120" s="99">
        <v>1</v>
      </c>
      <c r="AE120" s="99">
        <v>4</v>
      </c>
      <c r="AF120" s="99">
        <v>7</v>
      </c>
      <c r="AG120" s="99">
        <v>26</v>
      </c>
      <c r="AH120" s="99">
        <v>60</v>
      </c>
      <c r="AI120" s="99">
        <v>161</v>
      </c>
      <c r="AJ120" s="99">
        <v>225</v>
      </c>
      <c r="AK120" s="99">
        <v>323</v>
      </c>
      <c r="AL120" s="99">
        <v>454</v>
      </c>
      <c r="AM120" s="99">
        <v>498</v>
      </c>
      <c r="AN120" s="99">
        <v>485</v>
      </c>
      <c r="AO120" s="99">
        <v>454</v>
      </c>
      <c r="AP120" s="99">
        <v>521</v>
      </c>
      <c r="AQ120" s="99">
        <v>1</v>
      </c>
      <c r="AR120" s="99">
        <v>3221</v>
      </c>
      <c r="AT120" s="123">
        <v>2013</v>
      </c>
      <c r="AU120" s="99">
        <v>0</v>
      </c>
      <c r="AV120" s="99">
        <v>1</v>
      </c>
      <c r="AW120" s="99">
        <v>0</v>
      </c>
      <c r="AX120" s="99">
        <v>0</v>
      </c>
      <c r="AY120" s="99">
        <v>0</v>
      </c>
      <c r="AZ120" s="99">
        <v>2</v>
      </c>
      <c r="BA120" s="99">
        <v>9</v>
      </c>
      <c r="BB120" s="99">
        <v>17</v>
      </c>
      <c r="BC120" s="99">
        <v>54</v>
      </c>
      <c r="BD120" s="99">
        <v>131</v>
      </c>
      <c r="BE120" s="99">
        <v>343</v>
      </c>
      <c r="BF120" s="99">
        <v>555</v>
      </c>
      <c r="BG120" s="99">
        <v>827</v>
      </c>
      <c r="BH120" s="99">
        <v>1231</v>
      </c>
      <c r="BI120" s="99">
        <v>1363</v>
      </c>
      <c r="BJ120" s="99">
        <v>1275</v>
      </c>
      <c r="BK120" s="99">
        <v>1191</v>
      </c>
      <c r="BL120" s="99">
        <v>1215</v>
      </c>
      <c r="BM120" s="99">
        <v>1</v>
      </c>
      <c r="BN120" s="99">
        <v>8215</v>
      </c>
      <c r="BP120" s="123">
        <v>2013</v>
      </c>
    </row>
    <row r="121" spans="2:68">
      <c r="B121" s="123">
        <v>2014</v>
      </c>
      <c r="C121" s="99">
        <v>0</v>
      </c>
      <c r="D121" s="99">
        <v>0</v>
      </c>
      <c r="E121" s="99">
        <v>0</v>
      </c>
      <c r="F121" s="99">
        <v>0</v>
      </c>
      <c r="G121" s="99">
        <v>0</v>
      </c>
      <c r="H121" s="99">
        <v>1</v>
      </c>
      <c r="I121" s="99">
        <v>3</v>
      </c>
      <c r="J121" s="99">
        <v>6</v>
      </c>
      <c r="K121" s="99">
        <v>27</v>
      </c>
      <c r="L121" s="99">
        <v>72</v>
      </c>
      <c r="M121" s="99">
        <v>198</v>
      </c>
      <c r="N121" s="99">
        <v>320</v>
      </c>
      <c r="O121" s="99">
        <v>475</v>
      </c>
      <c r="P121" s="99">
        <v>755</v>
      </c>
      <c r="Q121" s="99">
        <v>835</v>
      </c>
      <c r="R121" s="99">
        <v>835</v>
      </c>
      <c r="S121" s="99">
        <v>718</v>
      </c>
      <c r="T121" s="99">
        <v>702</v>
      </c>
      <c r="U121" s="99">
        <v>0</v>
      </c>
      <c r="V121" s="99">
        <v>4947</v>
      </c>
      <c r="X121" s="123">
        <v>2014</v>
      </c>
      <c r="Y121" s="99">
        <v>1</v>
      </c>
      <c r="Z121" s="99">
        <v>0</v>
      </c>
      <c r="AA121" s="99">
        <v>0</v>
      </c>
      <c r="AB121" s="99">
        <v>0</v>
      </c>
      <c r="AC121" s="99">
        <v>0</v>
      </c>
      <c r="AD121" s="99">
        <v>3</v>
      </c>
      <c r="AE121" s="99">
        <v>2</v>
      </c>
      <c r="AF121" s="99">
        <v>4</v>
      </c>
      <c r="AG121" s="99">
        <v>24</v>
      </c>
      <c r="AH121" s="99">
        <v>66</v>
      </c>
      <c r="AI121" s="99">
        <v>142</v>
      </c>
      <c r="AJ121" s="99">
        <v>217</v>
      </c>
      <c r="AK121" s="99">
        <v>373</v>
      </c>
      <c r="AL121" s="99">
        <v>493</v>
      </c>
      <c r="AM121" s="99">
        <v>513</v>
      </c>
      <c r="AN121" s="99">
        <v>508</v>
      </c>
      <c r="AO121" s="99">
        <v>451</v>
      </c>
      <c r="AP121" s="99">
        <v>506</v>
      </c>
      <c r="AQ121" s="99">
        <v>1</v>
      </c>
      <c r="AR121" s="99">
        <v>3304</v>
      </c>
      <c r="AT121" s="123">
        <v>2014</v>
      </c>
      <c r="AU121" s="99">
        <v>1</v>
      </c>
      <c r="AV121" s="99">
        <v>0</v>
      </c>
      <c r="AW121" s="99">
        <v>0</v>
      </c>
      <c r="AX121" s="99">
        <v>0</v>
      </c>
      <c r="AY121" s="99">
        <v>0</v>
      </c>
      <c r="AZ121" s="99">
        <v>4</v>
      </c>
      <c r="BA121" s="99">
        <v>5</v>
      </c>
      <c r="BB121" s="99">
        <v>10</v>
      </c>
      <c r="BC121" s="99">
        <v>51</v>
      </c>
      <c r="BD121" s="99">
        <v>138</v>
      </c>
      <c r="BE121" s="99">
        <v>340</v>
      </c>
      <c r="BF121" s="99">
        <v>537</v>
      </c>
      <c r="BG121" s="99">
        <v>848</v>
      </c>
      <c r="BH121" s="99">
        <v>1248</v>
      </c>
      <c r="BI121" s="99">
        <v>1348</v>
      </c>
      <c r="BJ121" s="99">
        <v>1343</v>
      </c>
      <c r="BK121" s="99">
        <v>1169</v>
      </c>
      <c r="BL121" s="99">
        <v>1208</v>
      </c>
      <c r="BM121" s="99">
        <v>1</v>
      </c>
      <c r="BN121" s="99">
        <v>8251</v>
      </c>
      <c r="BP121" s="123">
        <v>2014</v>
      </c>
    </row>
    <row r="122" spans="2:68">
      <c r="B122" s="123">
        <v>2015</v>
      </c>
      <c r="C122" s="99">
        <v>0</v>
      </c>
      <c r="D122" s="99">
        <v>0</v>
      </c>
      <c r="E122" s="99">
        <v>0</v>
      </c>
      <c r="F122" s="99">
        <v>0</v>
      </c>
      <c r="G122" s="99">
        <v>2</v>
      </c>
      <c r="H122" s="99">
        <v>1</v>
      </c>
      <c r="I122" s="99">
        <v>3</v>
      </c>
      <c r="J122" s="99">
        <v>14</v>
      </c>
      <c r="K122" s="99">
        <v>44</v>
      </c>
      <c r="L122" s="99">
        <v>75</v>
      </c>
      <c r="M122" s="99">
        <v>167</v>
      </c>
      <c r="N122" s="99">
        <v>327</v>
      </c>
      <c r="O122" s="99">
        <v>485</v>
      </c>
      <c r="P122" s="99">
        <v>698</v>
      </c>
      <c r="Q122" s="99">
        <v>883</v>
      </c>
      <c r="R122" s="99">
        <v>819</v>
      </c>
      <c r="S122" s="99">
        <v>749</v>
      </c>
      <c r="T122" s="99">
        <v>721</v>
      </c>
      <c r="U122" s="99">
        <v>1</v>
      </c>
      <c r="V122" s="99">
        <v>4989</v>
      </c>
      <c r="X122" s="123">
        <v>2015</v>
      </c>
      <c r="Y122" s="99">
        <v>0</v>
      </c>
      <c r="Z122" s="99">
        <v>0</v>
      </c>
      <c r="AA122" s="99">
        <v>0</v>
      </c>
      <c r="AB122" s="99">
        <v>0</v>
      </c>
      <c r="AC122" s="99">
        <v>1</v>
      </c>
      <c r="AD122" s="99">
        <v>1</v>
      </c>
      <c r="AE122" s="99">
        <v>5</v>
      </c>
      <c r="AF122" s="99">
        <v>13</v>
      </c>
      <c r="AG122" s="99">
        <v>29</v>
      </c>
      <c r="AH122" s="99">
        <v>74</v>
      </c>
      <c r="AI122" s="99">
        <v>160</v>
      </c>
      <c r="AJ122" s="99">
        <v>251</v>
      </c>
      <c r="AK122" s="99">
        <v>385</v>
      </c>
      <c r="AL122" s="99">
        <v>491</v>
      </c>
      <c r="AM122" s="99">
        <v>541</v>
      </c>
      <c r="AN122" s="99">
        <v>533</v>
      </c>
      <c r="AO122" s="99">
        <v>448</v>
      </c>
      <c r="AP122" s="99">
        <v>545</v>
      </c>
      <c r="AQ122" s="99">
        <v>0</v>
      </c>
      <c r="AR122" s="99">
        <v>3477</v>
      </c>
      <c r="AT122" s="123">
        <v>2015</v>
      </c>
      <c r="AU122" s="99">
        <v>0</v>
      </c>
      <c r="AV122" s="99">
        <v>0</v>
      </c>
      <c r="AW122" s="99">
        <v>0</v>
      </c>
      <c r="AX122" s="99">
        <v>0</v>
      </c>
      <c r="AY122" s="99">
        <v>3</v>
      </c>
      <c r="AZ122" s="99">
        <v>2</v>
      </c>
      <c r="BA122" s="99">
        <v>8</v>
      </c>
      <c r="BB122" s="99">
        <v>27</v>
      </c>
      <c r="BC122" s="99">
        <v>73</v>
      </c>
      <c r="BD122" s="99">
        <v>149</v>
      </c>
      <c r="BE122" s="99">
        <v>327</v>
      </c>
      <c r="BF122" s="99">
        <v>578</v>
      </c>
      <c r="BG122" s="99">
        <v>870</v>
      </c>
      <c r="BH122" s="99">
        <v>1189</v>
      </c>
      <c r="BI122" s="99">
        <v>1424</v>
      </c>
      <c r="BJ122" s="99">
        <v>1352</v>
      </c>
      <c r="BK122" s="99">
        <v>1197</v>
      </c>
      <c r="BL122" s="99">
        <v>1266</v>
      </c>
      <c r="BM122" s="99">
        <v>1</v>
      </c>
      <c r="BN122" s="99">
        <v>8466</v>
      </c>
      <c r="BP122" s="123">
        <v>2015</v>
      </c>
    </row>
    <row r="123" spans="2:68">
      <c r="B123" s="123">
        <v>2016</v>
      </c>
      <c r="C123" s="99">
        <v>0</v>
      </c>
      <c r="D123" s="99">
        <v>0</v>
      </c>
      <c r="E123" s="99">
        <v>0</v>
      </c>
      <c r="F123" s="99">
        <v>0</v>
      </c>
      <c r="G123" s="99">
        <v>0</v>
      </c>
      <c r="H123" s="99">
        <v>1</v>
      </c>
      <c r="I123" s="99">
        <v>0</v>
      </c>
      <c r="J123" s="99">
        <v>7</v>
      </c>
      <c r="K123" s="99">
        <v>26</v>
      </c>
      <c r="L123" s="99">
        <v>77</v>
      </c>
      <c r="M123" s="99">
        <v>156</v>
      </c>
      <c r="N123" s="99">
        <v>322</v>
      </c>
      <c r="O123" s="99">
        <v>497</v>
      </c>
      <c r="P123" s="99">
        <v>703</v>
      </c>
      <c r="Q123" s="99">
        <v>865</v>
      </c>
      <c r="R123" s="99">
        <v>859</v>
      </c>
      <c r="S123" s="99">
        <v>704</v>
      </c>
      <c r="T123" s="99">
        <v>806</v>
      </c>
      <c r="U123" s="99">
        <v>0</v>
      </c>
      <c r="V123" s="99">
        <v>5023</v>
      </c>
      <c r="X123" s="123">
        <v>2016</v>
      </c>
      <c r="Y123" s="99">
        <v>0</v>
      </c>
      <c r="Z123" s="99">
        <v>0</v>
      </c>
      <c r="AA123" s="99">
        <v>0</v>
      </c>
      <c r="AB123" s="99">
        <v>0</v>
      </c>
      <c r="AC123" s="99">
        <v>0</v>
      </c>
      <c r="AD123" s="99">
        <v>0</v>
      </c>
      <c r="AE123" s="99">
        <v>9</v>
      </c>
      <c r="AF123" s="99">
        <v>7</v>
      </c>
      <c r="AG123" s="99">
        <v>25</v>
      </c>
      <c r="AH123" s="99">
        <v>67</v>
      </c>
      <c r="AI123" s="99">
        <v>127</v>
      </c>
      <c r="AJ123" s="99">
        <v>240</v>
      </c>
      <c r="AK123" s="99">
        <v>349</v>
      </c>
      <c r="AL123" s="99">
        <v>457</v>
      </c>
      <c r="AM123" s="99">
        <v>578</v>
      </c>
      <c r="AN123" s="99">
        <v>549</v>
      </c>
      <c r="AO123" s="99">
        <v>464</v>
      </c>
      <c r="AP123" s="99">
        <v>515</v>
      </c>
      <c r="AQ123" s="99">
        <v>0</v>
      </c>
      <c r="AR123" s="99">
        <v>3387</v>
      </c>
      <c r="AT123" s="123">
        <v>2016</v>
      </c>
      <c r="AU123" s="99">
        <v>0</v>
      </c>
      <c r="AV123" s="99">
        <v>0</v>
      </c>
      <c r="AW123" s="99">
        <v>0</v>
      </c>
      <c r="AX123" s="99">
        <v>0</v>
      </c>
      <c r="AY123" s="99">
        <v>0</v>
      </c>
      <c r="AZ123" s="99">
        <v>1</v>
      </c>
      <c r="BA123" s="99">
        <v>9</v>
      </c>
      <c r="BB123" s="99">
        <v>14</v>
      </c>
      <c r="BC123" s="99">
        <v>51</v>
      </c>
      <c r="BD123" s="99">
        <v>144</v>
      </c>
      <c r="BE123" s="99">
        <v>283</v>
      </c>
      <c r="BF123" s="99">
        <v>562</v>
      </c>
      <c r="BG123" s="99">
        <v>846</v>
      </c>
      <c r="BH123" s="99">
        <v>1160</v>
      </c>
      <c r="BI123" s="99">
        <v>1443</v>
      </c>
      <c r="BJ123" s="99">
        <v>1408</v>
      </c>
      <c r="BK123" s="99">
        <v>1168</v>
      </c>
      <c r="BL123" s="99">
        <v>1321</v>
      </c>
      <c r="BM123" s="99">
        <v>0</v>
      </c>
      <c r="BN123" s="99">
        <v>8410</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v>0</v>
      </c>
      <c r="D52" s="100">
        <v>0</v>
      </c>
      <c r="E52" s="100">
        <v>0</v>
      </c>
      <c r="F52" s="100">
        <v>0</v>
      </c>
      <c r="G52" s="100">
        <v>0.3171583</v>
      </c>
      <c r="H52" s="100">
        <v>0.34638029999999997</v>
      </c>
      <c r="I52" s="100">
        <v>0.66934400000000005</v>
      </c>
      <c r="J52" s="100">
        <v>2.1645021999999998</v>
      </c>
      <c r="K52" s="100">
        <v>3.9984006000000001</v>
      </c>
      <c r="L52" s="100">
        <v>9.7951914999999996</v>
      </c>
      <c r="M52" s="100">
        <v>19.830027999999999</v>
      </c>
      <c r="N52" s="100">
        <v>29.881504</v>
      </c>
      <c r="O52" s="100">
        <v>42.961005</v>
      </c>
      <c r="P52" s="100">
        <v>52.583025999999997</v>
      </c>
      <c r="Q52" s="100">
        <v>32.981529999999999</v>
      </c>
      <c r="R52" s="100">
        <v>38.383837999999997</v>
      </c>
      <c r="S52" s="100">
        <v>7.7220076999999998</v>
      </c>
      <c r="T52" s="100">
        <v>61.855670000000003</v>
      </c>
      <c r="U52" s="100">
        <v>8.5331604999999993</v>
      </c>
      <c r="V52" s="100">
        <v>10.890575999999999</v>
      </c>
      <c r="W52" s="127"/>
      <c r="X52" s="118">
        <v>1945</v>
      </c>
      <c r="Y52" s="100">
        <v>0</v>
      </c>
      <c r="Z52" s="100">
        <v>0</v>
      </c>
      <c r="AA52" s="100">
        <v>0</v>
      </c>
      <c r="AB52" s="100">
        <v>0.33101619999999998</v>
      </c>
      <c r="AC52" s="100">
        <v>0</v>
      </c>
      <c r="AD52" s="100">
        <v>0.3400204</v>
      </c>
      <c r="AE52" s="100">
        <v>0</v>
      </c>
      <c r="AF52" s="100">
        <v>0.76982289999999998</v>
      </c>
      <c r="AG52" s="100">
        <v>1.7130620999999999</v>
      </c>
      <c r="AH52" s="100">
        <v>1.7706949999999999</v>
      </c>
      <c r="AI52" s="100">
        <v>3.6613272000000001</v>
      </c>
      <c r="AJ52" s="100">
        <v>8.2559339999999999</v>
      </c>
      <c r="AK52" s="100">
        <v>11.642950000000001</v>
      </c>
      <c r="AL52" s="100">
        <v>17.811705</v>
      </c>
      <c r="AM52" s="100">
        <v>11.750881</v>
      </c>
      <c r="AN52" s="100">
        <v>15.254237</v>
      </c>
      <c r="AO52" s="100">
        <v>9.4043887000000002</v>
      </c>
      <c r="AP52" s="100">
        <v>14.084507</v>
      </c>
      <c r="AQ52" s="100">
        <v>2.6840179000000002</v>
      </c>
      <c r="AR52" s="100">
        <v>3.3017078</v>
      </c>
      <c r="AS52" s="127"/>
      <c r="AT52" s="118">
        <v>1945</v>
      </c>
      <c r="AU52" s="100">
        <v>0</v>
      </c>
      <c r="AV52" s="100">
        <v>0</v>
      </c>
      <c r="AW52" s="100">
        <v>0</v>
      </c>
      <c r="AX52" s="100">
        <v>0.1642576</v>
      </c>
      <c r="AY52" s="100">
        <v>0.15815280000000001</v>
      </c>
      <c r="AZ52" s="100">
        <v>0.3431709</v>
      </c>
      <c r="BA52" s="100">
        <v>0.33467200000000003</v>
      </c>
      <c r="BB52" s="100">
        <v>1.4897579000000001</v>
      </c>
      <c r="BC52" s="100">
        <v>2.8949544999999999</v>
      </c>
      <c r="BD52" s="100">
        <v>5.7713650999999997</v>
      </c>
      <c r="BE52" s="100">
        <v>11.6198</v>
      </c>
      <c r="BF52" s="100">
        <v>19.077082000000001</v>
      </c>
      <c r="BG52" s="100">
        <v>27.133050000000001</v>
      </c>
      <c r="BH52" s="100">
        <v>34.467520999999998</v>
      </c>
      <c r="BI52" s="100">
        <v>21.752641000000001</v>
      </c>
      <c r="BJ52" s="100">
        <v>25.806452</v>
      </c>
      <c r="BK52" s="100">
        <v>8.6505189999999992</v>
      </c>
      <c r="BL52" s="100">
        <v>33.472802999999999</v>
      </c>
      <c r="BM52" s="100">
        <v>5.6144052999999996</v>
      </c>
      <c r="BN52" s="100">
        <v>6.9519017999999999</v>
      </c>
      <c r="BO52" s="127"/>
      <c r="BP52" s="118">
        <v>1945</v>
      </c>
    </row>
    <row r="53" spans="1:68">
      <c r="A53" s="127"/>
      <c r="B53" s="118">
        <v>1946</v>
      </c>
      <c r="C53" s="100">
        <v>0</v>
      </c>
      <c r="D53" s="100">
        <v>0</v>
      </c>
      <c r="E53" s="100">
        <v>0</v>
      </c>
      <c r="F53" s="100">
        <v>0</v>
      </c>
      <c r="G53" s="100">
        <v>0.32010240000000001</v>
      </c>
      <c r="H53" s="100">
        <v>0.3407155</v>
      </c>
      <c r="I53" s="100">
        <v>0.33500839999999998</v>
      </c>
      <c r="J53" s="100">
        <v>2.1436226999999999</v>
      </c>
      <c r="K53" s="100">
        <v>2.3640661999999999</v>
      </c>
      <c r="L53" s="100">
        <v>13.973799</v>
      </c>
      <c r="M53" s="100">
        <v>21.873514</v>
      </c>
      <c r="N53" s="100">
        <v>31.424226999999998</v>
      </c>
      <c r="O53" s="100">
        <v>46.975546999999999</v>
      </c>
      <c r="P53" s="100">
        <v>55.950265999999999</v>
      </c>
      <c r="Q53" s="100">
        <v>53.876477999999999</v>
      </c>
      <c r="R53" s="100">
        <v>31.746032</v>
      </c>
      <c r="S53" s="100">
        <v>45.801527</v>
      </c>
      <c r="T53" s="100">
        <v>28.301887000000001</v>
      </c>
      <c r="U53" s="100">
        <v>9.7071801000000004</v>
      </c>
      <c r="V53" s="100">
        <v>12.235353999999999</v>
      </c>
      <c r="W53" s="127"/>
      <c r="X53" s="118">
        <v>1946</v>
      </c>
      <c r="Y53" s="100">
        <v>0</v>
      </c>
      <c r="Z53" s="100">
        <v>0</v>
      </c>
      <c r="AA53" s="100">
        <v>0.7736944</v>
      </c>
      <c r="AB53" s="100">
        <v>0</v>
      </c>
      <c r="AC53" s="100">
        <v>0.31928479999999998</v>
      </c>
      <c r="AD53" s="100">
        <v>0.67181729999999995</v>
      </c>
      <c r="AE53" s="100">
        <v>0.66247100000000003</v>
      </c>
      <c r="AF53" s="100">
        <v>1.8839488</v>
      </c>
      <c r="AG53" s="100">
        <v>1.7086714999999999</v>
      </c>
      <c r="AH53" s="100">
        <v>3.0973451000000001</v>
      </c>
      <c r="AI53" s="100">
        <v>7.2992701000000002</v>
      </c>
      <c r="AJ53" s="100">
        <v>10.111223000000001</v>
      </c>
      <c r="AK53" s="100">
        <v>11.299435000000001</v>
      </c>
      <c r="AL53" s="100">
        <v>7.3170732000000003</v>
      </c>
      <c r="AM53" s="100">
        <v>16.184971000000001</v>
      </c>
      <c r="AN53" s="100">
        <v>18.151814999999999</v>
      </c>
      <c r="AO53" s="100">
        <v>6.1162080000000003</v>
      </c>
      <c r="AP53" s="100">
        <v>19.354838999999998</v>
      </c>
      <c r="AQ53" s="100">
        <v>3.1135923999999999</v>
      </c>
      <c r="AR53" s="100">
        <v>3.8023267999999999</v>
      </c>
      <c r="AS53" s="127"/>
      <c r="AT53" s="118">
        <v>1946</v>
      </c>
      <c r="AU53" s="100">
        <v>0</v>
      </c>
      <c r="AV53" s="100">
        <v>0</v>
      </c>
      <c r="AW53" s="100">
        <v>0.37957869999999999</v>
      </c>
      <c r="AX53" s="100">
        <v>0</v>
      </c>
      <c r="AY53" s="100">
        <v>0.31969310000000001</v>
      </c>
      <c r="AZ53" s="100">
        <v>0.50744250000000002</v>
      </c>
      <c r="BA53" s="100">
        <v>0.49966690000000002</v>
      </c>
      <c r="BB53" s="100">
        <v>2.0172382</v>
      </c>
      <c r="BC53" s="100">
        <v>2.0496002999999998</v>
      </c>
      <c r="BD53" s="100">
        <v>8.5714286000000008</v>
      </c>
      <c r="BE53" s="100">
        <v>14.43539</v>
      </c>
      <c r="BF53" s="100">
        <v>20.754238999999998</v>
      </c>
      <c r="BG53" s="100">
        <v>28.916428</v>
      </c>
      <c r="BH53" s="100">
        <v>30.560272000000001</v>
      </c>
      <c r="BI53" s="100">
        <v>33.825338000000002</v>
      </c>
      <c r="BJ53" s="100">
        <v>24.324324000000001</v>
      </c>
      <c r="BK53" s="100">
        <v>23.769100000000002</v>
      </c>
      <c r="BL53" s="100">
        <v>22.988506000000001</v>
      </c>
      <c r="BM53" s="100">
        <v>6.4165248999999998</v>
      </c>
      <c r="BN53" s="100">
        <v>7.8593042999999998</v>
      </c>
      <c r="BO53" s="127"/>
      <c r="BP53" s="118">
        <v>1946</v>
      </c>
    </row>
    <row r="54" spans="1:68">
      <c r="A54" s="127"/>
      <c r="B54" s="118">
        <v>1947</v>
      </c>
      <c r="C54" s="100">
        <v>0</v>
      </c>
      <c r="D54" s="100">
        <v>0</v>
      </c>
      <c r="E54" s="100">
        <v>0</v>
      </c>
      <c r="F54" s="100">
        <v>0</v>
      </c>
      <c r="G54" s="100">
        <v>0</v>
      </c>
      <c r="H54" s="100">
        <v>0.66979239999999995</v>
      </c>
      <c r="I54" s="100">
        <v>1.6806722999999999</v>
      </c>
      <c r="J54" s="100">
        <v>2.8169013999999999</v>
      </c>
      <c r="K54" s="100">
        <v>3.0971738000000002</v>
      </c>
      <c r="L54" s="100">
        <v>13.242203999999999</v>
      </c>
      <c r="M54" s="100">
        <v>23.557691999999999</v>
      </c>
      <c r="N54" s="100">
        <v>41.979010000000002</v>
      </c>
      <c r="O54" s="100">
        <v>55.729492999999998</v>
      </c>
      <c r="P54" s="100">
        <v>60.085836999999998</v>
      </c>
      <c r="Q54" s="100">
        <v>49.414824000000003</v>
      </c>
      <c r="R54" s="100">
        <v>68.762279000000007</v>
      </c>
      <c r="S54" s="100">
        <v>45.801527</v>
      </c>
      <c r="T54" s="100">
        <v>42.735042999999997</v>
      </c>
      <c r="U54" s="100">
        <v>11.481540000000001</v>
      </c>
      <c r="V54" s="100">
        <v>14.613956</v>
      </c>
      <c r="W54" s="127"/>
      <c r="X54" s="118">
        <v>1947</v>
      </c>
      <c r="Y54" s="100">
        <v>0</v>
      </c>
      <c r="Z54" s="100">
        <v>0</v>
      </c>
      <c r="AA54" s="100">
        <v>0</v>
      </c>
      <c r="AB54" s="100">
        <v>0.34698129999999999</v>
      </c>
      <c r="AC54" s="100">
        <v>0</v>
      </c>
      <c r="AD54" s="100">
        <v>0.99833609999999995</v>
      </c>
      <c r="AE54" s="100">
        <v>0.3299241</v>
      </c>
      <c r="AF54" s="100">
        <v>1.8375596999999999</v>
      </c>
      <c r="AG54" s="100">
        <v>2.1097046000000002</v>
      </c>
      <c r="AH54" s="100">
        <v>1.3262598999999999</v>
      </c>
      <c r="AI54" s="100">
        <v>7.8125</v>
      </c>
      <c r="AJ54" s="100">
        <v>9.3688362999999999</v>
      </c>
      <c r="AK54" s="100">
        <v>6.0753341000000001</v>
      </c>
      <c r="AL54" s="100">
        <v>14.095535999999999</v>
      </c>
      <c r="AM54" s="100">
        <v>16.949152999999999</v>
      </c>
      <c r="AN54" s="100">
        <v>13.029316</v>
      </c>
      <c r="AO54" s="100">
        <v>5.9701493000000001</v>
      </c>
      <c r="AP54" s="100">
        <v>5.9880240000000002</v>
      </c>
      <c r="AQ54" s="100">
        <v>2.8556319000000001</v>
      </c>
      <c r="AR54" s="100">
        <v>3.3686408000000001</v>
      </c>
      <c r="AS54" s="127"/>
      <c r="AT54" s="118">
        <v>1947</v>
      </c>
      <c r="AU54" s="100">
        <v>0</v>
      </c>
      <c r="AV54" s="100">
        <v>0</v>
      </c>
      <c r="AW54" s="100">
        <v>0</v>
      </c>
      <c r="AX54" s="100">
        <v>0.1709986</v>
      </c>
      <c r="AY54" s="100">
        <v>0</v>
      </c>
      <c r="AZ54" s="100">
        <v>0.83458520000000003</v>
      </c>
      <c r="BA54" s="100">
        <v>0.99900100000000003</v>
      </c>
      <c r="BB54" s="100">
        <v>2.3377089999999998</v>
      </c>
      <c r="BC54" s="100">
        <v>2.6246719000000001</v>
      </c>
      <c r="BD54" s="100">
        <v>7.3864871000000001</v>
      </c>
      <c r="BE54" s="100">
        <v>15.507519</v>
      </c>
      <c r="BF54" s="100">
        <v>25.564655999999999</v>
      </c>
      <c r="BG54" s="100">
        <v>30.527290000000001</v>
      </c>
      <c r="BH54" s="100">
        <v>36.036036000000003</v>
      </c>
      <c r="BI54" s="100">
        <v>32.043531000000002</v>
      </c>
      <c r="BJ54" s="100">
        <v>38.290294000000003</v>
      </c>
      <c r="BK54" s="100">
        <v>23.450586000000001</v>
      </c>
      <c r="BL54" s="100">
        <v>21.126760999999998</v>
      </c>
      <c r="BM54" s="100">
        <v>7.1773490999999998</v>
      </c>
      <c r="BN54" s="100">
        <v>8.7369883999999995</v>
      </c>
      <c r="BO54" s="127"/>
      <c r="BP54" s="118">
        <v>1947</v>
      </c>
    </row>
    <row r="55" spans="1:68">
      <c r="A55" s="127"/>
      <c r="B55" s="118">
        <v>1948</v>
      </c>
      <c r="C55" s="100">
        <v>0</v>
      </c>
      <c r="D55" s="100">
        <v>0</v>
      </c>
      <c r="E55" s="100">
        <v>0.72280449999999996</v>
      </c>
      <c r="F55" s="100">
        <v>0</v>
      </c>
      <c r="G55" s="100">
        <v>0.64020489999999997</v>
      </c>
      <c r="H55" s="100">
        <v>0</v>
      </c>
      <c r="I55" s="100">
        <v>0.3381806</v>
      </c>
      <c r="J55" s="100">
        <v>1.3812154999999999</v>
      </c>
      <c r="K55" s="100">
        <v>7.9335095999999998</v>
      </c>
      <c r="L55" s="100">
        <v>14.309763999999999</v>
      </c>
      <c r="M55" s="100">
        <v>23.934896999999999</v>
      </c>
      <c r="N55" s="100">
        <v>32.435130000000001</v>
      </c>
      <c r="O55" s="100">
        <v>56.900725999999999</v>
      </c>
      <c r="P55" s="100">
        <v>59.414225999999999</v>
      </c>
      <c r="Q55" s="100">
        <v>57.179161000000001</v>
      </c>
      <c r="R55" s="100">
        <v>49.212598</v>
      </c>
      <c r="S55" s="100">
        <v>53.030303000000004</v>
      </c>
      <c r="T55" s="100">
        <v>33.057850999999999</v>
      </c>
      <c r="U55" s="100">
        <v>11.176653</v>
      </c>
      <c r="V55" s="100">
        <v>14.168509</v>
      </c>
      <c r="W55" s="127"/>
      <c r="X55" s="118">
        <v>1948</v>
      </c>
      <c r="Y55" s="100">
        <v>0</v>
      </c>
      <c r="Z55" s="100">
        <v>0</v>
      </c>
      <c r="AA55" s="100">
        <v>0.37425150000000001</v>
      </c>
      <c r="AB55" s="100">
        <v>0</v>
      </c>
      <c r="AC55" s="100">
        <v>0.32583899999999999</v>
      </c>
      <c r="AD55" s="100">
        <v>0</v>
      </c>
      <c r="AE55" s="100">
        <v>0.33123550000000002</v>
      </c>
      <c r="AF55" s="100">
        <v>0.35842289999999999</v>
      </c>
      <c r="AG55" s="100">
        <v>1.6393443000000001</v>
      </c>
      <c r="AH55" s="100">
        <v>3.5195777000000001</v>
      </c>
      <c r="AI55" s="100">
        <v>7.3630924999999996</v>
      </c>
      <c r="AJ55" s="100">
        <v>10.721247999999999</v>
      </c>
      <c r="AK55" s="100">
        <v>15.178050000000001</v>
      </c>
      <c r="AL55" s="100">
        <v>15.220700000000001</v>
      </c>
      <c r="AM55" s="100">
        <v>15.283842999999999</v>
      </c>
      <c r="AN55" s="100">
        <v>17.799353</v>
      </c>
      <c r="AO55" s="100">
        <v>11.527378000000001</v>
      </c>
      <c r="AP55" s="100">
        <v>17.045455</v>
      </c>
      <c r="AQ55" s="100">
        <v>3.4343697</v>
      </c>
      <c r="AR55" s="100">
        <v>4.1076740999999997</v>
      </c>
      <c r="AS55" s="127"/>
      <c r="AT55" s="118">
        <v>1948</v>
      </c>
      <c r="AU55" s="100">
        <v>0</v>
      </c>
      <c r="AV55" s="100">
        <v>0</v>
      </c>
      <c r="AW55" s="100">
        <v>0.55157199999999995</v>
      </c>
      <c r="AX55" s="100">
        <v>0</v>
      </c>
      <c r="AY55" s="100">
        <v>0.48441790000000001</v>
      </c>
      <c r="AZ55" s="100">
        <v>0</v>
      </c>
      <c r="BA55" s="100">
        <v>0.33467200000000003</v>
      </c>
      <c r="BB55" s="100">
        <v>0.87935280000000005</v>
      </c>
      <c r="BC55" s="100">
        <v>4.9144879000000001</v>
      </c>
      <c r="BD55" s="100">
        <v>9.0342009000000001</v>
      </c>
      <c r="BE55" s="100">
        <v>15.485687</v>
      </c>
      <c r="BF55" s="100">
        <v>21.449704000000001</v>
      </c>
      <c r="BG55" s="100">
        <v>35.661217999999998</v>
      </c>
      <c r="BH55" s="100">
        <v>36.26943</v>
      </c>
      <c r="BI55" s="100">
        <v>34.644745</v>
      </c>
      <c r="BJ55" s="100">
        <v>31.971581</v>
      </c>
      <c r="BK55" s="100">
        <v>29.459902</v>
      </c>
      <c r="BL55" s="100">
        <v>23.569023999999999</v>
      </c>
      <c r="BM55" s="100">
        <v>7.3164087000000002</v>
      </c>
      <c r="BN55" s="100">
        <v>8.9253628999999997</v>
      </c>
      <c r="BO55" s="127"/>
      <c r="BP55" s="118">
        <v>1948</v>
      </c>
    </row>
    <row r="56" spans="1:68">
      <c r="A56" s="127"/>
      <c r="B56" s="118">
        <v>1949</v>
      </c>
      <c r="C56" s="100">
        <v>0</v>
      </c>
      <c r="D56" s="100">
        <v>0</v>
      </c>
      <c r="E56" s="100">
        <v>0.34989500000000001</v>
      </c>
      <c r="F56" s="100">
        <v>0.70472159999999995</v>
      </c>
      <c r="G56" s="100">
        <v>0.3121099</v>
      </c>
      <c r="H56" s="100">
        <v>0.92535469999999997</v>
      </c>
      <c r="I56" s="100">
        <v>0.33602149999999997</v>
      </c>
      <c r="J56" s="100">
        <v>2.9830958000000001</v>
      </c>
      <c r="K56" s="100">
        <v>5.0983248000000003</v>
      </c>
      <c r="L56" s="100">
        <v>13.530135</v>
      </c>
      <c r="M56" s="100">
        <v>25.106584999999999</v>
      </c>
      <c r="N56" s="100">
        <v>55.165495999999997</v>
      </c>
      <c r="O56" s="100">
        <v>84.117647000000005</v>
      </c>
      <c r="P56" s="100">
        <v>77.481840000000005</v>
      </c>
      <c r="Q56" s="100">
        <v>75.5886</v>
      </c>
      <c r="R56" s="100">
        <v>50.78125</v>
      </c>
      <c r="S56" s="100">
        <v>52.830188999999997</v>
      </c>
      <c r="T56" s="100">
        <v>32</v>
      </c>
      <c r="U56" s="100">
        <v>14.373457999999999</v>
      </c>
      <c r="V56" s="100">
        <v>17.765875000000001</v>
      </c>
      <c r="W56" s="127"/>
      <c r="X56" s="118">
        <v>1949</v>
      </c>
      <c r="Y56" s="100">
        <v>0</v>
      </c>
      <c r="Z56" s="100">
        <v>0</v>
      </c>
      <c r="AA56" s="100">
        <v>0.36140220000000001</v>
      </c>
      <c r="AB56" s="100">
        <v>0.73206439999999995</v>
      </c>
      <c r="AC56" s="100">
        <v>0</v>
      </c>
      <c r="AD56" s="100">
        <v>0.31565660000000001</v>
      </c>
      <c r="AE56" s="100">
        <v>0.6660007</v>
      </c>
      <c r="AF56" s="100">
        <v>0.68399449999999995</v>
      </c>
      <c r="AG56" s="100">
        <v>1.5791552</v>
      </c>
      <c r="AH56" s="100">
        <v>3.9198605999999998</v>
      </c>
      <c r="AI56" s="100">
        <v>4.5998159999999997</v>
      </c>
      <c r="AJ56" s="100">
        <v>6.2530063</v>
      </c>
      <c r="AK56" s="100">
        <v>10.158014</v>
      </c>
      <c r="AL56" s="100">
        <v>16.224188999999999</v>
      </c>
      <c r="AM56" s="100">
        <v>15.739769000000001</v>
      </c>
      <c r="AN56" s="100">
        <v>28.662420000000001</v>
      </c>
      <c r="AO56" s="100">
        <v>5.5865922000000001</v>
      </c>
      <c r="AP56" s="100">
        <v>0</v>
      </c>
      <c r="AQ56" s="100">
        <v>3.0237580999999998</v>
      </c>
      <c r="AR56" s="100">
        <v>3.6096455000000001</v>
      </c>
      <c r="AS56" s="127"/>
      <c r="AT56" s="118">
        <v>1949</v>
      </c>
      <c r="AU56" s="100">
        <v>0</v>
      </c>
      <c r="AV56" s="100">
        <v>0</v>
      </c>
      <c r="AW56" s="100">
        <v>0.35555560000000003</v>
      </c>
      <c r="AX56" s="100">
        <v>0.71813289999999996</v>
      </c>
      <c r="AY56" s="100">
        <v>0.15875539999999999</v>
      </c>
      <c r="AZ56" s="100">
        <v>0.62402500000000005</v>
      </c>
      <c r="BA56" s="100">
        <v>0.50175610000000004</v>
      </c>
      <c r="BB56" s="100">
        <v>1.8515401</v>
      </c>
      <c r="BC56" s="100">
        <v>3.4097366999999998</v>
      </c>
      <c r="BD56" s="100">
        <v>8.8701162</v>
      </c>
      <c r="BE56" s="100">
        <v>14.702450000000001</v>
      </c>
      <c r="BF56" s="100">
        <v>30.198871</v>
      </c>
      <c r="BG56" s="100">
        <v>46.370967999999998</v>
      </c>
      <c r="BH56" s="100">
        <v>45.472062000000001</v>
      </c>
      <c r="BI56" s="100">
        <v>43.181818</v>
      </c>
      <c r="BJ56" s="100">
        <v>38.596491</v>
      </c>
      <c r="BK56" s="100">
        <v>25.682182999999998</v>
      </c>
      <c r="BL56" s="100">
        <v>12.944984</v>
      </c>
      <c r="BM56" s="100">
        <v>8.7252311000000002</v>
      </c>
      <c r="BN56" s="100">
        <v>10.374107</v>
      </c>
      <c r="BO56" s="127"/>
      <c r="BP56" s="118">
        <v>1949</v>
      </c>
    </row>
    <row r="57" spans="1:68">
      <c r="A57" s="127"/>
      <c r="B57" s="119">
        <v>1950</v>
      </c>
      <c r="C57" s="100">
        <v>0</v>
      </c>
      <c r="D57" s="100">
        <v>0</v>
      </c>
      <c r="E57" s="100">
        <v>0</v>
      </c>
      <c r="F57" s="100">
        <v>0.35498760000000001</v>
      </c>
      <c r="G57" s="100">
        <v>0.30404379999999998</v>
      </c>
      <c r="H57" s="100">
        <v>0</v>
      </c>
      <c r="I57" s="100">
        <v>0.64956150000000001</v>
      </c>
      <c r="J57" s="100">
        <v>1.5772870999999999</v>
      </c>
      <c r="K57" s="100">
        <v>5.5807463999999998</v>
      </c>
      <c r="L57" s="100">
        <v>14.752791</v>
      </c>
      <c r="M57" s="100">
        <v>30.289123</v>
      </c>
      <c r="N57" s="100">
        <v>54.573017</v>
      </c>
      <c r="O57" s="100">
        <v>79.564969000000005</v>
      </c>
      <c r="P57" s="100">
        <v>103.77358</v>
      </c>
      <c r="Q57" s="100">
        <v>70.071258999999998</v>
      </c>
      <c r="R57" s="100">
        <v>58.479531999999999</v>
      </c>
      <c r="S57" s="100">
        <v>58.181818</v>
      </c>
      <c r="T57" s="100">
        <v>46.511628000000002</v>
      </c>
      <c r="U57" s="100">
        <v>14.989449</v>
      </c>
      <c r="V57" s="100">
        <v>19.049258999999999</v>
      </c>
      <c r="W57" s="127"/>
      <c r="X57" s="119">
        <v>1950</v>
      </c>
      <c r="Y57" s="100">
        <v>0</v>
      </c>
      <c r="Z57" s="100">
        <v>0</v>
      </c>
      <c r="AA57" s="100">
        <v>0</v>
      </c>
      <c r="AB57" s="100">
        <v>0.37037039999999999</v>
      </c>
      <c r="AC57" s="100">
        <v>0</v>
      </c>
      <c r="AD57" s="100">
        <v>0</v>
      </c>
      <c r="AE57" s="100">
        <v>1.3214404</v>
      </c>
      <c r="AF57" s="100">
        <v>1.3063357</v>
      </c>
      <c r="AG57" s="100">
        <v>3.0464585</v>
      </c>
      <c r="AH57" s="100">
        <v>3.8776389</v>
      </c>
      <c r="AI57" s="100">
        <v>3.1659882000000001</v>
      </c>
      <c r="AJ57" s="100">
        <v>8.1106870000000004</v>
      </c>
      <c r="AK57" s="100">
        <v>14.285714</v>
      </c>
      <c r="AL57" s="100">
        <v>13.600573000000001</v>
      </c>
      <c r="AM57" s="100">
        <v>17.910447999999999</v>
      </c>
      <c r="AN57" s="100">
        <v>21.943574000000002</v>
      </c>
      <c r="AO57" s="100">
        <v>24.128685999999998</v>
      </c>
      <c r="AP57" s="100">
        <v>5.2356021000000004</v>
      </c>
      <c r="AQ57" s="100">
        <v>3.3778785999999998</v>
      </c>
      <c r="AR57" s="100">
        <v>4.1039833999999997</v>
      </c>
      <c r="AS57" s="127"/>
      <c r="AT57" s="119">
        <v>1950</v>
      </c>
      <c r="AU57" s="100">
        <v>0</v>
      </c>
      <c r="AV57" s="100">
        <v>0</v>
      </c>
      <c r="AW57" s="100">
        <v>0</v>
      </c>
      <c r="AX57" s="100">
        <v>0.3625159</v>
      </c>
      <c r="AY57" s="100">
        <v>0.15600620000000001</v>
      </c>
      <c r="AZ57" s="100">
        <v>0</v>
      </c>
      <c r="BA57" s="100">
        <v>0.98263999999999996</v>
      </c>
      <c r="BB57" s="100">
        <v>1.4441592000000001</v>
      </c>
      <c r="BC57" s="100">
        <v>4.3691972000000003</v>
      </c>
      <c r="BD57" s="100">
        <v>9.5257816999999996</v>
      </c>
      <c r="BE57" s="100">
        <v>16.628702000000001</v>
      </c>
      <c r="BF57" s="100">
        <v>30.674847</v>
      </c>
      <c r="BG57" s="100">
        <v>46.257359000000001</v>
      </c>
      <c r="BH57" s="100">
        <v>56.575496000000001</v>
      </c>
      <c r="BI57" s="100">
        <v>41.689225999999998</v>
      </c>
      <c r="BJ57" s="100">
        <v>38.227628000000003</v>
      </c>
      <c r="BK57" s="100">
        <v>38.580247</v>
      </c>
      <c r="BL57" s="100">
        <v>21.875</v>
      </c>
      <c r="BM57" s="100">
        <v>9.2312958999999992</v>
      </c>
      <c r="BN57" s="100">
        <v>11.224837000000001</v>
      </c>
      <c r="BO57" s="127"/>
      <c r="BP57" s="119">
        <v>1950</v>
      </c>
    </row>
    <row r="58" spans="1:68">
      <c r="A58" s="127"/>
      <c r="B58" s="119">
        <v>1951</v>
      </c>
      <c r="C58" s="100">
        <v>0.20916129999999999</v>
      </c>
      <c r="D58" s="100">
        <v>0</v>
      </c>
      <c r="E58" s="100">
        <v>0</v>
      </c>
      <c r="F58" s="100">
        <v>0</v>
      </c>
      <c r="G58" s="100">
        <v>0.30248029999999998</v>
      </c>
      <c r="H58" s="100">
        <v>0.27917360000000002</v>
      </c>
      <c r="I58" s="100">
        <v>1.8507093999999999</v>
      </c>
      <c r="J58" s="100">
        <v>1.5323321999999999</v>
      </c>
      <c r="K58" s="100">
        <v>6.7249496000000004</v>
      </c>
      <c r="L58" s="100">
        <v>13.904983</v>
      </c>
      <c r="M58" s="100">
        <v>38.821953999999998</v>
      </c>
      <c r="N58" s="100">
        <v>52.658228000000001</v>
      </c>
      <c r="O58" s="100">
        <v>79.641053999999997</v>
      </c>
      <c r="P58" s="100">
        <v>95.712097999999997</v>
      </c>
      <c r="Q58" s="100">
        <v>107.30594000000001</v>
      </c>
      <c r="R58" s="100">
        <v>66.276803000000001</v>
      </c>
      <c r="S58" s="100">
        <v>24.734981999999999</v>
      </c>
      <c r="T58" s="100">
        <v>68.702290000000005</v>
      </c>
      <c r="U58" s="100">
        <v>15.798011000000001</v>
      </c>
      <c r="V58" s="100">
        <v>20.533208999999999</v>
      </c>
      <c r="W58" s="127"/>
      <c r="X58" s="119">
        <v>1951</v>
      </c>
      <c r="Y58" s="100">
        <v>0</v>
      </c>
      <c r="Z58" s="100">
        <v>0</v>
      </c>
      <c r="AA58" s="100">
        <v>0</v>
      </c>
      <c r="AB58" s="100">
        <v>0</v>
      </c>
      <c r="AC58" s="100">
        <v>0</v>
      </c>
      <c r="AD58" s="100">
        <v>0.29664790000000002</v>
      </c>
      <c r="AE58" s="100">
        <v>0.31826860000000001</v>
      </c>
      <c r="AF58" s="100">
        <v>0.63552589999999998</v>
      </c>
      <c r="AG58" s="100">
        <v>3.2967032999999999</v>
      </c>
      <c r="AH58" s="100">
        <v>2.1231423</v>
      </c>
      <c r="AI58" s="100">
        <v>4.4702726999999998</v>
      </c>
      <c r="AJ58" s="100">
        <v>9.4517957999999993</v>
      </c>
      <c r="AK58" s="100">
        <v>13.390466</v>
      </c>
      <c r="AL58" s="100">
        <v>13.879251</v>
      </c>
      <c r="AM58" s="100">
        <v>23.78687</v>
      </c>
      <c r="AN58" s="100">
        <v>29.007633999999999</v>
      </c>
      <c r="AO58" s="100">
        <v>33.766233999999997</v>
      </c>
      <c r="AP58" s="100">
        <v>15.306122</v>
      </c>
      <c r="AQ58" s="100">
        <v>3.6708253000000002</v>
      </c>
      <c r="AR58" s="100">
        <v>4.6812452999999996</v>
      </c>
      <c r="AS58" s="127"/>
      <c r="AT58" s="119">
        <v>1951</v>
      </c>
      <c r="AU58" s="100">
        <v>0.1070091</v>
      </c>
      <c r="AV58" s="100">
        <v>0</v>
      </c>
      <c r="AW58" s="100">
        <v>0</v>
      </c>
      <c r="AX58" s="100">
        <v>0</v>
      </c>
      <c r="AY58" s="100">
        <v>0.15573899999999999</v>
      </c>
      <c r="AZ58" s="100">
        <v>0.2876456</v>
      </c>
      <c r="BA58" s="100">
        <v>1.0964912</v>
      </c>
      <c r="BB58" s="100">
        <v>1.0920437000000001</v>
      </c>
      <c r="BC58" s="100">
        <v>5.0841514999999999</v>
      </c>
      <c r="BD58" s="100">
        <v>8.2928803000000002</v>
      </c>
      <c r="BE58" s="100">
        <v>21.661456000000001</v>
      </c>
      <c r="BF58" s="100">
        <v>30.310438000000001</v>
      </c>
      <c r="BG58" s="100">
        <v>45.753425</v>
      </c>
      <c r="BH58" s="100">
        <v>52.784855999999998</v>
      </c>
      <c r="BI58" s="100">
        <v>61.754021999999999</v>
      </c>
      <c r="BJ58" s="100">
        <v>45.376711999999998</v>
      </c>
      <c r="BK58" s="100">
        <v>29.94012</v>
      </c>
      <c r="BL58" s="100">
        <v>36.697248000000002</v>
      </c>
      <c r="BM58" s="100">
        <v>9.7961218999999993</v>
      </c>
      <c r="BN58" s="100">
        <v>12.247562</v>
      </c>
      <c r="BO58" s="127"/>
      <c r="BP58" s="119">
        <v>1951</v>
      </c>
    </row>
    <row r="59" spans="1:68">
      <c r="A59" s="127"/>
      <c r="B59" s="119">
        <v>1952</v>
      </c>
      <c r="C59" s="100">
        <v>0.20881189999999999</v>
      </c>
      <c r="D59" s="100">
        <v>0</v>
      </c>
      <c r="E59" s="100">
        <v>0</v>
      </c>
      <c r="F59" s="100">
        <v>0</v>
      </c>
      <c r="G59" s="100">
        <v>0</v>
      </c>
      <c r="H59" s="100">
        <v>0.54659740000000001</v>
      </c>
      <c r="I59" s="100">
        <v>1.1757789999999999</v>
      </c>
      <c r="J59" s="100">
        <v>1.8132366</v>
      </c>
      <c r="K59" s="100">
        <v>6.1628284000000004</v>
      </c>
      <c r="L59" s="100">
        <v>20.186916</v>
      </c>
      <c r="M59" s="100">
        <v>36.055604000000002</v>
      </c>
      <c r="N59" s="100">
        <v>67.312595999999999</v>
      </c>
      <c r="O59" s="100">
        <v>88.397790000000001</v>
      </c>
      <c r="P59" s="100">
        <v>116.33110000000001</v>
      </c>
      <c r="Q59" s="100">
        <v>108.28729</v>
      </c>
      <c r="R59" s="100">
        <v>92.485549000000006</v>
      </c>
      <c r="S59" s="100">
        <v>95.070423000000005</v>
      </c>
      <c r="T59" s="100">
        <v>76.335877999999994</v>
      </c>
      <c r="U59" s="100">
        <v>18.295750999999999</v>
      </c>
      <c r="V59" s="100">
        <v>24.605028000000001</v>
      </c>
      <c r="W59" s="127"/>
      <c r="X59" s="119">
        <v>1952</v>
      </c>
      <c r="Y59" s="100">
        <v>0</v>
      </c>
      <c r="Z59" s="100">
        <v>0.251004</v>
      </c>
      <c r="AA59" s="100">
        <v>0</v>
      </c>
      <c r="AB59" s="100">
        <v>0</v>
      </c>
      <c r="AC59" s="100">
        <v>0</v>
      </c>
      <c r="AD59" s="100">
        <v>0.2960332</v>
      </c>
      <c r="AE59" s="100">
        <v>0.30864200000000003</v>
      </c>
      <c r="AF59" s="100">
        <v>0.93837970000000004</v>
      </c>
      <c r="AG59" s="100">
        <v>1.7624251</v>
      </c>
      <c r="AH59" s="100">
        <v>2.9021558999999999</v>
      </c>
      <c r="AI59" s="100">
        <v>8.8652481999999999</v>
      </c>
      <c r="AJ59" s="100">
        <v>10.416667</v>
      </c>
      <c r="AK59" s="100">
        <v>9.3555094000000008</v>
      </c>
      <c r="AL59" s="100">
        <v>14.725569</v>
      </c>
      <c r="AM59" s="100">
        <v>16.528925999999998</v>
      </c>
      <c r="AN59" s="100">
        <v>22.321428999999998</v>
      </c>
      <c r="AO59" s="100">
        <v>46.035806000000001</v>
      </c>
      <c r="AP59" s="100">
        <v>20</v>
      </c>
      <c r="AQ59" s="100">
        <v>3.6351697000000001</v>
      </c>
      <c r="AR59" s="100">
        <v>4.7175463999999998</v>
      </c>
      <c r="AS59" s="127"/>
      <c r="AT59" s="119">
        <v>1952</v>
      </c>
      <c r="AU59" s="100">
        <v>0.10680340000000001</v>
      </c>
      <c r="AV59" s="100">
        <v>0.1227596</v>
      </c>
      <c r="AW59" s="100">
        <v>0</v>
      </c>
      <c r="AX59" s="100">
        <v>0</v>
      </c>
      <c r="AY59" s="100">
        <v>0</v>
      </c>
      <c r="AZ59" s="100">
        <v>0.42631799999999997</v>
      </c>
      <c r="BA59" s="100">
        <v>0.75278529999999999</v>
      </c>
      <c r="BB59" s="100">
        <v>1.3833385</v>
      </c>
      <c r="BC59" s="100">
        <v>4.0540541000000001</v>
      </c>
      <c r="BD59" s="100">
        <v>11.991351</v>
      </c>
      <c r="BE59" s="100">
        <v>22.597631</v>
      </c>
      <c r="BF59" s="100">
        <v>37.809967999999998</v>
      </c>
      <c r="BG59" s="100">
        <v>47.670059000000002</v>
      </c>
      <c r="BH59" s="100">
        <v>62.786596000000003</v>
      </c>
      <c r="BI59" s="100">
        <v>58.174523999999998</v>
      </c>
      <c r="BJ59" s="100">
        <v>52.896725000000004</v>
      </c>
      <c r="BK59" s="100">
        <v>66.666667000000004</v>
      </c>
      <c r="BL59" s="100">
        <v>42.296073</v>
      </c>
      <c r="BM59" s="100">
        <v>11.05772</v>
      </c>
      <c r="BN59" s="100">
        <v>14.102053</v>
      </c>
      <c r="BO59" s="127"/>
      <c r="BP59" s="119">
        <v>1952</v>
      </c>
    </row>
    <row r="60" spans="1:68">
      <c r="A60" s="127"/>
      <c r="B60" s="119">
        <v>1953</v>
      </c>
      <c r="C60" s="100">
        <v>0</v>
      </c>
      <c r="D60" s="100">
        <v>0</v>
      </c>
      <c r="E60" s="100">
        <v>0</v>
      </c>
      <c r="F60" s="100">
        <v>0</v>
      </c>
      <c r="G60" s="100">
        <v>0</v>
      </c>
      <c r="H60" s="100">
        <v>1.0887316</v>
      </c>
      <c r="I60" s="100">
        <v>0.84769709999999998</v>
      </c>
      <c r="J60" s="100">
        <v>3.045067</v>
      </c>
      <c r="K60" s="100">
        <v>8.2148499000000008</v>
      </c>
      <c r="L60" s="100">
        <v>21.014493000000002</v>
      </c>
      <c r="M60" s="100">
        <v>29.424306999999999</v>
      </c>
      <c r="N60" s="100">
        <v>60.636685</v>
      </c>
      <c r="O60" s="100">
        <v>97.574421000000001</v>
      </c>
      <c r="P60" s="100">
        <v>139.46800999999999</v>
      </c>
      <c r="Q60" s="100">
        <v>129.58963</v>
      </c>
      <c r="R60" s="100">
        <v>114.23220999999999</v>
      </c>
      <c r="S60" s="100">
        <v>49.645389999999999</v>
      </c>
      <c r="T60" s="100">
        <v>44.444443999999997</v>
      </c>
      <c r="U60" s="100">
        <v>19.316094</v>
      </c>
      <c r="V60" s="100">
        <v>25.399743000000001</v>
      </c>
      <c r="W60" s="127"/>
      <c r="X60" s="119">
        <v>1953</v>
      </c>
      <c r="Y60" s="100">
        <v>0</v>
      </c>
      <c r="Z60" s="100">
        <v>0.2355158</v>
      </c>
      <c r="AA60" s="100">
        <v>0.62383029999999995</v>
      </c>
      <c r="AB60" s="100">
        <v>0</v>
      </c>
      <c r="AC60" s="100">
        <v>0.67865629999999999</v>
      </c>
      <c r="AD60" s="100">
        <v>0</v>
      </c>
      <c r="AE60" s="100">
        <v>0.29877500000000001</v>
      </c>
      <c r="AF60" s="100">
        <v>0.93808630000000004</v>
      </c>
      <c r="AG60" s="100">
        <v>2.7369140999999999</v>
      </c>
      <c r="AH60" s="100">
        <v>3.6130068</v>
      </c>
      <c r="AI60" s="100">
        <v>4.4130627000000002</v>
      </c>
      <c r="AJ60" s="100">
        <v>11.792453</v>
      </c>
      <c r="AK60" s="100">
        <v>13.319672000000001</v>
      </c>
      <c r="AL60" s="100">
        <v>20.525977999999999</v>
      </c>
      <c r="AM60" s="100">
        <v>28.596962000000001</v>
      </c>
      <c r="AN60" s="100">
        <v>31.383738000000001</v>
      </c>
      <c r="AO60" s="100">
        <v>38.071066000000002</v>
      </c>
      <c r="AP60" s="100">
        <v>42.253520999999999</v>
      </c>
      <c r="AQ60" s="100">
        <v>4.5259264000000003</v>
      </c>
      <c r="AR60" s="100">
        <v>5.8601286999999997</v>
      </c>
      <c r="AS60" s="127"/>
      <c r="AT60" s="119">
        <v>1953</v>
      </c>
      <c r="AU60" s="100">
        <v>0</v>
      </c>
      <c r="AV60" s="100">
        <v>0.115088</v>
      </c>
      <c r="AW60" s="100">
        <v>0.30562349999999999</v>
      </c>
      <c r="AX60" s="100">
        <v>0</v>
      </c>
      <c r="AY60" s="100">
        <v>0.32520329999999997</v>
      </c>
      <c r="AZ60" s="100">
        <v>0.56810110000000003</v>
      </c>
      <c r="BA60" s="100">
        <v>0.58088879999999998</v>
      </c>
      <c r="BB60" s="100">
        <v>2.0055537999999999</v>
      </c>
      <c r="BC60" s="100">
        <v>5.5847569000000004</v>
      </c>
      <c r="BD60" s="100">
        <v>12.759474000000001</v>
      </c>
      <c r="BE60" s="100">
        <v>17.132943000000001</v>
      </c>
      <c r="BF60" s="100">
        <v>35.374482</v>
      </c>
      <c r="BG60" s="100">
        <v>53.903345999999999</v>
      </c>
      <c r="BH60" s="100">
        <v>76.610168999999999</v>
      </c>
      <c r="BI60" s="100">
        <v>74.327628000000004</v>
      </c>
      <c r="BJ60" s="100">
        <v>67.206478000000004</v>
      </c>
      <c r="BK60" s="100">
        <v>42.899408000000001</v>
      </c>
      <c r="BL60" s="100">
        <v>43.103448</v>
      </c>
      <c r="BM60" s="100">
        <v>12.013204</v>
      </c>
      <c r="BN60" s="100">
        <v>15.131266999999999</v>
      </c>
      <c r="BO60" s="127"/>
      <c r="BP60" s="119">
        <v>1953</v>
      </c>
    </row>
    <row r="61" spans="1:68">
      <c r="A61" s="127"/>
      <c r="B61" s="119">
        <v>1954</v>
      </c>
      <c r="C61" s="100">
        <v>0.20080319999999999</v>
      </c>
      <c r="D61" s="100">
        <v>0</v>
      </c>
      <c r="E61" s="100">
        <v>0</v>
      </c>
      <c r="F61" s="100">
        <v>0.33134530000000001</v>
      </c>
      <c r="G61" s="100">
        <v>0.32102730000000002</v>
      </c>
      <c r="H61" s="100">
        <v>0.2729258</v>
      </c>
      <c r="I61" s="100">
        <v>0.27344819999999997</v>
      </c>
      <c r="J61" s="100">
        <v>2.4737168</v>
      </c>
      <c r="K61" s="100">
        <v>6.1614294999999997</v>
      </c>
      <c r="L61" s="100">
        <v>18.642278999999998</v>
      </c>
      <c r="M61" s="100">
        <v>39.583333000000003</v>
      </c>
      <c r="N61" s="100">
        <v>70.035017999999994</v>
      </c>
      <c r="O61" s="100">
        <v>109.62716</v>
      </c>
      <c r="P61" s="100">
        <v>123.95543000000001</v>
      </c>
      <c r="Q61" s="100">
        <v>126.70157</v>
      </c>
      <c r="R61" s="100">
        <v>119.04761999999999</v>
      </c>
      <c r="S61" s="100">
        <v>63.604239999999997</v>
      </c>
      <c r="T61" s="100">
        <v>85.714286000000001</v>
      </c>
      <c r="U61" s="100">
        <v>20.061150999999999</v>
      </c>
      <c r="V61" s="100">
        <v>26.957806999999999</v>
      </c>
      <c r="W61" s="127"/>
      <c r="X61" s="119">
        <v>1954</v>
      </c>
      <c r="Y61" s="100">
        <v>0</v>
      </c>
      <c r="Z61" s="100">
        <v>0</v>
      </c>
      <c r="AA61" s="100">
        <v>0</v>
      </c>
      <c r="AB61" s="100">
        <v>0</v>
      </c>
      <c r="AC61" s="100">
        <v>0</v>
      </c>
      <c r="AD61" s="100">
        <v>0.89472110000000005</v>
      </c>
      <c r="AE61" s="100">
        <v>0.58021469999999997</v>
      </c>
      <c r="AF61" s="100">
        <v>0.31625550000000002</v>
      </c>
      <c r="AG61" s="100">
        <v>2.9585799000000002</v>
      </c>
      <c r="AH61" s="100">
        <v>2.3337222999999998</v>
      </c>
      <c r="AI61" s="100">
        <v>4.8309179000000002</v>
      </c>
      <c r="AJ61" s="100">
        <v>8.0188679</v>
      </c>
      <c r="AK61" s="100">
        <v>13.677811999999999</v>
      </c>
      <c r="AL61" s="100">
        <v>13.011151999999999</v>
      </c>
      <c r="AM61" s="100">
        <v>23.519164</v>
      </c>
      <c r="AN61" s="100">
        <v>28.649386</v>
      </c>
      <c r="AO61" s="100">
        <v>27.5</v>
      </c>
      <c r="AP61" s="100">
        <v>26.785713999999999</v>
      </c>
      <c r="AQ61" s="100">
        <v>3.64832</v>
      </c>
      <c r="AR61" s="100">
        <v>4.6720854999999997</v>
      </c>
      <c r="AS61" s="127"/>
      <c r="AT61" s="119">
        <v>1954</v>
      </c>
      <c r="AU61" s="100">
        <v>0.10251150000000001</v>
      </c>
      <c r="AV61" s="100">
        <v>0</v>
      </c>
      <c r="AW61" s="100">
        <v>0</v>
      </c>
      <c r="AX61" s="100">
        <v>0.1690046</v>
      </c>
      <c r="AY61" s="100">
        <v>0.16694490000000001</v>
      </c>
      <c r="AZ61" s="100">
        <v>0.5700442</v>
      </c>
      <c r="BA61" s="100">
        <v>0.42229729999999999</v>
      </c>
      <c r="BB61" s="100">
        <v>1.4071294999999999</v>
      </c>
      <c r="BC61" s="100">
        <v>4.6119592999999997</v>
      </c>
      <c r="BD61" s="100">
        <v>10.897672999999999</v>
      </c>
      <c r="BE61" s="100">
        <v>22.664100999999999</v>
      </c>
      <c r="BF61" s="100">
        <v>38.116047999999999</v>
      </c>
      <c r="BG61" s="100">
        <v>59.400689</v>
      </c>
      <c r="BH61" s="100">
        <v>65.245902000000001</v>
      </c>
      <c r="BI61" s="100">
        <v>70.375653999999997</v>
      </c>
      <c r="BJ61" s="100">
        <v>67.240031000000002</v>
      </c>
      <c r="BK61" s="100">
        <v>42.459735999999999</v>
      </c>
      <c r="BL61" s="100">
        <v>49.450549000000002</v>
      </c>
      <c r="BM61" s="100">
        <v>11.95126</v>
      </c>
      <c r="BN61" s="100">
        <v>15.144126999999999</v>
      </c>
      <c r="BO61" s="127"/>
      <c r="BP61" s="119">
        <v>1954</v>
      </c>
    </row>
    <row r="62" spans="1:68">
      <c r="A62" s="127"/>
      <c r="B62" s="119">
        <v>1955</v>
      </c>
      <c r="C62" s="100">
        <v>0</v>
      </c>
      <c r="D62" s="100">
        <v>0</v>
      </c>
      <c r="E62" s="100">
        <v>0</v>
      </c>
      <c r="F62" s="100">
        <v>0.31857279999999999</v>
      </c>
      <c r="G62" s="100">
        <v>0</v>
      </c>
      <c r="H62" s="100">
        <v>0.54392169999999995</v>
      </c>
      <c r="I62" s="100">
        <v>0.26567479999999999</v>
      </c>
      <c r="J62" s="100">
        <v>3.0674847000000001</v>
      </c>
      <c r="K62" s="100">
        <v>6.3176895000000002</v>
      </c>
      <c r="L62" s="100">
        <v>20.191649999999999</v>
      </c>
      <c r="M62" s="100">
        <v>46.862265999999998</v>
      </c>
      <c r="N62" s="100">
        <v>72.541382999999996</v>
      </c>
      <c r="O62" s="100">
        <v>106.29921</v>
      </c>
      <c r="P62" s="100">
        <v>119.16046</v>
      </c>
      <c r="Q62" s="100">
        <v>170.40816000000001</v>
      </c>
      <c r="R62" s="100">
        <v>148.14814999999999</v>
      </c>
      <c r="S62" s="100">
        <v>105.63379999999999</v>
      </c>
      <c r="T62" s="100">
        <v>62.937063000000002</v>
      </c>
      <c r="U62" s="100">
        <v>21.755471</v>
      </c>
      <c r="V62" s="100">
        <v>30.03473</v>
      </c>
      <c r="W62" s="127"/>
      <c r="X62" s="119">
        <v>1955</v>
      </c>
      <c r="Y62" s="100">
        <v>0.20571900000000001</v>
      </c>
      <c r="Z62" s="100">
        <v>0</v>
      </c>
      <c r="AA62" s="100">
        <v>0</v>
      </c>
      <c r="AB62" s="100">
        <v>0</v>
      </c>
      <c r="AC62" s="100">
        <v>0</v>
      </c>
      <c r="AD62" s="100">
        <v>0.30066150000000003</v>
      </c>
      <c r="AE62" s="100">
        <v>0.56481219999999999</v>
      </c>
      <c r="AF62" s="100">
        <v>0.94756790000000002</v>
      </c>
      <c r="AG62" s="100">
        <v>1.9011407</v>
      </c>
      <c r="AH62" s="100">
        <v>5.2770448999999999</v>
      </c>
      <c r="AI62" s="100">
        <v>4.8013968</v>
      </c>
      <c r="AJ62" s="100">
        <v>6.5086006999999997</v>
      </c>
      <c r="AK62" s="100">
        <v>10.552764</v>
      </c>
      <c r="AL62" s="100">
        <v>20.481928</v>
      </c>
      <c r="AM62" s="100">
        <v>21.043771</v>
      </c>
      <c r="AN62" s="100">
        <v>20.752269999999999</v>
      </c>
      <c r="AO62" s="100">
        <v>36.674816999999997</v>
      </c>
      <c r="AP62" s="100">
        <v>8.583691</v>
      </c>
      <c r="AQ62" s="100">
        <v>3.6316415000000002</v>
      </c>
      <c r="AR62" s="100">
        <v>4.4798809999999998</v>
      </c>
      <c r="AS62" s="127"/>
      <c r="AT62" s="119">
        <v>1955</v>
      </c>
      <c r="AU62" s="100">
        <v>0.1007151</v>
      </c>
      <c r="AV62" s="100">
        <v>0</v>
      </c>
      <c r="AW62" s="100">
        <v>0</v>
      </c>
      <c r="AX62" s="100">
        <v>0.1630258</v>
      </c>
      <c r="AY62" s="100">
        <v>0</v>
      </c>
      <c r="AZ62" s="100">
        <v>0.42838779999999999</v>
      </c>
      <c r="BA62" s="100">
        <v>0.41067759999999998</v>
      </c>
      <c r="BB62" s="100">
        <v>2.0230313999999998</v>
      </c>
      <c r="BC62" s="100">
        <v>4.1666667000000004</v>
      </c>
      <c r="BD62" s="100">
        <v>13.09417</v>
      </c>
      <c r="BE62" s="100">
        <v>26.554268</v>
      </c>
      <c r="BF62" s="100">
        <v>38.763376999999998</v>
      </c>
      <c r="BG62" s="100">
        <v>55.732483999999999</v>
      </c>
      <c r="BH62" s="100">
        <v>66.942938999999996</v>
      </c>
      <c r="BI62" s="100">
        <v>88.560885999999996</v>
      </c>
      <c r="BJ62" s="100">
        <v>74.738416000000001</v>
      </c>
      <c r="BK62" s="100">
        <v>64.935064999999994</v>
      </c>
      <c r="BL62" s="100">
        <v>29.255319</v>
      </c>
      <c r="BM62" s="100">
        <v>12.804765</v>
      </c>
      <c r="BN62" s="100">
        <v>16.391801000000001</v>
      </c>
      <c r="BO62" s="127"/>
      <c r="BP62" s="119">
        <v>1955</v>
      </c>
    </row>
    <row r="63" spans="1:68">
      <c r="A63" s="127"/>
      <c r="B63" s="119">
        <v>1956</v>
      </c>
      <c r="C63" s="100">
        <v>0</v>
      </c>
      <c r="D63" s="100">
        <v>0</v>
      </c>
      <c r="E63" s="100">
        <v>0</v>
      </c>
      <c r="F63" s="100">
        <v>0</v>
      </c>
      <c r="G63" s="100">
        <v>0</v>
      </c>
      <c r="H63" s="100">
        <v>0</v>
      </c>
      <c r="I63" s="100">
        <v>0.52178449999999998</v>
      </c>
      <c r="J63" s="100">
        <v>1.1802892</v>
      </c>
      <c r="K63" s="100">
        <v>9.5124850999999992</v>
      </c>
      <c r="L63" s="100">
        <v>24.333333</v>
      </c>
      <c r="M63" s="100">
        <v>49.980167000000002</v>
      </c>
      <c r="N63" s="100">
        <v>76.813655999999995</v>
      </c>
      <c r="O63" s="100">
        <v>125.28216999999999</v>
      </c>
      <c r="P63" s="100">
        <v>129.65425999999999</v>
      </c>
      <c r="Q63" s="100">
        <v>165.34653</v>
      </c>
      <c r="R63" s="100">
        <v>144.06780000000001</v>
      </c>
      <c r="S63" s="100">
        <v>101.3986</v>
      </c>
      <c r="T63" s="100">
        <v>40.816327000000001</v>
      </c>
      <c r="U63" s="100">
        <v>23.094639999999998</v>
      </c>
      <c r="V63" s="100">
        <v>31.334500999999999</v>
      </c>
      <c r="W63" s="127"/>
      <c r="X63" s="119">
        <v>1956</v>
      </c>
      <c r="Y63" s="100">
        <v>0</v>
      </c>
      <c r="Z63" s="100">
        <v>0</v>
      </c>
      <c r="AA63" s="100">
        <v>0</v>
      </c>
      <c r="AB63" s="100">
        <v>0</v>
      </c>
      <c r="AC63" s="100">
        <v>0</v>
      </c>
      <c r="AD63" s="100">
        <v>0.3022975</v>
      </c>
      <c r="AE63" s="100">
        <v>0.28066239999999998</v>
      </c>
      <c r="AF63" s="100">
        <v>0.91799269999999999</v>
      </c>
      <c r="AG63" s="100">
        <v>2.4813896</v>
      </c>
      <c r="AH63" s="100">
        <v>3.2739178</v>
      </c>
      <c r="AI63" s="100">
        <v>6.4627315999999997</v>
      </c>
      <c r="AJ63" s="100">
        <v>9.1869545000000006</v>
      </c>
      <c r="AK63" s="100">
        <v>13.951171</v>
      </c>
      <c r="AL63" s="100">
        <v>23.487962</v>
      </c>
      <c r="AM63" s="100">
        <v>26.037428999999999</v>
      </c>
      <c r="AN63" s="100">
        <v>27.227723000000001</v>
      </c>
      <c r="AO63" s="100">
        <v>33.175355000000003</v>
      </c>
      <c r="AP63" s="100">
        <v>20.833333</v>
      </c>
      <c r="AQ63" s="100">
        <v>4.2585224000000004</v>
      </c>
      <c r="AR63" s="100">
        <v>5.2920924999999999</v>
      </c>
      <c r="AS63" s="127"/>
      <c r="AT63" s="119">
        <v>1956</v>
      </c>
      <c r="AU63" s="100">
        <v>0</v>
      </c>
      <c r="AV63" s="100">
        <v>0</v>
      </c>
      <c r="AW63" s="100">
        <v>0</v>
      </c>
      <c r="AX63" s="100">
        <v>0</v>
      </c>
      <c r="AY63" s="100">
        <v>0</v>
      </c>
      <c r="AZ63" s="100">
        <v>0.14285709999999999</v>
      </c>
      <c r="BA63" s="100">
        <v>0.4056247</v>
      </c>
      <c r="BB63" s="100">
        <v>1.0515247000000001</v>
      </c>
      <c r="BC63" s="100">
        <v>6.0716454000000004</v>
      </c>
      <c r="BD63" s="100">
        <v>14.263350000000001</v>
      </c>
      <c r="BE63" s="100">
        <v>29.120197999999998</v>
      </c>
      <c r="BF63" s="100">
        <v>42.463836000000001</v>
      </c>
      <c r="BG63" s="100">
        <v>66.155067000000003</v>
      </c>
      <c r="BH63" s="100">
        <v>73.277206000000007</v>
      </c>
      <c r="BI63" s="100">
        <v>88.878963999999996</v>
      </c>
      <c r="BJ63" s="100">
        <v>76.537910999999994</v>
      </c>
      <c r="BK63" s="100">
        <v>60.734462999999998</v>
      </c>
      <c r="BL63" s="100">
        <v>28.423773000000001</v>
      </c>
      <c r="BM63" s="100">
        <v>13.802981000000001</v>
      </c>
      <c r="BN63" s="100">
        <v>17.509084000000001</v>
      </c>
      <c r="BO63" s="127"/>
      <c r="BP63" s="119">
        <v>1956</v>
      </c>
    </row>
    <row r="64" spans="1:68">
      <c r="A64" s="127"/>
      <c r="B64" s="119">
        <v>1957</v>
      </c>
      <c r="C64" s="100">
        <v>0</v>
      </c>
      <c r="D64" s="100">
        <v>0</v>
      </c>
      <c r="E64" s="100">
        <v>0</v>
      </c>
      <c r="F64" s="100">
        <v>0</v>
      </c>
      <c r="G64" s="100">
        <v>0</v>
      </c>
      <c r="H64" s="100">
        <v>0.55020630000000004</v>
      </c>
      <c r="I64" s="100">
        <v>1.8115942</v>
      </c>
      <c r="J64" s="100">
        <v>3.9750141999999999</v>
      </c>
      <c r="K64" s="100">
        <v>10.979228000000001</v>
      </c>
      <c r="L64" s="100">
        <v>21.689867</v>
      </c>
      <c r="M64" s="100">
        <v>46.556367999999999</v>
      </c>
      <c r="N64" s="100">
        <v>85.951941000000005</v>
      </c>
      <c r="O64" s="100">
        <v>139.45578</v>
      </c>
      <c r="P64" s="100">
        <v>143.69693000000001</v>
      </c>
      <c r="Q64" s="100">
        <v>165.06718000000001</v>
      </c>
      <c r="R64" s="100">
        <v>159.2775</v>
      </c>
      <c r="S64" s="100">
        <v>116.83848999999999</v>
      </c>
      <c r="T64" s="100">
        <v>96.551723999999993</v>
      </c>
      <c r="U64" s="100">
        <v>24.926776</v>
      </c>
      <c r="V64" s="100">
        <v>34.374422000000003</v>
      </c>
      <c r="W64" s="127"/>
      <c r="X64" s="119">
        <v>1957</v>
      </c>
      <c r="Y64" s="100">
        <v>0.19908419999999999</v>
      </c>
      <c r="Z64" s="100">
        <v>0</v>
      </c>
      <c r="AA64" s="100">
        <v>0</v>
      </c>
      <c r="AB64" s="100">
        <v>0</v>
      </c>
      <c r="AC64" s="100">
        <v>0</v>
      </c>
      <c r="AD64" s="100">
        <v>0.30674849999999998</v>
      </c>
      <c r="AE64" s="100">
        <v>0.28003359999999999</v>
      </c>
      <c r="AF64" s="100">
        <v>0.59294400000000003</v>
      </c>
      <c r="AG64" s="100">
        <v>1.532802</v>
      </c>
      <c r="AH64" s="100">
        <v>2.1030494000000002</v>
      </c>
      <c r="AI64" s="100">
        <v>6.3078216999999999</v>
      </c>
      <c r="AJ64" s="100">
        <v>7.2826582000000002</v>
      </c>
      <c r="AK64" s="100">
        <v>18.398807000000001</v>
      </c>
      <c r="AL64" s="100">
        <v>13.651877000000001</v>
      </c>
      <c r="AM64" s="100">
        <v>28.169014000000001</v>
      </c>
      <c r="AN64" s="100">
        <v>21.505375999999998</v>
      </c>
      <c r="AO64" s="100">
        <v>32.332563999999998</v>
      </c>
      <c r="AP64" s="100">
        <v>36.885246000000002</v>
      </c>
      <c r="AQ64" s="100">
        <v>3.8882699999999999</v>
      </c>
      <c r="AR64" s="100">
        <v>4.9814850000000002</v>
      </c>
      <c r="AS64" s="127"/>
      <c r="AT64" s="119">
        <v>1957</v>
      </c>
      <c r="AU64" s="100">
        <v>9.7238400000000003E-2</v>
      </c>
      <c r="AV64" s="100">
        <v>0</v>
      </c>
      <c r="AW64" s="100">
        <v>0</v>
      </c>
      <c r="AX64" s="100">
        <v>0</v>
      </c>
      <c r="AY64" s="100">
        <v>0</v>
      </c>
      <c r="AZ64" s="100">
        <v>0.43509789999999998</v>
      </c>
      <c r="BA64" s="100">
        <v>1.0759919</v>
      </c>
      <c r="BB64" s="100">
        <v>2.3205220999999998</v>
      </c>
      <c r="BC64" s="100">
        <v>6.3329312</v>
      </c>
      <c r="BD64" s="100">
        <v>12.285425999999999</v>
      </c>
      <c r="BE64" s="100">
        <v>27.325697999999999</v>
      </c>
      <c r="BF64" s="100">
        <v>46.319651</v>
      </c>
      <c r="BG64" s="100">
        <v>74.966887</v>
      </c>
      <c r="BH64" s="100">
        <v>74.186683000000002</v>
      </c>
      <c r="BI64" s="100">
        <v>89.655171999999993</v>
      </c>
      <c r="BJ64" s="100">
        <v>79.529736999999997</v>
      </c>
      <c r="BK64" s="100">
        <v>66.298343000000003</v>
      </c>
      <c r="BL64" s="100">
        <v>59.125964000000003</v>
      </c>
      <c r="BM64" s="100">
        <v>14.543267</v>
      </c>
      <c r="BN64" s="100">
        <v>18.671215</v>
      </c>
      <c r="BO64" s="127"/>
      <c r="BP64" s="119">
        <v>1957</v>
      </c>
    </row>
    <row r="65" spans="1:68">
      <c r="A65" s="127"/>
      <c r="B65" s="120">
        <v>1958</v>
      </c>
      <c r="C65" s="100">
        <v>0.18681110000000001</v>
      </c>
      <c r="D65" s="100">
        <v>0.1962323</v>
      </c>
      <c r="E65" s="100">
        <v>0</v>
      </c>
      <c r="F65" s="100">
        <v>0.28530670000000002</v>
      </c>
      <c r="G65" s="100">
        <v>0.30998140000000002</v>
      </c>
      <c r="H65" s="100">
        <v>0.56705419999999995</v>
      </c>
      <c r="I65" s="100">
        <v>1.8027298</v>
      </c>
      <c r="J65" s="100">
        <v>3.2715375999999998</v>
      </c>
      <c r="K65" s="100">
        <v>7.7914294000000002</v>
      </c>
      <c r="L65" s="100">
        <v>16.724519000000001</v>
      </c>
      <c r="M65" s="100">
        <v>42.878449000000003</v>
      </c>
      <c r="N65" s="100">
        <v>89.342404000000002</v>
      </c>
      <c r="O65" s="100">
        <v>126.19181</v>
      </c>
      <c r="P65" s="100">
        <v>169.49153000000001</v>
      </c>
      <c r="Q65" s="100">
        <v>163.4349</v>
      </c>
      <c r="R65" s="100">
        <v>162.37942000000001</v>
      </c>
      <c r="S65" s="100">
        <v>151.81518</v>
      </c>
      <c r="T65" s="100">
        <v>69.930070000000001</v>
      </c>
      <c r="U65" s="100">
        <v>24.816140000000001</v>
      </c>
      <c r="V65" s="100">
        <v>34.332389999999997</v>
      </c>
      <c r="W65" s="127"/>
      <c r="X65" s="120">
        <v>1958</v>
      </c>
      <c r="Y65" s="100">
        <v>0</v>
      </c>
      <c r="Z65" s="100">
        <v>0</v>
      </c>
      <c r="AA65" s="100">
        <v>0</v>
      </c>
      <c r="AB65" s="100">
        <v>0.29904310000000001</v>
      </c>
      <c r="AC65" s="100">
        <v>0</v>
      </c>
      <c r="AD65" s="100">
        <v>0</v>
      </c>
      <c r="AE65" s="100">
        <v>1.1191941999999999</v>
      </c>
      <c r="AF65" s="100">
        <v>0.85714290000000004</v>
      </c>
      <c r="AG65" s="100">
        <v>2.7598896000000002</v>
      </c>
      <c r="AH65" s="100">
        <v>5.0951086999999999</v>
      </c>
      <c r="AI65" s="100">
        <v>9.3457944000000008</v>
      </c>
      <c r="AJ65" s="100">
        <v>5.8823528999999999</v>
      </c>
      <c r="AK65" s="100">
        <v>10.858834999999999</v>
      </c>
      <c r="AL65" s="100">
        <v>16.797312000000002</v>
      </c>
      <c r="AM65" s="100">
        <v>20.134228</v>
      </c>
      <c r="AN65" s="100">
        <v>24.390243999999999</v>
      </c>
      <c r="AO65" s="100">
        <v>41.666666999999997</v>
      </c>
      <c r="AP65" s="100">
        <v>23.904381999999998</v>
      </c>
      <c r="AQ65" s="100">
        <v>3.9664598</v>
      </c>
      <c r="AR65" s="100">
        <v>5.0699493000000002</v>
      </c>
      <c r="AS65" s="127"/>
      <c r="AT65" s="120">
        <v>1958</v>
      </c>
      <c r="AU65" s="100">
        <v>9.5657199999999998E-2</v>
      </c>
      <c r="AV65" s="100">
        <v>0.1002406</v>
      </c>
      <c r="AW65" s="100">
        <v>0</v>
      </c>
      <c r="AX65" s="100">
        <v>0.29201339999999998</v>
      </c>
      <c r="AY65" s="100">
        <v>0.16</v>
      </c>
      <c r="AZ65" s="100">
        <v>0.29726520000000001</v>
      </c>
      <c r="BA65" s="100">
        <v>1.4751240000000001</v>
      </c>
      <c r="BB65" s="100">
        <v>2.0926339</v>
      </c>
      <c r="BC65" s="100">
        <v>5.3046378000000001</v>
      </c>
      <c r="BD65" s="100">
        <v>11.123834</v>
      </c>
      <c r="BE65" s="100">
        <v>26.832588000000001</v>
      </c>
      <c r="BF65" s="100">
        <v>47.565119000000003</v>
      </c>
      <c r="BG65" s="100">
        <v>64.846416000000005</v>
      </c>
      <c r="BH65" s="100">
        <v>87.349397999999994</v>
      </c>
      <c r="BI65" s="100">
        <v>84.158416000000003</v>
      </c>
      <c r="BJ65" s="100">
        <v>82.265677999999994</v>
      </c>
      <c r="BK65" s="100">
        <v>85.638998999999998</v>
      </c>
      <c r="BL65" s="100">
        <v>40.609136999999997</v>
      </c>
      <c r="BM65" s="100">
        <v>14.508656</v>
      </c>
      <c r="BN65" s="100">
        <v>18.586347</v>
      </c>
      <c r="BO65" s="127"/>
      <c r="BP65" s="120">
        <v>1958</v>
      </c>
    </row>
    <row r="66" spans="1:68">
      <c r="A66" s="127"/>
      <c r="B66" s="120">
        <v>1959</v>
      </c>
      <c r="C66" s="100">
        <v>0</v>
      </c>
      <c r="D66" s="100">
        <v>0</v>
      </c>
      <c r="E66" s="100">
        <v>0.20703930000000001</v>
      </c>
      <c r="F66" s="100">
        <v>0</v>
      </c>
      <c r="G66" s="100">
        <v>0.6027728</v>
      </c>
      <c r="H66" s="100">
        <v>0.28943560000000002</v>
      </c>
      <c r="I66" s="100">
        <v>1.025641</v>
      </c>
      <c r="J66" s="100">
        <v>3.1545741</v>
      </c>
      <c r="K66" s="100">
        <v>10.309278000000001</v>
      </c>
      <c r="L66" s="100">
        <v>21.498771000000001</v>
      </c>
      <c r="M66" s="100">
        <v>45.503791999999997</v>
      </c>
      <c r="N66" s="100">
        <v>85.360460000000003</v>
      </c>
      <c r="O66" s="100">
        <v>143.96456000000001</v>
      </c>
      <c r="P66" s="100">
        <v>178.75989000000001</v>
      </c>
      <c r="Q66" s="100">
        <v>193.23240999999999</v>
      </c>
      <c r="R66" s="100">
        <v>200.62208000000001</v>
      </c>
      <c r="S66" s="100">
        <v>150.32679999999999</v>
      </c>
      <c r="T66" s="100">
        <v>95.238095000000001</v>
      </c>
      <c r="U66" s="100">
        <v>27.164285</v>
      </c>
      <c r="V66" s="100">
        <v>38.129548999999997</v>
      </c>
      <c r="W66" s="127"/>
      <c r="X66" s="120">
        <v>1959</v>
      </c>
      <c r="Y66" s="100">
        <v>0</v>
      </c>
      <c r="Z66" s="100">
        <v>0.20096459999999999</v>
      </c>
      <c r="AA66" s="100">
        <v>0</v>
      </c>
      <c r="AB66" s="100">
        <v>0</v>
      </c>
      <c r="AC66" s="100">
        <v>0.317662</v>
      </c>
      <c r="AD66" s="100">
        <v>0.63371359999999999</v>
      </c>
      <c r="AE66" s="100">
        <v>0.55959709999999996</v>
      </c>
      <c r="AF66" s="100">
        <v>2.4896265999999998</v>
      </c>
      <c r="AG66" s="100">
        <v>1.548467</v>
      </c>
      <c r="AH66" s="100">
        <v>2.6075618999999999</v>
      </c>
      <c r="AI66" s="100">
        <v>6.2745097999999997</v>
      </c>
      <c r="AJ66" s="100">
        <v>9.4297260999999999</v>
      </c>
      <c r="AK66" s="100">
        <v>12.297098</v>
      </c>
      <c r="AL66" s="100">
        <v>18.722467000000002</v>
      </c>
      <c r="AM66" s="100">
        <v>21.536252999999999</v>
      </c>
      <c r="AN66" s="100">
        <v>22.573363000000001</v>
      </c>
      <c r="AO66" s="100">
        <v>23.012551999999999</v>
      </c>
      <c r="AP66" s="100">
        <v>50.583658</v>
      </c>
      <c r="AQ66" s="100">
        <v>3.9789398</v>
      </c>
      <c r="AR66" s="100">
        <v>5.0991508999999997</v>
      </c>
      <c r="AS66" s="127"/>
      <c r="AT66" s="120">
        <v>1959</v>
      </c>
      <c r="AU66" s="100">
        <v>0</v>
      </c>
      <c r="AV66" s="100">
        <v>9.8338099999999998E-2</v>
      </c>
      <c r="AW66" s="100">
        <v>0.1060333</v>
      </c>
      <c r="AX66" s="100">
        <v>0</v>
      </c>
      <c r="AY66" s="100">
        <v>0.46396539999999997</v>
      </c>
      <c r="AZ66" s="100">
        <v>0.4537891</v>
      </c>
      <c r="BA66" s="100">
        <v>0.80278300000000002</v>
      </c>
      <c r="BB66" s="100">
        <v>2.8305701999999999</v>
      </c>
      <c r="BC66" s="100">
        <v>5.9751799999999999</v>
      </c>
      <c r="BD66" s="100">
        <v>12.333966</v>
      </c>
      <c r="BE66" s="100">
        <v>26.696747999999999</v>
      </c>
      <c r="BF66" s="100">
        <v>47.682709000000003</v>
      </c>
      <c r="BG66" s="100">
        <v>74.238083000000003</v>
      </c>
      <c r="BH66" s="100">
        <v>91.536614999999998</v>
      </c>
      <c r="BI66" s="100">
        <v>98.171700999999999</v>
      </c>
      <c r="BJ66" s="100">
        <v>97.449313000000004</v>
      </c>
      <c r="BK66" s="100">
        <v>72.704082</v>
      </c>
      <c r="BL66" s="100">
        <v>66.831682999999998</v>
      </c>
      <c r="BM66" s="100">
        <v>15.6915</v>
      </c>
      <c r="BN66" s="100">
        <v>20.287652000000001</v>
      </c>
      <c r="BO66" s="127"/>
      <c r="BP66" s="120">
        <v>1959</v>
      </c>
    </row>
    <row r="67" spans="1:68">
      <c r="A67" s="127"/>
      <c r="B67" s="120">
        <v>1960</v>
      </c>
      <c r="C67" s="100">
        <v>0.17857139999999999</v>
      </c>
      <c r="D67" s="100">
        <v>0</v>
      </c>
      <c r="E67" s="100">
        <v>0</v>
      </c>
      <c r="F67" s="100">
        <v>0</v>
      </c>
      <c r="G67" s="100">
        <v>0.57903879999999996</v>
      </c>
      <c r="H67" s="100">
        <v>0</v>
      </c>
      <c r="I67" s="100">
        <v>1.2850166999999999</v>
      </c>
      <c r="J67" s="100">
        <v>2.0533880999999998</v>
      </c>
      <c r="K67" s="100">
        <v>7.2245635000000004</v>
      </c>
      <c r="L67" s="100">
        <v>24.360901999999999</v>
      </c>
      <c r="M67" s="100">
        <v>51.984544999999997</v>
      </c>
      <c r="N67" s="100">
        <v>88.629486</v>
      </c>
      <c r="O67" s="100">
        <v>152.10355999999999</v>
      </c>
      <c r="P67" s="100">
        <v>181.93979999999999</v>
      </c>
      <c r="Q67" s="100">
        <v>196.18056000000001</v>
      </c>
      <c r="R67" s="100">
        <v>188.25300999999999</v>
      </c>
      <c r="S67" s="100">
        <v>153.60502</v>
      </c>
      <c r="T67" s="100">
        <v>137.25489999999999</v>
      </c>
      <c r="U67" s="100">
        <v>27.925967</v>
      </c>
      <c r="V67" s="100">
        <v>39.460920000000002</v>
      </c>
      <c r="W67" s="127"/>
      <c r="X67" s="120">
        <v>1960</v>
      </c>
      <c r="Y67" s="100">
        <v>0</v>
      </c>
      <c r="Z67" s="100">
        <v>0</v>
      </c>
      <c r="AA67" s="100">
        <v>0</v>
      </c>
      <c r="AB67" s="100">
        <v>0</v>
      </c>
      <c r="AC67" s="100">
        <v>0</v>
      </c>
      <c r="AD67" s="100">
        <v>0.31969310000000001</v>
      </c>
      <c r="AE67" s="100">
        <v>3.1047134999999999</v>
      </c>
      <c r="AF67" s="100">
        <v>0.54024850000000002</v>
      </c>
      <c r="AG67" s="100">
        <v>2.7820711</v>
      </c>
      <c r="AH67" s="100">
        <v>4.4094487999999998</v>
      </c>
      <c r="AI67" s="100">
        <v>4.1841004000000002</v>
      </c>
      <c r="AJ67" s="100">
        <v>9.8258150999999998</v>
      </c>
      <c r="AK67" s="100">
        <v>15.996122</v>
      </c>
      <c r="AL67" s="100">
        <v>19.618528999999999</v>
      </c>
      <c r="AM67" s="100">
        <v>20.209059</v>
      </c>
      <c r="AN67" s="100">
        <v>32.608696000000002</v>
      </c>
      <c r="AO67" s="100">
        <v>29.469548</v>
      </c>
      <c r="AP67" s="100">
        <v>11.235955000000001</v>
      </c>
      <c r="AQ67" s="100">
        <v>4.2497097999999998</v>
      </c>
      <c r="AR67" s="100">
        <v>5.1692859000000002</v>
      </c>
      <c r="AS67" s="127"/>
      <c r="AT67" s="120">
        <v>1960</v>
      </c>
      <c r="AU67" s="100">
        <v>9.1516399999999998E-2</v>
      </c>
      <c r="AV67" s="100">
        <v>0</v>
      </c>
      <c r="AW67" s="100">
        <v>0</v>
      </c>
      <c r="AX67" s="100">
        <v>0</v>
      </c>
      <c r="AY67" s="100">
        <v>0.29859659999999999</v>
      </c>
      <c r="AZ67" s="100">
        <v>0.1528351</v>
      </c>
      <c r="BA67" s="100">
        <v>2.1522733000000001</v>
      </c>
      <c r="BB67" s="100">
        <v>1.3161358000000001</v>
      </c>
      <c r="BC67" s="100">
        <v>5.0327894000000004</v>
      </c>
      <c r="BD67" s="100">
        <v>14.615385</v>
      </c>
      <c r="BE67" s="100">
        <v>29.035793000000002</v>
      </c>
      <c r="BF67" s="100">
        <v>49.868189999999998</v>
      </c>
      <c r="BG67" s="100">
        <v>80.418688000000003</v>
      </c>
      <c r="BH67" s="100">
        <v>92.492491999999999</v>
      </c>
      <c r="BI67" s="100">
        <v>98.569772</v>
      </c>
      <c r="BJ67" s="100">
        <v>97.853534999999994</v>
      </c>
      <c r="BK67" s="100">
        <v>77.294685999999999</v>
      </c>
      <c r="BL67" s="100">
        <v>57.142856999999999</v>
      </c>
      <c r="BM67" s="100">
        <v>16.214112</v>
      </c>
      <c r="BN67" s="100">
        <v>20.855129999999999</v>
      </c>
      <c r="BO67" s="127"/>
      <c r="BP67" s="120">
        <v>1960</v>
      </c>
    </row>
    <row r="68" spans="1:68">
      <c r="A68" s="127"/>
      <c r="B68" s="120">
        <v>1961</v>
      </c>
      <c r="C68" s="100">
        <v>0</v>
      </c>
      <c r="D68" s="100">
        <v>0</v>
      </c>
      <c r="E68" s="100">
        <v>0</v>
      </c>
      <c r="F68" s="100">
        <v>0</v>
      </c>
      <c r="G68" s="100">
        <v>0</v>
      </c>
      <c r="H68" s="100">
        <v>0</v>
      </c>
      <c r="I68" s="100">
        <v>2.0677178000000001</v>
      </c>
      <c r="J68" s="100">
        <v>2.5374270000000001</v>
      </c>
      <c r="K68" s="100">
        <v>9.0168703000000008</v>
      </c>
      <c r="L68" s="100">
        <v>19.964243</v>
      </c>
      <c r="M68" s="100">
        <v>55.441477999999996</v>
      </c>
      <c r="N68" s="100">
        <v>100.92515</v>
      </c>
      <c r="O68" s="100">
        <v>167.89474000000001</v>
      </c>
      <c r="P68" s="100">
        <v>204.28666999999999</v>
      </c>
      <c r="Q68" s="100">
        <v>227.35042999999999</v>
      </c>
      <c r="R68" s="100">
        <v>192.75362000000001</v>
      </c>
      <c r="S68" s="100">
        <v>171.17116999999999</v>
      </c>
      <c r="T68" s="100">
        <v>151.89873</v>
      </c>
      <c r="U68" s="100">
        <v>30.532914000000002</v>
      </c>
      <c r="V68" s="100">
        <v>43.304470999999999</v>
      </c>
      <c r="W68" s="127"/>
      <c r="X68" s="120">
        <v>1961</v>
      </c>
      <c r="Y68" s="100">
        <v>0</v>
      </c>
      <c r="Z68" s="100">
        <v>0</v>
      </c>
      <c r="AA68" s="100">
        <v>0</v>
      </c>
      <c r="AB68" s="100">
        <v>0</v>
      </c>
      <c r="AC68" s="100">
        <v>0</v>
      </c>
      <c r="AD68" s="100">
        <v>0</v>
      </c>
      <c r="AE68" s="100">
        <v>0</v>
      </c>
      <c r="AF68" s="100">
        <v>0.80710249999999994</v>
      </c>
      <c r="AG68" s="100">
        <v>3.2894736999999998</v>
      </c>
      <c r="AH68" s="100">
        <v>3.0902349</v>
      </c>
      <c r="AI68" s="100">
        <v>9.1877986000000007</v>
      </c>
      <c r="AJ68" s="100">
        <v>12.334802</v>
      </c>
      <c r="AK68" s="100">
        <v>17.745802999999999</v>
      </c>
      <c r="AL68" s="100">
        <v>16.702586</v>
      </c>
      <c r="AM68" s="100">
        <v>21.016949</v>
      </c>
      <c r="AN68" s="100">
        <v>35.527690999999997</v>
      </c>
      <c r="AO68" s="100">
        <v>18.691589</v>
      </c>
      <c r="AP68" s="100">
        <v>25.089606</v>
      </c>
      <c r="AQ68" s="100">
        <v>4.3688292999999998</v>
      </c>
      <c r="AR68" s="100">
        <v>5.4263304000000003</v>
      </c>
      <c r="AS68" s="127"/>
      <c r="AT68" s="120">
        <v>1961</v>
      </c>
      <c r="AU68" s="100">
        <v>0</v>
      </c>
      <c r="AV68" s="100">
        <v>0</v>
      </c>
      <c r="AW68" s="100">
        <v>0</v>
      </c>
      <c r="AX68" s="100">
        <v>0</v>
      </c>
      <c r="AY68" s="100">
        <v>0</v>
      </c>
      <c r="AZ68" s="100">
        <v>0</v>
      </c>
      <c r="BA68" s="100">
        <v>1.0822510999999999</v>
      </c>
      <c r="BB68" s="100">
        <v>1.6975712000000001</v>
      </c>
      <c r="BC68" s="100">
        <v>6.1928634999999996</v>
      </c>
      <c r="BD68" s="100">
        <v>11.680825</v>
      </c>
      <c r="BE68" s="100">
        <v>33.138401999999999</v>
      </c>
      <c r="BF68" s="100">
        <v>57.659208</v>
      </c>
      <c r="BG68" s="100">
        <v>89.335006000000007</v>
      </c>
      <c r="BH68" s="100">
        <v>100.32846000000001</v>
      </c>
      <c r="BI68" s="100">
        <v>112.28733</v>
      </c>
      <c r="BJ68" s="100">
        <v>101.39648</v>
      </c>
      <c r="BK68" s="100">
        <v>77.188940000000002</v>
      </c>
      <c r="BL68" s="100">
        <v>70.938215</v>
      </c>
      <c r="BM68" s="100">
        <v>17.595782</v>
      </c>
      <c r="BN68" s="100">
        <v>22.714822000000002</v>
      </c>
      <c r="BO68" s="127"/>
      <c r="BP68" s="120">
        <v>1961</v>
      </c>
    </row>
    <row r="69" spans="1:68">
      <c r="A69" s="127"/>
      <c r="B69" s="120">
        <v>1962</v>
      </c>
      <c r="C69" s="100">
        <v>0</v>
      </c>
      <c r="D69" s="100">
        <v>0</v>
      </c>
      <c r="E69" s="100">
        <v>0</v>
      </c>
      <c r="F69" s="100">
        <v>0</v>
      </c>
      <c r="G69" s="100">
        <v>0.27114969999999999</v>
      </c>
      <c r="H69" s="100">
        <v>0.58309040000000001</v>
      </c>
      <c r="I69" s="100">
        <v>1.0582011</v>
      </c>
      <c r="J69" s="100">
        <v>2.7947153999999998</v>
      </c>
      <c r="K69" s="100">
        <v>9.5559303</v>
      </c>
      <c r="L69" s="100">
        <v>23.902002</v>
      </c>
      <c r="M69" s="100">
        <v>53.333333000000003</v>
      </c>
      <c r="N69" s="100">
        <v>108.16327</v>
      </c>
      <c r="O69" s="100">
        <v>176.16846000000001</v>
      </c>
      <c r="P69" s="100">
        <v>232.37072000000001</v>
      </c>
      <c r="Q69" s="100">
        <v>225.86062000000001</v>
      </c>
      <c r="R69" s="100">
        <v>248.59550999999999</v>
      </c>
      <c r="S69" s="100">
        <v>166.18075999999999</v>
      </c>
      <c r="T69" s="100">
        <v>134.96933000000001</v>
      </c>
      <c r="U69" s="100">
        <v>32.819676999999999</v>
      </c>
      <c r="V69" s="100">
        <v>46.326433999999999</v>
      </c>
      <c r="W69" s="127"/>
      <c r="X69" s="120">
        <v>1962</v>
      </c>
      <c r="Y69" s="100">
        <v>0</v>
      </c>
      <c r="Z69" s="100">
        <v>0</v>
      </c>
      <c r="AA69" s="100">
        <v>0</v>
      </c>
      <c r="AB69" s="100">
        <v>0</v>
      </c>
      <c r="AC69" s="100">
        <v>0.28785260000000001</v>
      </c>
      <c r="AD69" s="100">
        <v>0</v>
      </c>
      <c r="AE69" s="100">
        <v>0</v>
      </c>
      <c r="AF69" s="100">
        <v>1.3495277000000001</v>
      </c>
      <c r="AG69" s="100">
        <v>1.7421603000000001</v>
      </c>
      <c r="AH69" s="100">
        <v>4.2892156999999997</v>
      </c>
      <c r="AI69" s="100">
        <v>8.1560284000000003</v>
      </c>
      <c r="AJ69" s="100">
        <v>12.473117999999999</v>
      </c>
      <c r="AK69" s="100">
        <v>14.265335</v>
      </c>
      <c r="AL69" s="100">
        <v>21.528524999999998</v>
      </c>
      <c r="AM69" s="100">
        <v>29.411764999999999</v>
      </c>
      <c r="AN69" s="100">
        <v>30.060120000000001</v>
      </c>
      <c r="AO69" s="100">
        <v>35.971223000000002</v>
      </c>
      <c r="AP69" s="100">
        <v>37.162162000000002</v>
      </c>
      <c r="AQ69" s="100">
        <v>4.7912775999999999</v>
      </c>
      <c r="AR69" s="100">
        <v>6.0021852999999998</v>
      </c>
      <c r="AS69" s="127"/>
      <c r="AT69" s="120">
        <v>1962</v>
      </c>
      <c r="AU69" s="100">
        <v>0</v>
      </c>
      <c r="AV69" s="100">
        <v>0</v>
      </c>
      <c r="AW69" s="100">
        <v>0</v>
      </c>
      <c r="AX69" s="100">
        <v>0</v>
      </c>
      <c r="AY69" s="100">
        <v>0.27925159999999999</v>
      </c>
      <c r="AZ69" s="100">
        <v>0.30184119999999998</v>
      </c>
      <c r="BA69" s="100">
        <v>0.55279160000000005</v>
      </c>
      <c r="BB69" s="100">
        <v>2.0939668</v>
      </c>
      <c r="BC69" s="100">
        <v>5.7126535000000001</v>
      </c>
      <c r="BD69" s="100">
        <v>14.218726</v>
      </c>
      <c r="BE69" s="100">
        <v>31.443299</v>
      </c>
      <c r="BF69" s="100">
        <v>61.570681</v>
      </c>
      <c r="BG69" s="100">
        <v>92.098765</v>
      </c>
      <c r="BH69" s="100">
        <v>115.32716000000001</v>
      </c>
      <c r="BI69" s="100">
        <v>115.39875000000001</v>
      </c>
      <c r="BJ69" s="100">
        <v>121.05262999999999</v>
      </c>
      <c r="BK69" s="100">
        <v>85.650722999999999</v>
      </c>
      <c r="BL69" s="100">
        <v>71.895425000000003</v>
      </c>
      <c r="BM69" s="100">
        <v>18.933695</v>
      </c>
      <c r="BN69" s="100">
        <v>24.406047000000001</v>
      </c>
      <c r="BO69" s="127"/>
      <c r="BP69" s="120">
        <v>1962</v>
      </c>
    </row>
    <row r="70" spans="1:68">
      <c r="A70" s="127"/>
      <c r="B70" s="120">
        <v>1963</v>
      </c>
      <c r="C70" s="100">
        <v>0</v>
      </c>
      <c r="D70" s="100">
        <v>0.181061</v>
      </c>
      <c r="E70" s="100">
        <v>0</v>
      </c>
      <c r="F70" s="100">
        <v>0.20811650000000001</v>
      </c>
      <c r="G70" s="100">
        <v>0.5292405</v>
      </c>
      <c r="H70" s="100">
        <v>0.85787820000000004</v>
      </c>
      <c r="I70" s="100">
        <v>1.6242555000000001</v>
      </c>
      <c r="J70" s="100">
        <v>4.5431600000000003</v>
      </c>
      <c r="K70" s="100">
        <v>10.526316</v>
      </c>
      <c r="L70" s="100">
        <v>28.424554000000001</v>
      </c>
      <c r="M70" s="100">
        <v>51.040312</v>
      </c>
      <c r="N70" s="100">
        <v>97.474349000000004</v>
      </c>
      <c r="O70" s="100">
        <v>184.97984</v>
      </c>
      <c r="P70" s="100">
        <v>239.92069000000001</v>
      </c>
      <c r="Q70" s="100">
        <v>245.17212000000001</v>
      </c>
      <c r="R70" s="100">
        <v>226.28726</v>
      </c>
      <c r="S70" s="100">
        <v>216.13833</v>
      </c>
      <c r="T70" s="100">
        <v>160.71429000000001</v>
      </c>
      <c r="U70" s="100">
        <v>33.800615000000001</v>
      </c>
      <c r="V70" s="100">
        <v>48.127142999999997</v>
      </c>
      <c r="W70" s="127"/>
      <c r="X70" s="120">
        <v>1963</v>
      </c>
      <c r="Y70" s="100">
        <v>0</v>
      </c>
      <c r="Z70" s="100">
        <v>0</v>
      </c>
      <c r="AA70" s="100">
        <v>0</v>
      </c>
      <c r="AB70" s="100">
        <v>0</v>
      </c>
      <c r="AC70" s="100">
        <v>0.27979850000000001</v>
      </c>
      <c r="AD70" s="100">
        <v>0</v>
      </c>
      <c r="AE70" s="100">
        <v>0.88547819999999999</v>
      </c>
      <c r="AF70" s="100">
        <v>1.6224985999999999</v>
      </c>
      <c r="AG70" s="100">
        <v>1.4017382</v>
      </c>
      <c r="AH70" s="100">
        <v>4.6040516</v>
      </c>
      <c r="AI70" s="100">
        <v>8.9408528</v>
      </c>
      <c r="AJ70" s="100">
        <v>11.217283</v>
      </c>
      <c r="AK70" s="100">
        <v>16.068052999999999</v>
      </c>
      <c r="AL70" s="100">
        <v>17.030335000000001</v>
      </c>
      <c r="AM70" s="100">
        <v>29.543994999999999</v>
      </c>
      <c r="AN70" s="100">
        <v>37.986705000000001</v>
      </c>
      <c r="AO70" s="100">
        <v>22.727273</v>
      </c>
      <c r="AP70" s="100">
        <v>44.871794999999999</v>
      </c>
      <c r="AQ70" s="100">
        <v>4.8455706000000003</v>
      </c>
      <c r="AR70" s="100">
        <v>6.0877087000000003</v>
      </c>
      <c r="AS70" s="127"/>
      <c r="AT70" s="120">
        <v>1963</v>
      </c>
      <c r="AU70" s="100">
        <v>0</v>
      </c>
      <c r="AV70" s="100">
        <v>9.2721399999999995E-2</v>
      </c>
      <c r="AW70" s="100">
        <v>0</v>
      </c>
      <c r="AX70" s="100">
        <v>0.10665529999999999</v>
      </c>
      <c r="AY70" s="100">
        <v>0.40799669999999999</v>
      </c>
      <c r="AZ70" s="100">
        <v>0.4427391</v>
      </c>
      <c r="BA70" s="100">
        <v>1.2708273999999999</v>
      </c>
      <c r="BB70" s="100">
        <v>3.1331593</v>
      </c>
      <c r="BC70" s="100">
        <v>6.0506051000000003</v>
      </c>
      <c r="BD70" s="100">
        <v>16.603199</v>
      </c>
      <c r="BE70" s="100">
        <v>30.581551000000001</v>
      </c>
      <c r="BF70" s="100">
        <v>55.454360999999999</v>
      </c>
      <c r="BG70" s="100">
        <v>97.804878000000002</v>
      </c>
      <c r="BH70" s="100">
        <v>116.45047</v>
      </c>
      <c r="BI70" s="100">
        <v>122.99854000000001</v>
      </c>
      <c r="BJ70" s="100">
        <v>115.57789</v>
      </c>
      <c r="BK70" s="100">
        <v>95.756257000000005</v>
      </c>
      <c r="BL70" s="100">
        <v>85.416667000000004</v>
      </c>
      <c r="BM70" s="100">
        <v>19.446404999999999</v>
      </c>
      <c r="BN70" s="100">
        <v>25.131056000000001</v>
      </c>
      <c r="BO70" s="127"/>
      <c r="BP70" s="120">
        <v>1963</v>
      </c>
    </row>
    <row r="71" spans="1:68">
      <c r="A71" s="127"/>
      <c r="B71" s="120">
        <v>1964</v>
      </c>
      <c r="C71" s="100">
        <v>0</v>
      </c>
      <c r="D71" s="100">
        <v>0</v>
      </c>
      <c r="E71" s="100">
        <v>0.18660199999999999</v>
      </c>
      <c r="F71" s="100">
        <v>0</v>
      </c>
      <c r="G71" s="100">
        <v>0.25157230000000003</v>
      </c>
      <c r="H71" s="100">
        <v>0</v>
      </c>
      <c r="I71" s="100">
        <v>1.9310345</v>
      </c>
      <c r="J71" s="100">
        <v>2.7617373999999999</v>
      </c>
      <c r="K71" s="100">
        <v>10.682646999999999</v>
      </c>
      <c r="L71" s="100">
        <v>24.502296999999999</v>
      </c>
      <c r="M71" s="100">
        <v>56.436270999999998</v>
      </c>
      <c r="N71" s="100">
        <v>110.94109</v>
      </c>
      <c r="O71" s="100">
        <v>198.03440000000001</v>
      </c>
      <c r="P71" s="100">
        <v>236.44676999999999</v>
      </c>
      <c r="Q71" s="100">
        <v>293.26513</v>
      </c>
      <c r="R71" s="100">
        <v>254.2595</v>
      </c>
      <c r="S71" s="100">
        <v>244.44443999999999</v>
      </c>
      <c r="T71" s="100">
        <v>152.94118</v>
      </c>
      <c r="U71" s="100">
        <v>36.180689000000001</v>
      </c>
      <c r="V71" s="100">
        <v>51.852739999999997</v>
      </c>
      <c r="W71" s="127"/>
      <c r="X71" s="120">
        <v>1964</v>
      </c>
      <c r="Y71" s="100">
        <v>0</v>
      </c>
      <c r="Z71" s="100">
        <v>0</v>
      </c>
      <c r="AA71" s="100">
        <v>0</v>
      </c>
      <c r="AB71" s="100">
        <v>0</v>
      </c>
      <c r="AC71" s="100">
        <v>0</v>
      </c>
      <c r="AD71" s="100">
        <v>0</v>
      </c>
      <c r="AE71" s="100">
        <v>0.59862320000000002</v>
      </c>
      <c r="AF71" s="100">
        <v>0.81212779999999996</v>
      </c>
      <c r="AG71" s="100">
        <v>1.630878</v>
      </c>
      <c r="AH71" s="100">
        <v>9.6094234000000007</v>
      </c>
      <c r="AI71" s="100">
        <v>10.578512</v>
      </c>
      <c r="AJ71" s="100">
        <v>13.231756000000001</v>
      </c>
      <c r="AK71" s="100">
        <v>16.431925</v>
      </c>
      <c r="AL71" s="100">
        <v>18.027571999999999</v>
      </c>
      <c r="AM71" s="100">
        <v>19.583069999999999</v>
      </c>
      <c r="AN71" s="100">
        <v>38.286234999999998</v>
      </c>
      <c r="AO71" s="100">
        <v>45.996592999999997</v>
      </c>
      <c r="AP71" s="100">
        <v>63.444108999999997</v>
      </c>
      <c r="AQ71" s="100">
        <v>5.3839461000000002</v>
      </c>
      <c r="AR71" s="100">
        <v>6.9474213999999996</v>
      </c>
      <c r="AS71" s="127"/>
      <c r="AT71" s="120">
        <v>1964</v>
      </c>
      <c r="AU71" s="100">
        <v>0</v>
      </c>
      <c r="AV71" s="100">
        <v>0</v>
      </c>
      <c r="AW71" s="100">
        <v>9.5338000000000006E-2</v>
      </c>
      <c r="AX71" s="100">
        <v>0</v>
      </c>
      <c r="AY71" s="100">
        <v>0.1292324</v>
      </c>
      <c r="AZ71" s="100">
        <v>0</v>
      </c>
      <c r="BA71" s="100">
        <v>1.2919897</v>
      </c>
      <c r="BB71" s="100">
        <v>1.8236289999999999</v>
      </c>
      <c r="BC71" s="100">
        <v>6.2524943000000004</v>
      </c>
      <c r="BD71" s="100">
        <v>17.100601000000001</v>
      </c>
      <c r="BE71" s="100">
        <v>33.986082000000003</v>
      </c>
      <c r="BF71" s="100">
        <v>63.234143000000003</v>
      </c>
      <c r="BG71" s="100">
        <v>105.16206</v>
      </c>
      <c r="BH71" s="100">
        <v>115.89113</v>
      </c>
      <c r="BI71" s="100">
        <v>136.06675999999999</v>
      </c>
      <c r="BJ71" s="100">
        <v>126.88172</v>
      </c>
      <c r="BK71" s="100">
        <v>121.43611</v>
      </c>
      <c r="BL71" s="100">
        <v>93.812375000000003</v>
      </c>
      <c r="BM71" s="100">
        <v>20.905265</v>
      </c>
      <c r="BN71" s="100">
        <v>27.231849</v>
      </c>
      <c r="BO71" s="127"/>
      <c r="BP71" s="120">
        <v>1964</v>
      </c>
    </row>
    <row r="72" spans="1:68">
      <c r="A72" s="127"/>
      <c r="B72" s="120">
        <v>1965</v>
      </c>
      <c r="C72" s="100">
        <v>0</v>
      </c>
      <c r="D72" s="100">
        <v>0</v>
      </c>
      <c r="E72" s="100">
        <v>0.18392500000000001</v>
      </c>
      <c r="F72" s="100">
        <v>0</v>
      </c>
      <c r="G72" s="100">
        <v>0</v>
      </c>
      <c r="H72" s="100">
        <v>0.80753699999999995</v>
      </c>
      <c r="I72" s="100">
        <v>1.9585897999999999</v>
      </c>
      <c r="J72" s="100">
        <v>4.7714715999999999</v>
      </c>
      <c r="K72" s="100">
        <v>9.1579750999999998</v>
      </c>
      <c r="L72" s="100">
        <v>22.18845</v>
      </c>
      <c r="M72" s="100">
        <v>53.810263999999997</v>
      </c>
      <c r="N72" s="100">
        <v>117.1875</v>
      </c>
      <c r="O72" s="100">
        <v>170.8134</v>
      </c>
      <c r="P72" s="100">
        <v>267.93651</v>
      </c>
      <c r="Q72" s="100">
        <v>288.56153</v>
      </c>
      <c r="R72" s="100">
        <v>287.72379000000001</v>
      </c>
      <c r="S72" s="100">
        <v>281.08107999999999</v>
      </c>
      <c r="T72" s="100">
        <v>178.16092</v>
      </c>
      <c r="U72" s="100">
        <v>36.731122999999997</v>
      </c>
      <c r="V72" s="100">
        <v>53.583776</v>
      </c>
      <c r="W72" s="127"/>
      <c r="X72" s="120">
        <v>1965</v>
      </c>
      <c r="Y72" s="100">
        <v>0</v>
      </c>
      <c r="Z72" s="100">
        <v>0</v>
      </c>
      <c r="AA72" s="100">
        <v>0</v>
      </c>
      <c r="AB72" s="100">
        <v>0</v>
      </c>
      <c r="AC72" s="100">
        <v>0</v>
      </c>
      <c r="AD72" s="100">
        <v>0.2855511</v>
      </c>
      <c r="AE72" s="100">
        <v>0</v>
      </c>
      <c r="AF72" s="100">
        <v>1.9063181</v>
      </c>
      <c r="AG72" s="100">
        <v>1.8592297</v>
      </c>
      <c r="AH72" s="100">
        <v>5.5624226999999999</v>
      </c>
      <c r="AI72" s="100">
        <v>10.220376999999999</v>
      </c>
      <c r="AJ72" s="100">
        <v>12.052877000000001</v>
      </c>
      <c r="AK72" s="100">
        <v>15.791918000000001</v>
      </c>
      <c r="AL72" s="100">
        <v>22.952529999999999</v>
      </c>
      <c r="AM72" s="100">
        <v>33.125</v>
      </c>
      <c r="AN72" s="100">
        <v>28.318584000000001</v>
      </c>
      <c r="AO72" s="100">
        <v>34.369884999999996</v>
      </c>
      <c r="AP72" s="100">
        <v>45.714286000000001</v>
      </c>
      <c r="AQ72" s="100">
        <v>5.2609127999999998</v>
      </c>
      <c r="AR72" s="100">
        <v>6.5407130999999996</v>
      </c>
      <c r="AS72" s="127"/>
      <c r="AT72" s="120">
        <v>1965</v>
      </c>
      <c r="AU72" s="100">
        <v>0</v>
      </c>
      <c r="AV72" s="100">
        <v>0</v>
      </c>
      <c r="AW72" s="100">
        <v>9.39585E-2</v>
      </c>
      <c r="AX72" s="100">
        <v>0</v>
      </c>
      <c r="AY72" s="100">
        <v>0</v>
      </c>
      <c r="AZ72" s="100">
        <v>0.55424689999999999</v>
      </c>
      <c r="BA72" s="100">
        <v>1.0150812</v>
      </c>
      <c r="BB72" s="100">
        <v>3.3969166</v>
      </c>
      <c r="BC72" s="100">
        <v>5.5873181000000001</v>
      </c>
      <c r="BD72" s="100">
        <v>13.944222999999999</v>
      </c>
      <c r="BE72" s="100">
        <v>32.303812999999998</v>
      </c>
      <c r="BF72" s="100">
        <v>65.779467999999994</v>
      </c>
      <c r="BG72" s="100">
        <v>92.151779000000005</v>
      </c>
      <c r="BH72" s="100">
        <v>133.44788</v>
      </c>
      <c r="BI72" s="100">
        <v>140.15977000000001</v>
      </c>
      <c r="BJ72" s="100">
        <v>134.41423</v>
      </c>
      <c r="BK72" s="100">
        <v>127.42100000000001</v>
      </c>
      <c r="BL72" s="100">
        <v>89.694655999999995</v>
      </c>
      <c r="BM72" s="100">
        <v>21.118252999999999</v>
      </c>
      <c r="BN72" s="100">
        <v>27.559179</v>
      </c>
      <c r="BO72" s="127"/>
      <c r="BP72" s="120">
        <v>1965</v>
      </c>
    </row>
    <row r="73" spans="1:68">
      <c r="A73" s="127"/>
      <c r="B73" s="120">
        <v>1966</v>
      </c>
      <c r="C73" s="100">
        <v>0</v>
      </c>
      <c r="D73" s="100">
        <v>0</v>
      </c>
      <c r="E73" s="100">
        <v>0</v>
      </c>
      <c r="F73" s="100">
        <v>0</v>
      </c>
      <c r="G73" s="100">
        <v>0.22700290000000001</v>
      </c>
      <c r="H73" s="100">
        <v>0.52020880000000003</v>
      </c>
      <c r="I73" s="100">
        <v>1.4004935000000001</v>
      </c>
      <c r="J73" s="100">
        <v>4.2785808999999997</v>
      </c>
      <c r="K73" s="100">
        <v>11.560053999999999</v>
      </c>
      <c r="L73" s="100">
        <v>26.287272999999999</v>
      </c>
      <c r="M73" s="100">
        <v>53.869525000000003</v>
      </c>
      <c r="N73" s="100">
        <v>109.23703999999999</v>
      </c>
      <c r="O73" s="100">
        <v>210.47361000000001</v>
      </c>
      <c r="P73" s="100">
        <v>271.45852000000002</v>
      </c>
      <c r="Q73" s="100">
        <v>298.39870999999999</v>
      </c>
      <c r="R73" s="100">
        <v>308.90269999999998</v>
      </c>
      <c r="S73" s="100">
        <v>244.44156000000001</v>
      </c>
      <c r="T73" s="100">
        <v>251.24225000000001</v>
      </c>
      <c r="U73" s="100">
        <v>38.670991999999998</v>
      </c>
      <c r="V73" s="100">
        <v>56.614832999999997</v>
      </c>
      <c r="W73" s="127"/>
      <c r="X73" s="120">
        <v>1966</v>
      </c>
      <c r="Y73" s="100">
        <v>0</v>
      </c>
      <c r="Z73" s="100">
        <v>0</v>
      </c>
      <c r="AA73" s="100">
        <v>0</v>
      </c>
      <c r="AB73" s="100">
        <v>0.19433059999999999</v>
      </c>
      <c r="AC73" s="100">
        <v>0.238871</v>
      </c>
      <c r="AD73" s="100">
        <v>0</v>
      </c>
      <c r="AE73" s="100">
        <v>0.3001336</v>
      </c>
      <c r="AF73" s="100">
        <v>1.0885776</v>
      </c>
      <c r="AG73" s="100">
        <v>4.7555639999999997</v>
      </c>
      <c r="AH73" s="100">
        <v>5.6618222999999999</v>
      </c>
      <c r="AI73" s="100">
        <v>13.142496</v>
      </c>
      <c r="AJ73" s="100">
        <v>16.840813000000001</v>
      </c>
      <c r="AK73" s="100">
        <v>15.070076</v>
      </c>
      <c r="AL73" s="100">
        <v>23.174613000000001</v>
      </c>
      <c r="AM73" s="100">
        <v>30.226016999999999</v>
      </c>
      <c r="AN73" s="100">
        <v>24.013310000000001</v>
      </c>
      <c r="AO73" s="100">
        <v>34.508180000000003</v>
      </c>
      <c r="AP73" s="100">
        <v>24.363174000000001</v>
      </c>
      <c r="AQ73" s="100">
        <v>5.5054698999999996</v>
      </c>
      <c r="AR73" s="100">
        <v>6.6590271000000003</v>
      </c>
      <c r="AS73" s="127"/>
      <c r="AT73" s="120">
        <v>1966</v>
      </c>
      <c r="AU73" s="100">
        <v>0</v>
      </c>
      <c r="AV73" s="100">
        <v>0</v>
      </c>
      <c r="AW73" s="100">
        <v>0</v>
      </c>
      <c r="AX73" s="100">
        <v>9.4747300000000007E-2</v>
      </c>
      <c r="AY73" s="100">
        <v>0.23278579999999999</v>
      </c>
      <c r="AZ73" s="100">
        <v>0.26781690000000002</v>
      </c>
      <c r="BA73" s="100">
        <v>0.86931069999999999</v>
      </c>
      <c r="BB73" s="100">
        <v>2.7458876999999999</v>
      </c>
      <c r="BC73" s="100">
        <v>8.2428975999999992</v>
      </c>
      <c r="BD73" s="100">
        <v>16.077833999999999</v>
      </c>
      <c r="BE73" s="100">
        <v>33.673012</v>
      </c>
      <c r="BF73" s="100">
        <v>63.825364999999998</v>
      </c>
      <c r="BG73" s="100">
        <v>112.03618</v>
      </c>
      <c r="BH73" s="100">
        <v>135.99440000000001</v>
      </c>
      <c r="BI73" s="100">
        <v>141.67573999999999</v>
      </c>
      <c r="BJ73" s="100">
        <v>139.34614999999999</v>
      </c>
      <c r="BK73" s="100">
        <v>113.49405</v>
      </c>
      <c r="BL73" s="100">
        <v>98.446729000000005</v>
      </c>
      <c r="BM73" s="100">
        <v>22.207858000000002</v>
      </c>
      <c r="BN73" s="100">
        <v>28.830995999999999</v>
      </c>
      <c r="BO73" s="127"/>
      <c r="BP73" s="120">
        <v>1966</v>
      </c>
    </row>
    <row r="74" spans="1:68">
      <c r="A74" s="127"/>
      <c r="B74" s="120">
        <v>1967</v>
      </c>
      <c r="C74" s="100">
        <v>0</v>
      </c>
      <c r="D74" s="100">
        <v>0</v>
      </c>
      <c r="E74" s="100">
        <v>0</v>
      </c>
      <c r="F74" s="100">
        <v>0.18636759999999999</v>
      </c>
      <c r="G74" s="100">
        <v>0.21008399999999999</v>
      </c>
      <c r="H74" s="100">
        <v>0</v>
      </c>
      <c r="I74" s="100">
        <v>1.6474962</v>
      </c>
      <c r="J74" s="100">
        <v>3.5648354000000002</v>
      </c>
      <c r="K74" s="100">
        <v>13.765762</v>
      </c>
      <c r="L74" s="100">
        <v>24.780774999999998</v>
      </c>
      <c r="M74" s="100">
        <v>60.120055000000001</v>
      </c>
      <c r="N74" s="100">
        <v>109.77143</v>
      </c>
      <c r="O74" s="100">
        <v>201.83725999999999</v>
      </c>
      <c r="P74" s="100">
        <v>283.52758999999998</v>
      </c>
      <c r="Q74" s="100">
        <v>316.14425999999997</v>
      </c>
      <c r="R74" s="100">
        <v>350.80246</v>
      </c>
      <c r="S74" s="100">
        <v>291.39006000000001</v>
      </c>
      <c r="T74" s="100">
        <v>272.91086999999999</v>
      </c>
      <c r="U74" s="100">
        <v>40.341312000000002</v>
      </c>
      <c r="V74" s="100">
        <v>59.919328999999998</v>
      </c>
      <c r="W74" s="127"/>
      <c r="X74" s="120">
        <v>1967</v>
      </c>
      <c r="Y74" s="100">
        <v>0.17869679999999999</v>
      </c>
      <c r="Z74" s="100">
        <v>0</v>
      </c>
      <c r="AA74" s="100">
        <v>0</v>
      </c>
      <c r="AB74" s="100">
        <v>0</v>
      </c>
      <c r="AC74" s="100">
        <v>0</v>
      </c>
      <c r="AD74" s="100">
        <v>0</v>
      </c>
      <c r="AE74" s="100">
        <v>0.58409</v>
      </c>
      <c r="AF74" s="100">
        <v>1.9286403000000001</v>
      </c>
      <c r="AG74" s="100">
        <v>2.6411427000000001</v>
      </c>
      <c r="AH74" s="100">
        <v>8.6771408999999995</v>
      </c>
      <c r="AI74" s="100">
        <v>12.140229</v>
      </c>
      <c r="AJ74" s="100">
        <v>16.282696999999999</v>
      </c>
      <c r="AK74" s="100">
        <v>20.926556999999999</v>
      </c>
      <c r="AL74" s="100">
        <v>27.605245</v>
      </c>
      <c r="AM74" s="100">
        <v>32.768641000000002</v>
      </c>
      <c r="AN74" s="100">
        <v>40.856825999999998</v>
      </c>
      <c r="AO74" s="100">
        <v>36.088597999999998</v>
      </c>
      <c r="AP74" s="100">
        <v>28.967188</v>
      </c>
      <c r="AQ74" s="100">
        <v>6.3483860999999999</v>
      </c>
      <c r="AR74" s="100">
        <v>7.7087781</v>
      </c>
      <c r="AS74" s="127"/>
      <c r="AT74" s="120">
        <v>1967</v>
      </c>
      <c r="AU74" s="100">
        <v>8.6999900000000005E-2</v>
      </c>
      <c r="AV74" s="100">
        <v>0</v>
      </c>
      <c r="AW74" s="100">
        <v>0</v>
      </c>
      <c r="AX74" s="100">
        <v>9.5308199999999996E-2</v>
      </c>
      <c r="AY74" s="100">
        <v>0.1075472</v>
      </c>
      <c r="AZ74" s="100">
        <v>0</v>
      </c>
      <c r="BA74" s="100">
        <v>1.1321791000000001</v>
      </c>
      <c r="BB74" s="100">
        <v>2.7789723999999998</v>
      </c>
      <c r="BC74" s="100">
        <v>8.3529734999999992</v>
      </c>
      <c r="BD74" s="100">
        <v>16.836697999999998</v>
      </c>
      <c r="BE74" s="100">
        <v>36.245522000000001</v>
      </c>
      <c r="BF74" s="100">
        <v>63.532173999999998</v>
      </c>
      <c r="BG74" s="100">
        <v>110.84836</v>
      </c>
      <c r="BH74" s="100">
        <v>144.86291</v>
      </c>
      <c r="BI74" s="100">
        <v>150.41889</v>
      </c>
      <c r="BJ74" s="100">
        <v>164.70752999999999</v>
      </c>
      <c r="BK74" s="100">
        <v>131.17044000000001</v>
      </c>
      <c r="BL74" s="100">
        <v>108.35776</v>
      </c>
      <c r="BM74" s="100">
        <v>23.45946</v>
      </c>
      <c r="BN74" s="100">
        <v>30.713418000000001</v>
      </c>
      <c r="BO74" s="127"/>
      <c r="BP74" s="120">
        <v>1967</v>
      </c>
    </row>
    <row r="75" spans="1:68">
      <c r="A75" s="127"/>
      <c r="B75" s="121">
        <v>1968</v>
      </c>
      <c r="C75" s="100">
        <v>0</v>
      </c>
      <c r="D75" s="100">
        <v>0</v>
      </c>
      <c r="E75" s="100">
        <v>0</v>
      </c>
      <c r="F75" s="100">
        <v>0.18380489999999999</v>
      </c>
      <c r="G75" s="100">
        <v>0.19698299999999999</v>
      </c>
      <c r="H75" s="100">
        <v>0.2426749</v>
      </c>
      <c r="I75" s="100">
        <v>1.0724781000000001</v>
      </c>
      <c r="J75" s="100">
        <v>4.1467644000000004</v>
      </c>
      <c r="K75" s="100">
        <v>12.129493</v>
      </c>
      <c r="L75" s="100">
        <v>27.308073</v>
      </c>
      <c r="M75" s="100">
        <v>58.406289000000001</v>
      </c>
      <c r="N75" s="100">
        <v>115.1147</v>
      </c>
      <c r="O75" s="100">
        <v>208.74269000000001</v>
      </c>
      <c r="P75" s="100">
        <v>283.63335000000001</v>
      </c>
      <c r="Q75" s="100">
        <v>373.16656</v>
      </c>
      <c r="R75" s="100">
        <v>344.14512000000002</v>
      </c>
      <c r="S75" s="100">
        <v>290.28638000000001</v>
      </c>
      <c r="T75" s="100">
        <v>237.45277999999999</v>
      </c>
      <c r="U75" s="100">
        <v>41.633330000000001</v>
      </c>
      <c r="V75" s="100">
        <v>61.642076000000003</v>
      </c>
      <c r="W75" s="127"/>
      <c r="X75" s="121">
        <v>1968</v>
      </c>
      <c r="Y75" s="100">
        <v>0</v>
      </c>
      <c r="Z75" s="100">
        <v>0</v>
      </c>
      <c r="AA75" s="100">
        <v>0</v>
      </c>
      <c r="AB75" s="100">
        <v>0</v>
      </c>
      <c r="AC75" s="100">
        <v>0</v>
      </c>
      <c r="AD75" s="100">
        <v>0</v>
      </c>
      <c r="AE75" s="100">
        <v>0.28441169999999999</v>
      </c>
      <c r="AF75" s="100">
        <v>0.83795839999999999</v>
      </c>
      <c r="AG75" s="100">
        <v>3.6922459999999999</v>
      </c>
      <c r="AH75" s="100">
        <v>6.9747458</v>
      </c>
      <c r="AI75" s="100">
        <v>12.205579999999999</v>
      </c>
      <c r="AJ75" s="100">
        <v>21.462624999999999</v>
      </c>
      <c r="AK75" s="100">
        <v>19.782309000000001</v>
      </c>
      <c r="AL75" s="100">
        <v>24.844595000000002</v>
      </c>
      <c r="AM75" s="100">
        <v>27.704583</v>
      </c>
      <c r="AN75" s="100">
        <v>33.821685000000002</v>
      </c>
      <c r="AO75" s="100">
        <v>36.850161999999997</v>
      </c>
      <c r="AP75" s="100">
        <v>69.090816000000004</v>
      </c>
      <c r="AQ75" s="100">
        <v>6.3197774000000004</v>
      </c>
      <c r="AR75" s="100">
        <v>7.8859018000000001</v>
      </c>
      <c r="AS75" s="127"/>
      <c r="AT75" s="121">
        <v>1968</v>
      </c>
      <c r="AU75" s="100">
        <v>0</v>
      </c>
      <c r="AV75" s="100">
        <v>0</v>
      </c>
      <c r="AW75" s="100">
        <v>0</v>
      </c>
      <c r="AX75" s="100">
        <v>9.3804600000000002E-2</v>
      </c>
      <c r="AY75" s="100">
        <v>0.10082389999999999</v>
      </c>
      <c r="AZ75" s="100">
        <v>0.1254537</v>
      </c>
      <c r="BA75" s="100">
        <v>0.69006350000000005</v>
      </c>
      <c r="BB75" s="100">
        <v>2.5542577999999998</v>
      </c>
      <c r="BC75" s="100">
        <v>8.0444666999999992</v>
      </c>
      <c r="BD75" s="100">
        <v>17.300801</v>
      </c>
      <c r="BE75" s="100">
        <v>35.329225999999998</v>
      </c>
      <c r="BF75" s="100">
        <v>68.631542999999994</v>
      </c>
      <c r="BG75" s="100">
        <v>113.43868999999999</v>
      </c>
      <c r="BH75" s="100">
        <v>144.22053</v>
      </c>
      <c r="BI75" s="100">
        <v>171.46307999999999</v>
      </c>
      <c r="BJ75" s="100">
        <v>156.56864999999999</v>
      </c>
      <c r="BK75" s="100">
        <v>129.98654999999999</v>
      </c>
      <c r="BL75" s="100">
        <v>123.24463</v>
      </c>
      <c r="BM75" s="100">
        <v>24.090997999999999</v>
      </c>
      <c r="BN75" s="100">
        <v>31.622736</v>
      </c>
      <c r="BO75" s="127"/>
      <c r="BP75" s="121">
        <v>1968</v>
      </c>
    </row>
    <row r="76" spans="1:68">
      <c r="A76" s="127"/>
      <c r="B76" s="121">
        <v>1969</v>
      </c>
      <c r="C76" s="100">
        <v>0</v>
      </c>
      <c r="D76" s="100">
        <v>0</v>
      </c>
      <c r="E76" s="100">
        <v>0</v>
      </c>
      <c r="F76" s="100">
        <v>0.18055660000000001</v>
      </c>
      <c r="G76" s="100">
        <v>0</v>
      </c>
      <c r="H76" s="100">
        <v>0</v>
      </c>
      <c r="I76" s="100">
        <v>1.2953703000000001</v>
      </c>
      <c r="J76" s="100">
        <v>3.9319613000000002</v>
      </c>
      <c r="K76" s="100">
        <v>11.745964000000001</v>
      </c>
      <c r="L76" s="100">
        <v>36.196786000000003</v>
      </c>
      <c r="M76" s="100">
        <v>62.708235999999999</v>
      </c>
      <c r="N76" s="100">
        <v>128.61802</v>
      </c>
      <c r="O76" s="100">
        <v>185.52163999999999</v>
      </c>
      <c r="P76" s="100">
        <v>305.1001</v>
      </c>
      <c r="Q76" s="100">
        <v>378.32213999999999</v>
      </c>
      <c r="R76" s="100">
        <v>368.97512999999998</v>
      </c>
      <c r="S76" s="100">
        <v>312.67766</v>
      </c>
      <c r="T76" s="100">
        <v>232.81655000000001</v>
      </c>
      <c r="U76" s="100">
        <v>43.013255000000001</v>
      </c>
      <c r="V76" s="100">
        <v>64.116739999999993</v>
      </c>
      <c r="W76" s="127"/>
      <c r="X76" s="121">
        <v>1969</v>
      </c>
      <c r="Y76" s="100">
        <v>0</v>
      </c>
      <c r="Z76" s="100">
        <v>0</v>
      </c>
      <c r="AA76" s="100">
        <v>0</v>
      </c>
      <c r="AB76" s="100">
        <v>0</v>
      </c>
      <c r="AC76" s="100">
        <v>0</v>
      </c>
      <c r="AD76" s="100">
        <v>0.24667240000000001</v>
      </c>
      <c r="AE76" s="100">
        <v>0.27359109999999998</v>
      </c>
      <c r="AF76" s="100">
        <v>0.56332629999999995</v>
      </c>
      <c r="AG76" s="100">
        <v>3.4089866</v>
      </c>
      <c r="AH76" s="100">
        <v>7.5718855999999999</v>
      </c>
      <c r="AI76" s="100">
        <v>10.761127999999999</v>
      </c>
      <c r="AJ76" s="100">
        <v>17.019886</v>
      </c>
      <c r="AK76" s="100">
        <v>24.441673000000002</v>
      </c>
      <c r="AL76" s="100">
        <v>24.030999999999999</v>
      </c>
      <c r="AM76" s="100">
        <v>28.414180000000002</v>
      </c>
      <c r="AN76" s="100">
        <v>44.278627</v>
      </c>
      <c r="AO76" s="100">
        <v>46.490004999999996</v>
      </c>
      <c r="AP76" s="100">
        <v>31.962235</v>
      </c>
      <c r="AQ76" s="100">
        <v>6.2860845000000003</v>
      </c>
      <c r="AR76" s="100">
        <v>7.7028024999999998</v>
      </c>
      <c r="AS76" s="127"/>
      <c r="AT76" s="121">
        <v>1969</v>
      </c>
      <c r="AU76" s="100">
        <v>0</v>
      </c>
      <c r="AV76" s="100">
        <v>0</v>
      </c>
      <c r="AW76" s="100">
        <v>0</v>
      </c>
      <c r="AX76" s="100">
        <v>9.2042499999999999E-2</v>
      </c>
      <c r="AY76" s="100">
        <v>0</v>
      </c>
      <c r="AZ76" s="100">
        <v>0.1190027</v>
      </c>
      <c r="BA76" s="100">
        <v>0.79840429999999996</v>
      </c>
      <c r="BB76" s="100">
        <v>2.3081423999999999</v>
      </c>
      <c r="BC76" s="100">
        <v>7.7215581000000002</v>
      </c>
      <c r="BD76" s="100">
        <v>22.154388000000001</v>
      </c>
      <c r="BE76" s="100">
        <v>36.726294000000003</v>
      </c>
      <c r="BF76" s="100">
        <v>72.90401</v>
      </c>
      <c r="BG76" s="100">
        <v>103.81095000000001</v>
      </c>
      <c r="BH76" s="100">
        <v>155.0342</v>
      </c>
      <c r="BI76" s="100">
        <v>174.69823</v>
      </c>
      <c r="BJ76" s="100">
        <v>170.45426</v>
      </c>
      <c r="BK76" s="100">
        <v>143.90984</v>
      </c>
      <c r="BL76" s="100">
        <v>95.682535000000001</v>
      </c>
      <c r="BM76" s="100">
        <v>24.765526999999999</v>
      </c>
      <c r="BN76" s="100">
        <v>32.545848999999997</v>
      </c>
      <c r="BO76" s="127"/>
      <c r="BP76" s="121">
        <v>1969</v>
      </c>
    </row>
    <row r="77" spans="1:68">
      <c r="A77" s="127"/>
      <c r="B77" s="121">
        <v>1970</v>
      </c>
      <c r="C77" s="100">
        <v>0</v>
      </c>
      <c r="D77" s="100">
        <v>0</v>
      </c>
      <c r="E77" s="100">
        <v>0.16401189999999999</v>
      </c>
      <c r="F77" s="100">
        <v>0</v>
      </c>
      <c r="G77" s="100">
        <v>0</v>
      </c>
      <c r="H77" s="100">
        <v>0.21811340000000001</v>
      </c>
      <c r="I77" s="100">
        <v>1.7509148999999999</v>
      </c>
      <c r="J77" s="100">
        <v>2.3802031000000001</v>
      </c>
      <c r="K77" s="100">
        <v>10.280258999999999</v>
      </c>
      <c r="L77" s="100">
        <v>30.805264999999999</v>
      </c>
      <c r="M77" s="100">
        <v>59.712563000000003</v>
      </c>
      <c r="N77" s="100">
        <v>123.71657</v>
      </c>
      <c r="O77" s="100">
        <v>216.40128999999999</v>
      </c>
      <c r="P77" s="100">
        <v>307.91838000000001</v>
      </c>
      <c r="Q77" s="100">
        <v>369.99126999999999</v>
      </c>
      <c r="R77" s="100">
        <v>413.56277</v>
      </c>
      <c r="S77" s="100">
        <v>335.64136000000002</v>
      </c>
      <c r="T77" s="100">
        <v>230.57643999999999</v>
      </c>
      <c r="U77" s="100">
        <v>43.785919999999997</v>
      </c>
      <c r="V77" s="100">
        <v>65.787443999999994</v>
      </c>
      <c r="W77" s="127"/>
      <c r="X77" s="121">
        <v>1970</v>
      </c>
      <c r="Y77" s="100">
        <v>0</v>
      </c>
      <c r="Z77" s="100">
        <v>0</v>
      </c>
      <c r="AA77" s="100">
        <v>0</v>
      </c>
      <c r="AB77" s="100">
        <v>0</v>
      </c>
      <c r="AC77" s="100">
        <v>0</v>
      </c>
      <c r="AD77" s="100">
        <v>0</v>
      </c>
      <c r="AE77" s="100">
        <v>0.52961190000000002</v>
      </c>
      <c r="AF77" s="100">
        <v>1.4079193000000001</v>
      </c>
      <c r="AG77" s="100">
        <v>3.9581491999999998</v>
      </c>
      <c r="AH77" s="100">
        <v>6.6079353000000003</v>
      </c>
      <c r="AI77" s="100">
        <v>14.490334000000001</v>
      </c>
      <c r="AJ77" s="100">
        <v>26.672179</v>
      </c>
      <c r="AK77" s="100">
        <v>32.185775999999997</v>
      </c>
      <c r="AL77" s="100">
        <v>38.613287999999997</v>
      </c>
      <c r="AM77" s="100">
        <v>41.447997999999998</v>
      </c>
      <c r="AN77" s="100">
        <v>42.362870999999998</v>
      </c>
      <c r="AO77" s="100">
        <v>34.669440000000002</v>
      </c>
      <c r="AP77" s="100">
        <v>27.746306000000001</v>
      </c>
      <c r="AQ77" s="100">
        <v>7.8675902000000004</v>
      </c>
      <c r="AR77" s="100">
        <v>9.4543876999999998</v>
      </c>
      <c r="AS77" s="127"/>
      <c r="AT77" s="121">
        <v>1970</v>
      </c>
      <c r="AU77" s="100">
        <v>0</v>
      </c>
      <c r="AV77" s="100">
        <v>0</v>
      </c>
      <c r="AW77" s="100">
        <v>8.4092799999999995E-2</v>
      </c>
      <c r="AX77" s="100">
        <v>0</v>
      </c>
      <c r="AY77" s="100">
        <v>0</v>
      </c>
      <c r="AZ77" s="100">
        <v>0.11264639999999999</v>
      </c>
      <c r="BA77" s="100">
        <v>1.1576664999999999</v>
      </c>
      <c r="BB77" s="100">
        <v>1.9093001000000001</v>
      </c>
      <c r="BC77" s="100">
        <v>7.2379574</v>
      </c>
      <c r="BD77" s="100">
        <v>18.933426000000001</v>
      </c>
      <c r="BE77" s="100">
        <v>37.127699999999997</v>
      </c>
      <c r="BF77" s="100">
        <v>75.189599000000001</v>
      </c>
      <c r="BG77" s="100">
        <v>122.47033</v>
      </c>
      <c r="BH77" s="100">
        <v>164.87114</v>
      </c>
      <c r="BI77" s="100">
        <v>179.69801000000001</v>
      </c>
      <c r="BJ77" s="100">
        <v>185.05517</v>
      </c>
      <c r="BK77" s="100">
        <v>143.70871</v>
      </c>
      <c r="BL77" s="100">
        <v>91.773604000000006</v>
      </c>
      <c r="BM77" s="100">
        <v>25.936751000000001</v>
      </c>
      <c r="BN77" s="100">
        <v>34.058864</v>
      </c>
      <c r="BO77" s="127"/>
      <c r="BP77" s="121">
        <v>1970</v>
      </c>
    </row>
    <row r="78" spans="1:68">
      <c r="A78" s="127"/>
      <c r="B78" s="121">
        <v>1971</v>
      </c>
      <c r="C78" s="100">
        <v>0</v>
      </c>
      <c r="D78" s="100">
        <v>0</v>
      </c>
      <c r="E78" s="100">
        <v>0</v>
      </c>
      <c r="F78" s="100">
        <v>0.17307900000000001</v>
      </c>
      <c r="G78" s="100">
        <v>0</v>
      </c>
      <c r="H78" s="100">
        <v>0.40198260000000002</v>
      </c>
      <c r="I78" s="100">
        <v>0.70451969999999997</v>
      </c>
      <c r="J78" s="100">
        <v>5.1452239000000004</v>
      </c>
      <c r="K78" s="100">
        <v>13.221916999999999</v>
      </c>
      <c r="L78" s="100">
        <v>27.479672000000001</v>
      </c>
      <c r="M78" s="100">
        <v>68.971209000000002</v>
      </c>
      <c r="N78" s="100">
        <v>116.45013</v>
      </c>
      <c r="O78" s="100">
        <v>222.33815999999999</v>
      </c>
      <c r="P78" s="100">
        <v>307.43918000000002</v>
      </c>
      <c r="Q78" s="100">
        <v>365.22492</v>
      </c>
      <c r="R78" s="100">
        <v>408.60906</v>
      </c>
      <c r="S78" s="100">
        <v>296.67496</v>
      </c>
      <c r="T78" s="100">
        <v>251.69776999999999</v>
      </c>
      <c r="U78" s="100">
        <v>43.940745</v>
      </c>
      <c r="V78" s="100">
        <v>65.740444999999994</v>
      </c>
      <c r="W78" s="127"/>
      <c r="X78" s="121">
        <v>1971</v>
      </c>
      <c r="Y78" s="100">
        <v>0</v>
      </c>
      <c r="Z78" s="100">
        <v>0</v>
      </c>
      <c r="AA78" s="100">
        <v>0</v>
      </c>
      <c r="AB78" s="100">
        <v>0</v>
      </c>
      <c r="AC78" s="100">
        <v>0</v>
      </c>
      <c r="AD78" s="100">
        <v>0</v>
      </c>
      <c r="AE78" s="100">
        <v>0.50232699999999997</v>
      </c>
      <c r="AF78" s="100">
        <v>1.3655606</v>
      </c>
      <c r="AG78" s="100">
        <v>3.0971738000000002</v>
      </c>
      <c r="AH78" s="100">
        <v>12.042945</v>
      </c>
      <c r="AI78" s="100">
        <v>15.078139999999999</v>
      </c>
      <c r="AJ78" s="100">
        <v>23.87659</v>
      </c>
      <c r="AK78" s="100">
        <v>27.710892999999999</v>
      </c>
      <c r="AL78" s="100">
        <v>36.771729000000001</v>
      </c>
      <c r="AM78" s="100">
        <v>48.853966999999997</v>
      </c>
      <c r="AN78" s="100">
        <v>31.023291</v>
      </c>
      <c r="AO78" s="100">
        <v>34.584347000000001</v>
      </c>
      <c r="AP78" s="100">
        <v>61.038083</v>
      </c>
      <c r="AQ78" s="100">
        <v>8.0008259000000006</v>
      </c>
      <c r="AR78" s="100">
        <v>9.7972885000000005</v>
      </c>
      <c r="AS78" s="127"/>
      <c r="AT78" s="121">
        <v>1971</v>
      </c>
      <c r="AU78" s="100">
        <v>0</v>
      </c>
      <c r="AV78" s="100">
        <v>0</v>
      </c>
      <c r="AW78" s="100">
        <v>0</v>
      </c>
      <c r="AX78" s="100">
        <v>8.8005200000000006E-2</v>
      </c>
      <c r="AY78" s="100">
        <v>0</v>
      </c>
      <c r="AZ78" s="100">
        <v>0.2078151</v>
      </c>
      <c r="BA78" s="100">
        <v>0.60681890000000005</v>
      </c>
      <c r="BB78" s="100">
        <v>3.3118723999999999</v>
      </c>
      <c r="BC78" s="100">
        <v>8.3392870000000006</v>
      </c>
      <c r="BD78" s="100">
        <v>19.928708</v>
      </c>
      <c r="BE78" s="100">
        <v>42.065800000000003</v>
      </c>
      <c r="BF78" s="100">
        <v>69.911240000000006</v>
      </c>
      <c r="BG78" s="100">
        <v>121.65521</v>
      </c>
      <c r="BH78" s="100">
        <v>165.40067999999999</v>
      </c>
      <c r="BI78" s="100">
        <v>183.28617</v>
      </c>
      <c r="BJ78" s="100">
        <v>175.39807999999999</v>
      </c>
      <c r="BK78" s="100">
        <v>128.80572000000001</v>
      </c>
      <c r="BL78" s="100">
        <v>121.02196000000001</v>
      </c>
      <c r="BM78" s="100">
        <v>26.065132999999999</v>
      </c>
      <c r="BN78" s="100">
        <v>34.332366999999998</v>
      </c>
      <c r="BO78" s="127"/>
      <c r="BP78" s="121">
        <v>1971</v>
      </c>
    </row>
    <row r="79" spans="1:68">
      <c r="A79" s="127"/>
      <c r="B79" s="121">
        <v>1972</v>
      </c>
      <c r="C79" s="100">
        <v>0</v>
      </c>
      <c r="D79" s="100">
        <v>0.1579043</v>
      </c>
      <c r="E79" s="100">
        <v>0</v>
      </c>
      <c r="F79" s="100">
        <v>0</v>
      </c>
      <c r="G79" s="100">
        <v>0</v>
      </c>
      <c r="H79" s="100">
        <v>0.56248659999999995</v>
      </c>
      <c r="I79" s="100">
        <v>1.5890166999999999</v>
      </c>
      <c r="J79" s="100">
        <v>4.3234225000000004</v>
      </c>
      <c r="K79" s="100">
        <v>8.9601395000000004</v>
      </c>
      <c r="L79" s="100">
        <v>31.877825000000001</v>
      </c>
      <c r="M79" s="100">
        <v>66.366787000000002</v>
      </c>
      <c r="N79" s="100">
        <v>109.77624</v>
      </c>
      <c r="O79" s="100">
        <v>212.32249999999999</v>
      </c>
      <c r="P79" s="100">
        <v>302.12565000000001</v>
      </c>
      <c r="Q79" s="100">
        <v>397.34597000000002</v>
      </c>
      <c r="R79" s="100">
        <v>445.55475000000001</v>
      </c>
      <c r="S79" s="100">
        <v>344.55579</v>
      </c>
      <c r="T79" s="100">
        <v>207.94824</v>
      </c>
      <c r="U79" s="100">
        <v>44.426806999999997</v>
      </c>
      <c r="V79" s="100">
        <v>66.866460000000004</v>
      </c>
      <c r="W79" s="127"/>
      <c r="X79" s="121">
        <v>1972</v>
      </c>
      <c r="Y79" s="100">
        <v>0.1593359</v>
      </c>
      <c r="Z79" s="100">
        <v>0</v>
      </c>
      <c r="AA79" s="100">
        <v>0</v>
      </c>
      <c r="AB79" s="100">
        <v>0</v>
      </c>
      <c r="AC79" s="100">
        <v>0</v>
      </c>
      <c r="AD79" s="100">
        <v>0.3993698</v>
      </c>
      <c r="AE79" s="100">
        <v>0.2434144</v>
      </c>
      <c r="AF79" s="100">
        <v>1.3457718999999999</v>
      </c>
      <c r="AG79" s="100">
        <v>2.3475831999999999</v>
      </c>
      <c r="AH79" s="100">
        <v>8.9899646000000004</v>
      </c>
      <c r="AI79" s="100">
        <v>16.309992999999999</v>
      </c>
      <c r="AJ79" s="100">
        <v>23.180416999999998</v>
      </c>
      <c r="AK79" s="100">
        <v>24.071338999999998</v>
      </c>
      <c r="AL79" s="100">
        <v>37.786276999999998</v>
      </c>
      <c r="AM79" s="100">
        <v>40.655760000000001</v>
      </c>
      <c r="AN79" s="100">
        <v>39.176048999999999</v>
      </c>
      <c r="AO79" s="100">
        <v>39.821796999999997</v>
      </c>
      <c r="AP79" s="100">
        <v>41.542040999999998</v>
      </c>
      <c r="AQ79" s="100">
        <v>7.6150058999999999</v>
      </c>
      <c r="AR79" s="100">
        <v>9.2440230999999997</v>
      </c>
      <c r="AS79" s="127"/>
      <c r="AT79" s="121">
        <v>1972</v>
      </c>
      <c r="AU79" s="100">
        <v>7.7971100000000002E-2</v>
      </c>
      <c r="AV79" s="100">
        <v>8.10139E-2</v>
      </c>
      <c r="AW79" s="100">
        <v>0</v>
      </c>
      <c r="AX79" s="100">
        <v>0</v>
      </c>
      <c r="AY79" s="100">
        <v>0</v>
      </c>
      <c r="AZ79" s="100">
        <v>0.48349589999999998</v>
      </c>
      <c r="BA79" s="100">
        <v>0.93968839999999998</v>
      </c>
      <c r="BB79" s="100">
        <v>2.8767909999999999</v>
      </c>
      <c r="BC79" s="100">
        <v>5.7766229999999998</v>
      </c>
      <c r="BD79" s="100">
        <v>20.699259000000001</v>
      </c>
      <c r="BE79" s="100">
        <v>41.449154</v>
      </c>
      <c r="BF79" s="100">
        <v>66.054115999999993</v>
      </c>
      <c r="BG79" s="100">
        <v>115.09408999999999</v>
      </c>
      <c r="BH79" s="100">
        <v>162.87909999999999</v>
      </c>
      <c r="BI79" s="100">
        <v>194.11964</v>
      </c>
      <c r="BJ79" s="100">
        <v>192.90254999999999</v>
      </c>
      <c r="BK79" s="100">
        <v>148.28113999999999</v>
      </c>
      <c r="BL79" s="100">
        <v>93.144559999999998</v>
      </c>
      <c r="BM79" s="100">
        <v>26.113106999999999</v>
      </c>
      <c r="BN79" s="100">
        <v>34.373908999999998</v>
      </c>
      <c r="BO79" s="127"/>
      <c r="BP79" s="121">
        <v>1972</v>
      </c>
    </row>
    <row r="80" spans="1:68">
      <c r="A80" s="127"/>
      <c r="B80" s="121">
        <v>1973</v>
      </c>
      <c r="C80" s="100">
        <v>0</v>
      </c>
      <c r="D80" s="100">
        <v>0</v>
      </c>
      <c r="E80" s="100">
        <v>0</v>
      </c>
      <c r="F80" s="100">
        <v>0</v>
      </c>
      <c r="G80" s="100">
        <v>0</v>
      </c>
      <c r="H80" s="100">
        <v>0.1788071</v>
      </c>
      <c r="I80" s="100">
        <v>0.66389310000000001</v>
      </c>
      <c r="J80" s="100">
        <v>4.2488210000000004</v>
      </c>
      <c r="K80" s="100">
        <v>9.9094032999999992</v>
      </c>
      <c r="L80" s="100">
        <v>34.676839000000001</v>
      </c>
      <c r="M80" s="100">
        <v>67.647740999999996</v>
      </c>
      <c r="N80" s="100">
        <v>109.56464</v>
      </c>
      <c r="O80" s="100">
        <v>204.24218999999999</v>
      </c>
      <c r="P80" s="100">
        <v>313.12013000000002</v>
      </c>
      <c r="Q80" s="100">
        <v>389.13063</v>
      </c>
      <c r="R80" s="100">
        <v>479.95265000000001</v>
      </c>
      <c r="S80" s="100">
        <v>342.24360000000001</v>
      </c>
      <c r="T80" s="100">
        <v>275.40866999999997</v>
      </c>
      <c r="U80" s="100">
        <v>45.393911000000003</v>
      </c>
      <c r="V80" s="100">
        <v>68.671924000000004</v>
      </c>
      <c r="W80" s="127"/>
      <c r="X80" s="121">
        <v>1973</v>
      </c>
      <c r="Y80" s="100">
        <v>0</v>
      </c>
      <c r="Z80" s="100">
        <v>0</v>
      </c>
      <c r="AA80" s="100">
        <v>0</v>
      </c>
      <c r="AB80" s="100">
        <v>0</v>
      </c>
      <c r="AC80" s="100">
        <v>0</v>
      </c>
      <c r="AD80" s="100">
        <v>0</v>
      </c>
      <c r="AE80" s="100">
        <v>0.7121577</v>
      </c>
      <c r="AF80" s="100">
        <v>1.055512</v>
      </c>
      <c r="AG80" s="100">
        <v>4.7901642000000004</v>
      </c>
      <c r="AH80" s="100">
        <v>11.023294999999999</v>
      </c>
      <c r="AI80" s="100">
        <v>12.996637</v>
      </c>
      <c r="AJ80" s="100">
        <v>21.179207999999999</v>
      </c>
      <c r="AK80" s="100">
        <v>40.073480000000004</v>
      </c>
      <c r="AL80" s="100">
        <v>33.254703999999997</v>
      </c>
      <c r="AM80" s="100">
        <v>43.671545000000002</v>
      </c>
      <c r="AN80" s="100">
        <v>38.936261000000002</v>
      </c>
      <c r="AO80" s="100">
        <v>51.741771999999997</v>
      </c>
      <c r="AP80" s="100">
        <v>45.487806999999997</v>
      </c>
      <c r="AQ80" s="100">
        <v>8.3907469999999993</v>
      </c>
      <c r="AR80" s="100">
        <v>10.087659</v>
      </c>
      <c r="AS80" s="127"/>
      <c r="AT80" s="121">
        <v>1973</v>
      </c>
      <c r="AU80" s="100">
        <v>0</v>
      </c>
      <c r="AV80" s="100">
        <v>0</v>
      </c>
      <c r="AW80" s="100">
        <v>0</v>
      </c>
      <c r="AX80" s="100">
        <v>0</v>
      </c>
      <c r="AY80" s="100">
        <v>0</v>
      </c>
      <c r="AZ80" s="100">
        <v>9.1937500000000005E-2</v>
      </c>
      <c r="BA80" s="100">
        <v>0.68717899999999998</v>
      </c>
      <c r="BB80" s="100">
        <v>2.6955076999999998</v>
      </c>
      <c r="BC80" s="100">
        <v>7.4413640000000001</v>
      </c>
      <c r="BD80" s="100">
        <v>23.178667999999998</v>
      </c>
      <c r="BE80" s="100">
        <v>40.508789999999998</v>
      </c>
      <c r="BF80" s="100">
        <v>64.750957</v>
      </c>
      <c r="BG80" s="100">
        <v>119.51519999999999</v>
      </c>
      <c r="BH80" s="100">
        <v>164.98706999999999</v>
      </c>
      <c r="BI80" s="100">
        <v>193.61299</v>
      </c>
      <c r="BJ80" s="100">
        <v>205.20930999999999</v>
      </c>
      <c r="BK80" s="100">
        <v>153.35263</v>
      </c>
      <c r="BL80" s="100">
        <v>116.31885</v>
      </c>
      <c r="BM80" s="100">
        <v>26.976116999999999</v>
      </c>
      <c r="BN80" s="100">
        <v>35.448103000000003</v>
      </c>
      <c r="BO80" s="127"/>
      <c r="BP80" s="121">
        <v>1973</v>
      </c>
    </row>
    <row r="81" spans="1:68">
      <c r="A81" s="127"/>
      <c r="B81" s="121">
        <v>1974</v>
      </c>
      <c r="C81" s="100">
        <v>0</v>
      </c>
      <c r="D81" s="100">
        <v>0</v>
      </c>
      <c r="E81" s="100">
        <v>0</v>
      </c>
      <c r="F81" s="100">
        <v>0.32373410000000002</v>
      </c>
      <c r="G81" s="100">
        <v>0</v>
      </c>
      <c r="H81" s="100">
        <v>0.34657179999999999</v>
      </c>
      <c r="I81" s="100">
        <v>0.425265</v>
      </c>
      <c r="J81" s="100">
        <v>3.8867782000000002</v>
      </c>
      <c r="K81" s="100">
        <v>11.60769</v>
      </c>
      <c r="L81" s="100">
        <v>39.100966999999997</v>
      </c>
      <c r="M81" s="100">
        <v>65.185463999999996</v>
      </c>
      <c r="N81" s="100">
        <v>131.99932999999999</v>
      </c>
      <c r="O81" s="100">
        <v>213.28916000000001</v>
      </c>
      <c r="P81" s="100">
        <v>302.81560000000002</v>
      </c>
      <c r="Q81" s="100">
        <v>419.24619999999999</v>
      </c>
      <c r="R81" s="100">
        <v>467.75767999999999</v>
      </c>
      <c r="S81" s="100">
        <v>371.55583000000001</v>
      </c>
      <c r="T81" s="100">
        <v>313.26438999999999</v>
      </c>
      <c r="U81" s="100">
        <v>47.839751</v>
      </c>
      <c r="V81" s="100">
        <v>71.801050000000004</v>
      </c>
      <c r="W81" s="127"/>
      <c r="X81" s="121">
        <v>1974</v>
      </c>
      <c r="Y81" s="100">
        <v>0</v>
      </c>
      <c r="Z81" s="100">
        <v>0</v>
      </c>
      <c r="AA81" s="100">
        <v>0.1584025</v>
      </c>
      <c r="AB81" s="100">
        <v>0</v>
      </c>
      <c r="AC81" s="100">
        <v>0</v>
      </c>
      <c r="AD81" s="100">
        <v>0</v>
      </c>
      <c r="AE81" s="100">
        <v>0.68160600000000005</v>
      </c>
      <c r="AF81" s="100">
        <v>0.5127351</v>
      </c>
      <c r="AG81" s="100">
        <v>3.7835076999999999</v>
      </c>
      <c r="AH81" s="100">
        <v>6.4194741000000004</v>
      </c>
      <c r="AI81" s="100">
        <v>16.564917000000001</v>
      </c>
      <c r="AJ81" s="100">
        <v>24.791575999999999</v>
      </c>
      <c r="AK81" s="100">
        <v>30.439214</v>
      </c>
      <c r="AL81" s="100">
        <v>37.361665000000002</v>
      </c>
      <c r="AM81" s="100">
        <v>38.542757999999999</v>
      </c>
      <c r="AN81" s="100">
        <v>49.457130999999997</v>
      </c>
      <c r="AO81" s="100">
        <v>49.182056000000003</v>
      </c>
      <c r="AP81" s="100">
        <v>58.227991000000003</v>
      </c>
      <c r="AQ81" s="100">
        <v>8.3273536999999997</v>
      </c>
      <c r="AR81" s="100">
        <v>10.062377</v>
      </c>
      <c r="AS81" s="127"/>
      <c r="AT81" s="121">
        <v>1974</v>
      </c>
      <c r="AU81" s="100">
        <v>0</v>
      </c>
      <c r="AV81" s="100">
        <v>0</v>
      </c>
      <c r="AW81" s="100">
        <v>7.7004699999999995E-2</v>
      </c>
      <c r="AX81" s="100">
        <v>0.16492519999999999</v>
      </c>
      <c r="AY81" s="100">
        <v>0</v>
      </c>
      <c r="AZ81" s="100">
        <v>0.17779690000000001</v>
      </c>
      <c r="BA81" s="100">
        <v>0.54918979999999995</v>
      </c>
      <c r="BB81" s="100">
        <v>2.2451813</v>
      </c>
      <c r="BC81" s="100">
        <v>7.8296682000000004</v>
      </c>
      <c r="BD81" s="100">
        <v>23.265882999999999</v>
      </c>
      <c r="BE81" s="100">
        <v>41.122771</v>
      </c>
      <c r="BF81" s="100">
        <v>77.523135999999994</v>
      </c>
      <c r="BG81" s="100">
        <v>118.70749000000001</v>
      </c>
      <c r="BH81" s="100">
        <v>161.98667</v>
      </c>
      <c r="BI81" s="100">
        <v>204.99503999999999</v>
      </c>
      <c r="BJ81" s="100">
        <v>207.88123999999999</v>
      </c>
      <c r="BK81" s="100">
        <v>159.90897000000001</v>
      </c>
      <c r="BL81" s="100">
        <v>135.87312</v>
      </c>
      <c r="BM81" s="100">
        <v>28.165275999999999</v>
      </c>
      <c r="BN81" s="100">
        <v>36.851384000000003</v>
      </c>
      <c r="BO81" s="127"/>
      <c r="BP81" s="121">
        <v>1974</v>
      </c>
    </row>
    <row r="82" spans="1:68">
      <c r="A82" s="127"/>
      <c r="B82" s="121">
        <v>1975</v>
      </c>
      <c r="C82" s="100">
        <v>0</v>
      </c>
      <c r="D82" s="100">
        <v>0</v>
      </c>
      <c r="E82" s="100">
        <v>0</v>
      </c>
      <c r="F82" s="100">
        <v>0</v>
      </c>
      <c r="G82" s="100">
        <v>0.50983730000000005</v>
      </c>
      <c r="H82" s="100">
        <v>0.84490430000000005</v>
      </c>
      <c r="I82" s="100">
        <v>1.4378321999999999</v>
      </c>
      <c r="J82" s="100">
        <v>4.0001129000000004</v>
      </c>
      <c r="K82" s="100">
        <v>10.807862</v>
      </c>
      <c r="L82" s="100">
        <v>36.557442999999999</v>
      </c>
      <c r="M82" s="100">
        <v>66.338843999999995</v>
      </c>
      <c r="N82" s="100">
        <v>130.74342999999999</v>
      </c>
      <c r="O82" s="100">
        <v>217.53933000000001</v>
      </c>
      <c r="P82" s="100">
        <v>302.50035000000003</v>
      </c>
      <c r="Q82" s="100">
        <v>420.94837000000001</v>
      </c>
      <c r="R82" s="100">
        <v>463.22827000000001</v>
      </c>
      <c r="S82" s="100">
        <v>444.91861999999998</v>
      </c>
      <c r="T82" s="100">
        <v>254.95276999999999</v>
      </c>
      <c r="U82" s="100">
        <v>48.671429000000003</v>
      </c>
      <c r="V82" s="100">
        <v>72.261353</v>
      </c>
      <c r="W82" s="127"/>
      <c r="X82" s="121">
        <v>1975</v>
      </c>
      <c r="Y82" s="100">
        <v>0</v>
      </c>
      <c r="Z82" s="100">
        <v>0</v>
      </c>
      <c r="AA82" s="100">
        <v>0</v>
      </c>
      <c r="AB82" s="100">
        <v>0</v>
      </c>
      <c r="AC82" s="100">
        <v>0</v>
      </c>
      <c r="AD82" s="100">
        <v>0.1761373</v>
      </c>
      <c r="AE82" s="100">
        <v>0.21877189999999999</v>
      </c>
      <c r="AF82" s="100">
        <v>1.987627</v>
      </c>
      <c r="AG82" s="100">
        <v>3.5641045</v>
      </c>
      <c r="AH82" s="100">
        <v>9.0137189000000006</v>
      </c>
      <c r="AI82" s="100">
        <v>17.422615</v>
      </c>
      <c r="AJ82" s="100">
        <v>18.127435999999999</v>
      </c>
      <c r="AK82" s="100">
        <v>36.013444999999997</v>
      </c>
      <c r="AL82" s="100">
        <v>40.036031999999999</v>
      </c>
      <c r="AM82" s="100">
        <v>44.931897999999997</v>
      </c>
      <c r="AN82" s="100">
        <v>53.696212000000003</v>
      </c>
      <c r="AO82" s="100">
        <v>52.038161000000002</v>
      </c>
      <c r="AP82" s="100">
        <v>41.115481000000003</v>
      </c>
      <c r="AQ82" s="100">
        <v>8.8101731000000001</v>
      </c>
      <c r="AR82" s="100">
        <v>10.486827</v>
      </c>
      <c r="AS82" s="127"/>
      <c r="AT82" s="121">
        <v>1975</v>
      </c>
      <c r="AU82" s="100">
        <v>0</v>
      </c>
      <c r="AV82" s="100">
        <v>0</v>
      </c>
      <c r="AW82" s="100">
        <v>0</v>
      </c>
      <c r="AX82" s="100">
        <v>0</v>
      </c>
      <c r="AY82" s="100">
        <v>0.25754339999999998</v>
      </c>
      <c r="AZ82" s="100">
        <v>0.51745459999999999</v>
      </c>
      <c r="BA82" s="100">
        <v>0.8475106</v>
      </c>
      <c r="BB82" s="100">
        <v>3.0212284</v>
      </c>
      <c r="BC82" s="100">
        <v>7.3006846999999997</v>
      </c>
      <c r="BD82" s="100">
        <v>23.256363</v>
      </c>
      <c r="BE82" s="100">
        <v>42.154829999999997</v>
      </c>
      <c r="BF82" s="100">
        <v>73.524274000000005</v>
      </c>
      <c r="BG82" s="100">
        <v>123.50627</v>
      </c>
      <c r="BH82" s="100">
        <v>163.06491</v>
      </c>
      <c r="BI82" s="100">
        <v>210.53587999999999</v>
      </c>
      <c r="BJ82" s="100">
        <v>209.82203999999999</v>
      </c>
      <c r="BK82" s="100">
        <v>184.63471000000001</v>
      </c>
      <c r="BL82" s="100">
        <v>105.17617</v>
      </c>
      <c r="BM82" s="100">
        <v>28.805883999999999</v>
      </c>
      <c r="BN82" s="100">
        <v>37.255189999999999</v>
      </c>
      <c r="BO82" s="127"/>
      <c r="BP82" s="121">
        <v>1975</v>
      </c>
    </row>
    <row r="83" spans="1:68">
      <c r="A83" s="127"/>
      <c r="B83" s="121">
        <v>1976</v>
      </c>
      <c r="C83" s="100">
        <v>0</v>
      </c>
      <c r="D83" s="100">
        <v>0</v>
      </c>
      <c r="E83" s="100">
        <v>0</v>
      </c>
      <c r="F83" s="100">
        <v>0.15535209999999999</v>
      </c>
      <c r="G83" s="100">
        <v>0</v>
      </c>
      <c r="H83" s="100">
        <v>0.8339588</v>
      </c>
      <c r="I83" s="100">
        <v>0.79555759999999998</v>
      </c>
      <c r="J83" s="100">
        <v>2.7674192</v>
      </c>
      <c r="K83" s="100">
        <v>15.295118</v>
      </c>
      <c r="L83" s="100">
        <v>35.982416999999998</v>
      </c>
      <c r="M83" s="100">
        <v>67.852604999999997</v>
      </c>
      <c r="N83" s="100">
        <v>116.82243</v>
      </c>
      <c r="O83" s="100">
        <v>216.97298000000001</v>
      </c>
      <c r="P83" s="100">
        <v>316.67178000000001</v>
      </c>
      <c r="Q83" s="100">
        <v>443.90960999999999</v>
      </c>
      <c r="R83" s="100">
        <v>495.65177999999997</v>
      </c>
      <c r="S83" s="100">
        <v>425.14494000000002</v>
      </c>
      <c r="T83" s="100">
        <v>333.15938999999997</v>
      </c>
      <c r="U83" s="100">
        <v>50.440598000000001</v>
      </c>
      <c r="V83" s="100">
        <v>74.602655999999996</v>
      </c>
      <c r="W83" s="127"/>
      <c r="X83" s="121">
        <v>1976</v>
      </c>
      <c r="Y83" s="100">
        <v>0.16512740000000001</v>
      </c>
      <c r="Z83" s="100">
        <v>0</v>
      </c>
      <c r="AA83" s="100">
        <v>0</v>
      </c>
      <c r="AB83" s="100">
        <v>0</v>
      </c>
      <c r="AC83" s="100">
        <v>0</v>
      </c>
      <c r="AD83" s="100">
        <v>0.34261950000000002</v>
      </c>
      <c r="AE83" s="100">
        <v>0.4231953</v>
      </c>
      <c r="AF83" s="100">
        <v>2.1972817</v>
      </c>
      <c r="AG83" s="100">
        <v>4.6755446999999997</v>
      </c>
      <c r="AH83" s="100">
        <v>9.8908620999999997</v>
      </c>
      <c r="AI83" s="100">
        <v>12.795605</v>
      </c>
      <c r="AJ83" s="100">
        <v>27.717537</v>
      </c>
      <c r="AK83" s="100">
        <v>38.418472000000001</v>
      </c>
      <c r="AL83" s="100">
        <v>48.804098000000003</v>
      </c>
      <c r="AM83" s="100">
        <v>53.477068000000003</v>
      </c>
      <c r="AN83" s="100">
        <v>50.167814999999997</v>
      </c>
      <c r="AO83" s="100">
        <v>33.570940999999998</v>
      </c>
      <c r="AP83" s="100">
        <v>43.561304</v>
      </c>
      <c r="AQ83" s="100">
        <v>9.6414123000000007</v>
      </c>
      <c r="AR83" s="100">
        <v>11.191898</v>
      </c>
      <c r="AS83" s="127"/>
      <c r="AT83" s="121">
        <v>1976</v>
      </c>
      <c r="AU83" s="100">
        <v>8.0782599999999996E-2</v>
      </c>
      <c r="AV83" s="100">
        <v>0</v>
      </c>
      <c r="AW83" s="100">
        <v>0</v>
      </c>
      <c r="AX83" s="100">
        <v>7.9316200000000003E-2</v>
      </c>
      <c r="AY83" s="100">
        <v>0</v>
      </c>
      <c r="AZ83" s="100">
        <v>0.59157199999999999</v>
      </c>
      <c r="BA83" s="100">
        <v>0.61514049999999998</v>
      </c>
      <c r="BB83" s="100">
        <v>2.4904709999999999</v>
      </c>
      <c r="BC83" s="100">
        <v>10.142286</v>
      </c>
      <c r="BD83" s="100">
        <v>23.381374000000001</v>
      </c>
      <c r="BE83" s="100">
        <v>40.698363000000001</v>
      </c>
      <c r="BF83" s="100">
        <v>71.827589000000003</v>
      </c>
      <c r="BG83" s="100">
        <v>124.12879</v>
      </c>
      <c r="BH83" s="100">
        <v>174.19771</v>
      </c>
      <c r="BI83" s="100">
        <v>226.03309999999999</v>
      </c>
      <c r="BJ83" s="100">
        <v>221.88739000000001</v>
      </c>
      <c r="BK83" s="100">
        <v>162.7321</v>
      </c>
      <c r="BL83" s="100">
        <v>128.84313</v>
      </c>
      <c r="BM83" s="100">
        <v>30.086047000000001</v>
      </c>
      <c r="BN83" s="100">
        <v>38.436433999999998</v>
      </c>
      <c r="BO83" s="127"/>
      <c r="BP83" s="121">
        <v>1976</v>
      </c>
    </row>
    <row r="84" spans="1:68">
      <c r="A84" s="127"/>
      <c r="B84" s="121">
        <v>1977</v>
      </c>
      <c r="C84" s="100">
        <v>0</v>
      </c>
      <c r="D84" s="100">
        <v>0</v>
      </c>
      <c r="E84" s="100">
        <v>0</v>
      </c>
      <c r="F84" s="100">
        <v>0.15179529999999999</v>
      </c>
      <c r="G84" s="100">
        <v>0</v>
      </c>
      <c r="H84" s="100">
        <v>0.67571789999999998</v>
      </c>
      <c r="I84" s="100">
        <v>0.92692669999999999</v>
      </c>
      <c r="J84" s="100">
        <v>2.9433739999999999</v>
      </c>
      <c r="K84" s="100">
        <v>8.9485916000000003</v>
      </c>
      <c r="L84" s="100">
        <v>31.794685999999999</v>
      </c>
      <c r="M84" s="100">
        <v>65.708169999999996</v>
      </c>
      <c r="N84" s="100">
        <v>111.87739999999999</v>
      </c>
      <c r="O84" s="100">
        <v>211.51876999999999</v>
      </c>
      <c r="P84" s="100">
        <v>308.94054999999997</v>
      </c>
      <c r="Q84" s="100">
        <v>428.86023</v>
      </c>
      <c r="R84" s="100">
        <v>495.58872000000002</v>
      </c>
      <c r="S84" s="100">
        <v>484.70780999999999</v>
      </c>
      <c r="T84" s="100">
        <v>368.3963</v>
      </c>
      <c r="U84" s="100">
        <v>49.755780999999999</v>
      </c>
      <c r="V84" s="100">
        <v>73.931818000000007</v>
      </c>
      <c r="W84" s="127"/>
      <c r="X84" s="121">
        <v>1977</v>
      </c>
      <c r="Y84" s="100">
        <v>0</v>
      </c>
      <c r="Z84" s="100">
        <v>0</v>
      </c>
      <c r="AA84" s="100">
        <v>0</v>
      </c>
      <c r="AB84" s="100">
        <v>0</v>
      </c>
      <c r="AC84" s="100">
        <v>0</v>
      </c>
      <c r="AD84" s="100">
        <v>0.34488410000000003</v>
      </c>
      <c r="AE84" s="100">
        <v>0.19574340000000001</v>
      </c>
      <c r="AF84" s="100">
        <v>1.1942723</v>
      </c>
      <c r="AG84" s="100">
        <v>5.9424608000000001</v>
      </c>
      <c r="AH84" s="100">
        <v>11.664559000000001</v>
      </c>
      <c r="AI84" s="100">
        <v>18.591595000000002</v>
      </c>
      <c r="AJ84" s="100">
        <v>26.464984000000001</v>
      </c>
      <c r="AK84" s="100">
        <v>46.703333000000001</v>
      </c>
      <c r="AL84" s="100">
        <v>59.069958999999997</v>
      </c>
      <c r="AM84" s="100">
        <v>51.633156999999997</v>
      </c>
      <c r="AN84" s="100">
        <v>51.508718000000002</v>
      </c>
      <c r="AO84" s="100">
        <v>55.470500999999999</v>
      </c>
      <c r="AP84" s="100">
        <v>59.323393000000003</v>
      </c>
      <c r="AQ84" s="100">
        <v>11.160443000000001</v>
      </c>
      <c r="AR84" s="100">
        <v>12.905447000000001</v>
      </c>
      <c r="AS84" s="127"/>
      <c r="AT84" s="121">
        <v>1977</v>
      </c>
      <c r="AU84" s="100">
        <v>0</v>
      </c>
      <c r="AV84" s="100">
        <v>0</v>
      </c>
      <c r="AW84" s="100">
        <v>0</v>
      </c>
      <c r="AX84" s="100">
        <v>7.7548199999999998E-2</v>
      </c>
      <c r="AY84" s="100">
        <v>0</v>
      </c>
      <c r="AZ84" s="100">
        <v>0.51200310000000004</v>
      </c>
      <c r="BA84" s="100">
        <v>0.57127079999999997</v>
      </c>
      <c r="BB84" s="100">
        <v>2.0922082999999998</v>
      </c>
      <c r="BC84" s="100">
        <v>7.4867996000000003</v>
      </c>
      <c r="BD84" s="100">
        <v>22.057106999999998</v>
      </c>
      <c r="BE84" s="100">
        <v>42.567858000000001</v>
      </c>
      <c r="BF84" s="100">
        <v>68.633362000000005</v>
      </c>
      <c r="BG84" s="100">
        <v>125.89543999999999</v>
      </c>
      <c r="BH84" s="100">
        <v>175.44333</v>
      </c>
      <c r="BI84" s="100">
        <v>219.22336000000001</v>
      </c>
      <c r="BJ84" s="100">
        <v>224.6523</v>
      </c>
      <c r="BK84" s="100">
        <v>196.14863</v>
      </c>
      <c r="BL84" s="100">
        <v>149.05672999999999</v>
      </c>
      <c r="BM84" s="100">
        <v>30.481459000000001</v>
      </c>
      <c r="BN84" s="100">
        <v>38.868471</v>
      </c>
      <c r="BO84" s="127"/>
      <c r="BP84" s="121">
        <v>1977</v>
      </c>
    </row>
    <row r="85" spans="1:68">
      <c r="A85" s="127"/>
      <c r="B85" s="121">
        <v>1978</v>
      </c>
      <c r="C85" s="100">
        <v>0</v>
      </c>
      <c r="D85" s="100">
        <v>0</v>
      </c>
      <c r="E85" s="100">
        <v>0</v>
      </c>
      <c r="F85" s="100">
        <v>0.14990120000000001</v>
      </c>
      <c r="G85" s="100">
        <v>0.16316620000000001</v>
      </c>
      <c r="H85" s="100">
        <v>0.1676705</v>
      </c>
      <c r="I85" s="100">
        <v>0.70671499999999998</v>
      </c>
      <c r="J85" s="100">
        <v>2.6598337999999999</v>
      </c>
      <c r="K85" s="100">
        <v>11.343556</v>
      </c>
      <c r="L85" s="100">
        <v>31.221364999999999</v>
      </c>
      <c r="M85" s="100">
        <v>73.118885000000006</v>
      </c>
      <c r="N85" s="100">
        <v>124.61729</v>
      </c>
      <c r="O85" s="100">
        <v>214.11158</v>
      </c>
      <c r="P85" s="100">
        <v>311.51837</v>
      </c>
      <c r="Q85" s="100">
        <v>387.12013999999999</v>
      </c>
      <c r="R85" s="100">
        <v>525.72050999999999</v>
      </c>
      <c r="S85" s="100">
        <v>482.20744000000002</v>
      </c>
      <c r="T85" s="100">
        <v>355.39589999999998</v>
      </c>
      <c r="U85" s="100">
        <v>50.993602000000003</v>
      </c>
      <c r="V85" s="100">
        <v>74.582145999999995</v>
      </c>
      <c r="W85" s="127"/>
      <c r="X85" s="121">
        <v>1978</v>
      </c>
      <c r="Y85" s="100">
        <v>0</v>
      </c>
      <c r="Z85" s="100">
        <v>0</v>
      </c>
      <c r="AA85" s="100">
        <v>0</v>
      </c>
      <c r="AB85" s="100">
        <v>0</v>
      </c>
      <c r="AC85" s="100">
        <v>0</v>
      </c>
      <c r="AD85" s="100">
        <v>0.17083329999999999</v>
      </c>
      <c r="AE85" s="100">
        <v>0.55352999999999997</v>
      </c>
      <c r="AF85" s="100">
        <v>2.3406924999999998</v>
      </c>
      <c r="AG85" s="100">
        <v>2.3817588999999999</v>
      </c>
      <c r="AH85" s="100">
        <v>10.796220999999999</v>
      </c>
      <c r="AI85" s="100">
        <v>15.428023</v>
      </c>
      <c r="AJ85" s="100">
        <v>29.540586999999999</v>
      </c>
      <c r="AK85" s="100">
        <v>44.035189000000003</v>
      </c>
      <c r="AL85" s="100">
        <v>54.991411999999997</v>
      </c>
      <c r="AM85" s="100">
        <v>73.583517000000001</v>
      </c>
      <c r="AN85" s="100">
        <v>50.684584000000001</v>
      </c>
      <c r="AO85" s="100">
        <v>60.030560999999999</v>
      </c>
      <c r="AP85" s="100">
        <v>71.786412999999996</v>
      </c>
      <c r="AQ85" s="100">
        <v>11.577102</v>
      </c>
      <c r="AR85" s="100">
        <v>13.314939000000001</v>
      </c>
      <c r="AS85" s="127"/>
      <c r="AT85" s="121">
        <v>1978</v>
      </c>
      <c r="AU85" s="100">
        <v>0</v>
      </c>
      <c r="AV85" s="100">
        <v>0</v>
      </c>
      <c r="AW85" s="100">
        <v>0</v>
      </c>
      <c r="AX85" s="100">
        <v>7.6582600000000001E-2</v>
      </c>
      <c r="AY85" s="100">
        <v>8.2636799999999996E-2</v>
      </c>
      <c r="AZ85" s="100">
        <v>0.1692371</v>
      </c>
      <c r="BA85" s="100">
        <v>0.63178319999999999</v>
      </c>
      <c r="BB85" s="100">
        <v>2.5046108</v>
      </c>
      <c r="BC85" s="100">
        <v>6.9715831000000001</v>
      </c>
      <c r="BD85" s="100">
        <v>21.322213000000001</v>
      </c>
      <c r="BE85" s="100">
        <v>44.848623000000003</v>
      </c>
      <c r="BF85" s="100">
        <v>76.546145999999993</v>
      </c>
      <c r="BG85" s="100">
        <v>125.67779</v>
      </c>
      <c r="BH85" s="100">
        <v>174.20057</v>
      </c>
      <c r="BI85" s="100">
        <v>212.57221000000001</v>
      </c>
      <c r="BJ85" s="100">
        <v>238.52018000000001</v>
      </c>
      <c r="BK85" s="100">
        <v>198.65996000000001</v>
      </c>
      <c r="BL85" s="100">
        <v>152.77171999999999</v>
      </c>
      <c r="BM85" s="100">
        <v>31.289923999999999</v>
      </c>
      <c r="BN85" s="100">
        <v>39.551524000000001</v>
      </c>
      <c r="BO85" s="127"/>
      <c r="BP85" s="121">
        <v>1978</v>
      </c>
    </row>
    <row r="86" spans="1:68">
      <c r="A86" s="127"/>
      <c r="B86" s="122">
        <v>1979</v>
      </c>
      <c r="C86" s="100">
        <v>0</v>
      </c>
      <c r="D86" s="100">
        <v>0.1479743</v>
      </c>
      <c r="E86" s="100">
        <v>0</v>
      </c>
      <c r="F86" s="100">
        <v>0.14914069999999999</v>
      </c>
      <c r="G86" s="100">
        <v>0.15890870000000001</v>
      </c>
      <c r="H86" s="100">
        <v>0.33231699999999997</v>
      </c>
      <c r="I86" s="100">
        <v>0.68631589999999998</v>
      </c>
      <c r="J86" s="100">
        <v>2.7876059</v>
      </c>
      <c r="K86" s="100">
        <v>9.1474796000000005</v>
      </c>
      <c r="L86" s="100">
        <v>28.997139000000001</v>
      </c>
      <c r="M86" s="100">
        <v>69.578061000000005</v>
      </c>
      <c r="N86" s="100">
        <v>120.6923</v>
      </c>
      <c r="O86" s="100">
        <v>211.84085999999999</v>
      </c>
      <c r="P86" s="100">
        <v>317.95103999999998</v>
      </c>
      <c r="Q86" s="100">
        <v>422.40120000000002</v>
      </c>
      <c r="R86" s="100">
        <v>526.39494999999999</v>
      </c>
      <c r="S86" s="100">
        <v>493.81637000000001</v>
      </c>
      <c r="T86" s="100">
        <v>403.04354000000001</v>
      </c>
      <c r="U86" s="100">
        <v>52.179820999999997</v>
      </c>
      <c r="V86" s="100">
        <v>76.004694999999998</v>
      </c>
      <c r="W86" s="127"/>
      <c r="X86" s="122">
        <v>1979</v>
      </c>
      <c r="Y86" s="100">
        <v>0</v>
      </c>
      <c r="Z86" s="100">
        <v>0</v>
      </c>
      <c r="AA86" s="100">
        <v>0</v>
      </c>
      <c r="AB86" s="100">
        <v>0.1555087</v>
      </c>
      <c r="AC86" s="100">
        <v>0</v>
      </c>
      <c r="AD86" s="100">
        <v>0</v>
      </c>
      <c r="AE86" s="100">
        <v>0</v>
      </c>
      <c r="AF86" s="100">
        <v>0.90123180000000003</v>
      </c>
      <c r="AG86" s="100">
        <v>4.1397797000000001</v>
      </c>
      <c r="AH86" s="100">
        <v>8.4954782000000009</v>
      </c>
      <c r="AI86" s="100">
        <v>22.571349000000001</v>
      </c>
      <c r="AJ86" s="100">
        <v>28.579594</v>
      </c>
      <c r="AK86" s="100">
        <v>49.993093000000002</v>
      </c>
      <c r="AL86" s="100">
        <v>61.040965999999997</v>
      </c>
      <c r="AM86" s="100">
        <v>66.909594999999996</v>
      </c>
      <c r="AN86" s="100">
        <v>55.336284999999997</v>
      </c>
      <c r="AO86" s="100">
        <v>56.011547</v>
      </c>
      <c r="AP86" s="100">
        <v>54.287222999999997</v>
      </c>
      <c r="AQ86" s="100">
        <v>12.021535999999999</v>
      </c>
      <c r="AR86" s="100">
        <v>13.625108000000001</v>
      </c>
      <c r="AS86" s="127"/>
      <c r="AT86" s="122">
        <v>1979</v>
      </c>
      <c r="AU86" s="100">
        <v>0</v>
      </c>
      <c r="AV86" s="100">
        <v>7.5555399999999995E-2</v>
      </c>
      <c r="AW86" s="100">
        <v>0</v>
      </c>
      <c r="AX86" s="100">
        <v>0.15225810000000001</v>
      </c>
      <c r="AY86" s="100">
        <v>8.0644999999999994E-2</v>
      </c>
      <c r="AZ86" s="100">
        <v>0.1676029</v>
      </c>
      <c r="BA86" s="100">
        <v>0.34952359999999999</v>
      </c>
      <c r="BB86" s="100">
        <v>1.8677481</v>
      </c>
      <c r="BC86" s="100">
        <v>6.7005740999999999</v>
      </c>
      <c r="BD86" s="100">
        <v>19.037603000000001</v>
      </c>
      <c r="BE86" s="100">
        <v>46.590547000000001</v>
      </c>
      <c r="BF86" s="100">
        <v>74.255607999999995</v>
      </c>
      <c r="BG86" s="100">
        <v>127.43879</v>
      </c>
      <c r="BH86" s="100">
        <v>180.37090000000001</v>
      </c>
      <c r="BI86" s="100">
        <v>224.27780000000001</v>
      </c>
      <c r="BJ86" s="100">
        <v>243.46585999999999</v>
      </c>
      <c r="BK86" s="100">
        <v>200.57140999999999</v>
      </c>
      <c r="BL86" s="100">
        <v>152.05270999999999</v>
      </c>
      <c r="BM86" s="100">
        <v>32.089328999999999</v>
      </c>
      <c r="BN86" s="100">
        <v>40.140090999999998</v>
      </c>
      <c r="BO86" s="127"/>
      <c r="BP86" s="122">
        <v>1979</v>
      </c>
    </row>
    <row r="87" spans="1:68">
      <c r="A87" s="127"/>
      <c r="B87" s="122">
        <v>1980</v>
      </c>
      <c r="C87" s="100">
        <v>0</v>
      </c>
      <c r="D87" s="100">
        <v>0</v>
      </c>
      <c r="E87" s="100">
        <v>0</v>
      </c>
      <c r="F87" s="100">
        <v>0</v>
      </c>
      <c r="G87" s="100">
        <v>0</v>
      </c>
      <c r="H87" s="100">
        <v>0.16378590000000001</v>
      </c>
      <c r="I87" s="100">
        <v>0.6668501</v>
      </c>
      <c r="J87" s="100">
        <v>3.2967531000000001</v>
      </c>
      <c r="K87" s="100">
        <v>9.8875948999999999</v>
      </c>
      <c r="L87" s="100">
        <v>31.833058000000001</v>
      </c>
      <c r="M87" s="100">
        <v>71.121244000000004</v>
      </c>
      <c r="N87" s="100">
        <v>144.31671</v>
      </c>
      <c r="O87" s="100">
        <v>214.67438000000001</v>
      </c>
      <c r="P87" s="100">
        <v>329.97122999999999</v>
      </c>
      <c r="Q87" s="100">
        <v>424.43124999999998</v>
      </c>
      <c r="R87" s="100">
        <v>549.96581000000003</v>
      </c>
      <c r="S87" s="100">
        <v>501.98151000000001</v>
      </c>
      <c r="T87" s="100">
        <v>432.44036</v>
      </c>
      <c r="U87" s="100">
        <v>55.327975000000002</v>
      </c>
      <c r="V87" s="100">
        <v>79.365048999999999</v>
      </c>
      <c r="W87" s="127"/>
      <c r="X87" s="122">
        <v>1980</v>
      </c>
      <c r="Y87" s="100">
        <v>0</v>
      </c>
      <c r="Z87" s="100">
        <v>0</v>
      </c>
      <c r="AA87" s="100">
        <v>0</v>
      </c>
      <c r="AB87" s="100">
        <v>0</v>
      </c>
      <c r="AC87" s="100">
        <v>0</v>
      </c>
      <c r="AD87" s="100">
        <v>0</v>
      </c>
      <c r="AE87" s="100">
        <v>0.86110390000000003</v>
      </c>
      <c r="AF87" s="100">
        <v>1.7196720000000001</v>
      </c>
      <c r="AG87" s="100">
        <v>6.0732587000000002</v>
      </c>
      <c r="AH87" s="100">
        <v>9.6840241000000002</v>
      </c>
      <c r="AI87" s="100">
        <v>19.839694999999999</v>
      </c>
      <c r="AJ87" s="100">
        <v>31.268363000000001</v>
      </c>
      <c r="AK87" s="100">
        <v>49.931424999999997</v>
      </c>
      <c r="AL87" s="100">
        <v>57.277414</v>
      </c>
      <c r="AM87" s="100">
        <v>65.126880999999997</v>
      </c>
      <c r="AN87" s="100">
        <v>70.549295000000001</v>
      </c>
      <c r="AO87" s="100">
        <v>80.896207000000004</v>
      </c>
      <c r="AP87" s="100">
        <v>44.815416999999997</v>
      </c>
      <c r="AQ87" s="100">
        <v>12.735657</v>
      </c>
      <c r="AR87" s="100">
        <v>14.436529</v>
      </c>
      <c r="AS87" s="127"/>
      <c r="AT87" s="122">
        <v>1980</v>
      </c>
      <c r="AU87" s="100">
        <v>0</v>
      </c>
      <c r="AV87" s="100">
        <v>0</v>
      </c>
      <c r="AW87" s="100">
        <v>0</v>
      </c>
      <c r="AX87" s="100">
        <v>0</v>
      </c>
      <c r="AY87" s="100">
        <v>0</v>
      </c>
      <c r="AZ87" s="100">
        <v>8.2650799999999996E-2</v>
      </c>
      <c r="BA87" s="100">
        <v>0.76239849999999998</v>
      </c>
      <c r="BB87" s="100">
        <v>2.5249044999999999</v>
      </c>
      <c r="BC87" s="100">
        <v>8.0263164000000007</v>
      </c>
      <c r="BD87" s="100">
        <v>21.037641000000001</v>
      </c>
      <c r="BE87" s="100">
        <v>46.092112</v>
      </c>
      <c r="BF87" s="100">
        <v>87.399775000000005</v>
      </c>
      <c r="BG87" s="100">
        <v>128.65851000000001</v>
      </c>
      <c r="BH87" s="100">
        <v>184.06659999999999</v>
      </c>
      <c r="BI87" s="100">
        <v>223.85249999999999</v>
      </c>
      <c r="BJ87" s="100">
        <v>263.74110999999999</v>
      </c>
      <c r="BK87" s="100">
        <v>221.97861</v>
      </c>
      <c r="BL87" s="100">
        <v>151.98954000000001</v>
      </c>
      <c r="BM87" s="100">
        <v>34.00394</v>
      </c>
      <c r="BN87" s="100">
        <v>42.158073000000002</v>
      </c>
      <c r="BO87" s="127"/>
      <c r="BP87" s="122">
        <v>1980</v>
      </c>
    </row>
    <row r="88" spans="1:68">
      <c r="A88" s="127"/>
      <c r="B88" s="122">
        <v>1981</v>
      </c>
      <c r="C88" s="100">
        <v>0</v>
      </c>
      <c r="D88" s="100">
        <v>0</v>
      </c>
      <c r="E88" s="100">
        <v>0</v>
      </c>
      <c r="F88" s="100">
        <v>0.15133650000000001</v>
      </c>
      <c r="G88" s="100">
        <v>0</v>
      </c>
      <c r="H88" s="100">
        <v>0.3213316</v>
      </c>
      <c r="I88" s="100">
        <v>1.4463569999999999</v>
      </c>
      <c r="J88" s="100">
        <v>3.5701676999999998</v>
      </c>
      <c r="K88" s="100">
        <v>11.938705000000001</v>
      </c>
      <c r="L88" s="100">
        <v>29.947261000000001</v>
      </c>
      <c r="M88" s="100">
        <v>72.304569000000001</v>
      </c>
      <c r="N88" s="100">
        <v>135.89563000000001</v>
      </c>
      <c r="O88" s="100">
        <v>203.18866</v>
      </c>
      <c r="P88" s="100">
        <v>326.61057</v>
      </c>
      <c r="Q88" s="100">
        <v>447.08542</v>
      </c>
      <c r="R88" s="100">
        <v>533.94354999999996</v>
      </c>
      <c r="S88" s="100">
        <v>524.43521999999996</v>
      </c>
      <c r="T88" s="100">
        <v>406.70890000000003</v>
      </c>
      <c r="U88" s="100">
        <v>55.502844000000003</v>
      </c>
      <c r="V88" s="100">
        <v>78.874931000000004</v>
      </c>
      <c r="W88" s="127"/>
      <c r="X88" s="122">
        <v>1981</v>
      </c>
      <c r="Y88" s="100">
        <v>0</v>
      </c>
      <c r="Z88" s="100">
        <v>0</v>
      </c>
      <c r="AA88" s="100">
        <v>0</v>
      </c>
      <c r="AB88" s="100">
        <v>0</v>
      </c>
      <c r="AC88" s="100">
        <v>0</v>
      </c>
      <c r="AD88" s="100">
        <v>0</v>
      </c>
      <c r="AE88" s="100">
        <v>0.66149709999999995</v>
      </c>
      <c r="AF88" s="100">
        <v>1.2373837999999999</v>
      </c>
      <c r="AG88" s="100">
        <v>4.9185609000000001</v>
      </c>
      <c r="AH88" s="100">
        <v>10.325562</v>
      </c>
      <c r="AI88" s="100">
        <v>18.466733000000001</v>
      </c>
      <c r="AJ88" s="100">
        <v>28.883322</v>
      </c>
      <c r="AK88" s="100">
        <v>43.262287999999998</v>
      </c>
      <c r="AL88" s="100">
        <v>68.51446</v>
      </c>
      <c r="AM88" s="100">
        <v>70.975154000000003</v>
      </c>
      <c r="AN88" s="100">
        <v>66.053619999999995</v>
      </c>
      <c r="AO88" s="100">
        <v>55.845669999999998</v>
      </c>
      <c r="AP88" s="100">
        <v>56.145980000000002</v>
      </c>
      <c r="AQ88" s="100">
        <v>12.575263</v>
      </c>
      <c r="AR88" s="100">
        <v>14.038978999999999</v>
      </c>
      <c r="AS88" s="127"/>
      <c r="AT88" s="122">
        <v>1981</v>
      </c>
      <c r="AU88" s="100">
        <v>0</v>
      </c>
      <c r="AV88" s="100">
        <v>0</v>
      </c>
      <c r="AW88" s="100">
        <v>0</v>
      </c>
      <c r="AX88" s="100">
        <v>7.7098299999999995E-2</v>
      </c>
      <c r="AY88" s="100">
        <v>0</v>
      </c>
      <c r="AZ88" s="100">
        <v>0.162604</v>
      </c>
      <c r="BA88" s="100">
        <v>1.0595448000000001</v>
      </c>
      <c r="BB88" s="100">
        <v>2.426517</v>
      </c>
      <c r="BC88" s="100">
        <v>8.5151804000000002</v>
      </c>
      <c r="BD88" s="100">
        <v>20.389742999999999</v>
      </c>
      <c r="BE88" s="100">
        <v>45.958671000000002</v>
      </c>
      <c r="BF88" s="100">
        <v>82.366427999999999</v>
      </c>
      <c r="BG88" s="100">
        <v>119.38487000000001</v>
      </c>
      <c r="BH88" s="100">
        <v>188.91641000000001</v>
      </c>
      <c r="BI88" s="100">
        <v>235.88901000000001</v>
      </c>
      <c r="BJ88" s="100">
        <v>256.70443999999998</v>
      </c>
      <c r="BK88" s="100">
        <v>214.1147</v>
      </c>
      <c r="BL88" s="100">
        <v>151.08832000000001</v>
      </c>
      <c r="BM88" s="100">
        <v>34.000613999999999</v>
      </c>
      <c r="BN88" s="100">
        <v>41.744911000000002</v>
      </c>
      <c r="BO88" s="127"/>
      <c r="BP88" s="122">
        <v>1981</v>
      </c>
    </row>
    <row r="89" spans="1:68">
      <c r="A89" s="127"/>
      <c r="B89" s="122">
        <v>1982</v>
      </c>
      <c r="C89" s="100">
        <v>0</v>
      </c>
      <c r="D89" s="100">
        <v>0</v>
      </c>
      <c r="E89" s="100">
        <v>0</v>
      </c>
      <c r="F89" s="100">
        <v>0</v>
      </c>
      <c r="G89" s="100">
        <v>0.1479375</v>
      </c>
      <c r="H89" s="100">
        <v>0</v>
      </c>
      <c r="I89" s="100">
        <v>0.4821686</v>
      </c>
      <c r="J89" s="100">
        <v>3.2892092000000002</v>
      </c>
      <c r="K89" s="100">
        <v>10.359287</v>
      </c>
      <c r="L89" s="100">
        <v>23.989132000000001</v>
      </c>
      <c r="M89" s="100">
        <v>66.280202000000003</v>
      </c>
      <c r="N89" s="100">
        <v>141.12891999999999</v>
      </c>
      <c r="O89" s="100">
        <v>201.01492999999999</v>
      </c>
      <c r="P89" s="100">
        <v>348.48725000000002</v>
      </c>
      <c r="Q89" s="100">
        <v>439.71971000000002</v>
      </c>
      <c r="R89" s="100">
        <v>534.27674000000002</v>
      </c>
      <c r="S89" s="100">
        <v>532.09906000000001</v>
      </c>
      <c r="T89" s="100">
        <v>474.34996000000001</v>
      </c>
      <c r="U89" s="100">
        <v>56.272897999999998</v>
      </c>
      <c r="V89" s="100">
        <v>79.585778000000005</v>
      </c>
      <c r="W89" s="127"/>
      <c r="X89" s="122">
        <v>1982</v>
      </c>
      <c r="Y89" s="100">
        <v>0</v>
      </c>
      <c r="Z89" s="100">
        <v>0</v>
      </c>
      <c r="AA89" s="100">
        <v>0</v>
      </c>
      <c r="AB89" s="100">
        <v>0</v>
      </c>
      <c r="AC89" s="100">
        <v>0</v>
      </c>
      <c r="AD89" s="100">
        <v>0.1611736</v>
      </c>
      <c r="AE89" s="100">
        <v>0.49473519999999999</v>
      </c>
      <c r="AF89" s="100">
        <v>0.95057210000000003</v>
      </c>
      <c r="AG89" s="100">
        <v>4.7420670999999999</v>
      </c>
      <c r="AH89" s="100">
        <v>8.7715692000000001</v>
      </c>
      <c r="AI89" s="100">
        <v>21.399930000000001</v>
      </c>
      <c r="AJ89" s="100">
        <v>35.470903</v>
      </c>
      <c r="AK89" s="100">
        <v>46.427914999999999</v>
      </c>
      <c r="AL89" s="100">
        <v>84.046059999999997</v>
      </c>
      <c r="AM89" s="100">
        <v>72.487869000000003</v>
      </c>
      <c r="AN89" s="100">
        <v>80.105813999999995</v>
      </c>
      <c r="AO89" s="100">
        <v>62.872711000000002</v>
      </c>
      <c r="AP89" s="100">
        <v>45.027081000000003</v>
      </c>
      <c r="AQ89" s="100">
        <v>14.085927999999999</v>
      </c>
      <c r="AR89" s="100">
        <v>15.505996</v>
      </c>
      <c r="AS89" s="127"/>
      <c r="AT89" s="122">
        <v>1982</v>
      </c>
      <c r="AU89" s="100">
        <v>0</v>
      </c>
      <c r="AV89" s="100">
        <v>0</v>
      </c>
      <c r="AW89" s="100">
        <v>0</v>
      </c>
      <c r="AX89" s="100">
        <v>0</v>
      </c>
      <c r="AY89" s="100">
        <v>7.4996199999999999E-2</v>
      </c>
      <c r="AZ89" s="100">
        <v>7.9768000000000006E-2</v>
      </c>
      <c r="BA89" s="100">
        <v>0.4883711</v>
      </c>
      <c r="BB89" s="100">
        <v>2.1430375000000002</v>
      </c>
      <c r="BC89" s="100">
        <v>7.6229811999999999</v>
      </c>
      <c r="BD89" s="100">
        <v>16.570406999999999</v>
      </c>
      <c r="BE89" s="100">
        <v>44.380223999999998</v>
      </c>
      <c r="BF89" s="100">
        <v>88.440788999999995</v>
      </c>
      <c r="BG89" s="100">
        <v>120.41146999999999</v>
      </c>
      <c r="BH89" s="100">
        <v>207.06030999999999</v>
      </c>
      <c r="BI89" s="100">
        <v>233.70522</v>
      </c>
      <c r="BJ89" s="100">
        <v>265.22856999999999</v>
      </c>
      <c r="BK89" s="100">
        <v>223.95856000000001</v>
      </c>
      <c r="BL89" s="100">
        <v>160.0889</v>
      </c>
      <c r="BM89" s="100">
        <v>35.148268999999999</v>
      </c>
      <c r="BN89" s="100">
        <v>42.676160000000003</v>
      </c>
      <c r="BO89" s="127"/>
      <c r="BP89" s="122">
        <v>1982</v>
      </c>
    </row>
    <row r="90" spans="1:68">
      <c r="A90" s="127"/>
      <c r="B90" s="122">
        <v>1983</v>
      </c>
      <c r="C90" s="100">
        <v>0</v>
      </c>
      <c r="D90" s="100">
        <v>0</v>
      </c>
      <c r="E90" s="100">
        <v>0</v>
      </c>
      <c r="F90" s="100">
        <v>0</v>
      </c>
      <c r="G90" s="100">
        <v>0.14618149999999999</v>
      </c>
      <c r="H90" s="100">
        <v>0.31180330000000001</v>
      </c>
      <c r="I90" s="100">
        <v>0.95999690000000004</v>
      </c>
      <c r="J90" s="100">
        <v>2.2336155999999998</v>
      </c>
      <c r="K90" s="100">
        <v>11.157125000000001</v>
      </c>
      <c r="L90" s="100">
        <v>27.218914000000002</v>
      </c>
      <c r="M90" s="100">
        <v>71.363695000000007</v>
      </c>
      <c r="N90" s="100">
        <v>133.34036</v>
      </c>
      <c r="O90" s="100">
        <v>210.66535999999999</v>
      </c>
      <c r="P90" s="100">
        <v>316.85527000000002</v>
      </c>
      <c r="Q90" s="100">
        <v>424.13585</v>
      </c>
      <c r="R90" s="100">
        <v>495.43112000000002</v>
      </c>
      <c r="S90" s="100">
        <v>522.77173000000005</v>
      </c>
      <c r="T90" s="100">
        <v>410.07616000000002</v>
      </c>
      <c r="U90" s="100">
        <v>55.071682000000003</v>
      </c>
      <c r="V90" s="100">
        <v>76.494073999999998</v>
      </c>
      <c r="W90" s="127"/>
      <c r="X90" s="122">
        <v>1983</v>
      </c>
      <c r="Y90" s="100">
        <v>0.17541799999999999</v>
      </c>
      <c r="Z90" s="100">
        <v>0</v>
      </c>
      <c r="AA90" s="100">
        <v>0</v>
      </c>
      <c r="AB90" s="100">
        <v>0.1596506</v>
      </c>
      <c r="AC90" s="100">
        <v>0</v>
      </c>
      <c r="AD90" s="100">
        <v>0.15898809999999999</v>
      </c>
      <c r="AE90" s="100">
        <v>0.97724169999999999</v>
      </c>
      <c r="AF90" s="100">
        <v>1.4308940999999999</v>
      </c>
      <c r="AG90" s="100">
        <v>2.3072734000000001</v>
      </c>
      <c r="AH90" s="100">
        <v>9.6265950999999994</v>
      </c>
      <c r="AI90" s="100">
        <v>23.688874999999999</v>
      </c>
      <c r="AJ90" s="100">
        <v>36.078893000000001</v>
      </c>
      <c r="AK90" s="100">
        <v>59.961112999999997</v>
      </c>
      <c r="AL90" s="100">
        <v>74.501833000000005</v>
      </c>
      <c r="AM90" s="100">
        <v>77.976087000000007</v>
      </c>
      <c r="AN90" s="100">
        <v>87.601956000000001</v>
      </c>
      <c r="AO90" s="100">
        <v>69.250799000000001</v>
      </c>
      <c r="AP90" s="100">
        <v>64.786206000000007</v>
      </c>
      <c r="AQ90" s="100">
        <v>15.206706000000001</v>
      </c>
      <c r="AR90" s="100">
        <v>16.658102</v>
      </c>
      <c r="AS90" s="127"/>
      <c r="AT90" s="122">
        <v>1983</v>
      </c>
      <c r="AU90" s="100">
        <v>8.5452899999999998E-2</v>
      </c>
      <c r="AV90" s="100">
        <v>0</v>
      </c>
      <c r="AW90" s="100">
        <v>0</v>
      </c>
      <c r="AX90" s="100">
        <v>7.8071299999999996E-2</v>
      </c>
      <c r="AY90" s="100">
        <v>7.4159900000000001E-2</v>
      </c>
      <c r="AZ90" s="100">
        <v>0.23614460000000001</v>
      </c>
      <c r="BA90" s="100">
        <v>0.96854249999999997</v>
      </c>
      <c r="BB90" s="100">
        <v>1.8403182</v>
      </c>
      <c r="BC90" s="100">
        <v>6.8499381000000001</v>
      </c>
      <c r="BD90" s="100">
        <v>18.642292999999999</v>
      </c>
      <c r="BE90" s="100">
        <v>48.099217000000003</v>
      </c>
      <c r="BF90" s="100">
        <v>85.051614999999998</v>
      </c>
      <c r="BG90" s="100">
        <v>132.57518999999999</v>
      </c>
      <c r="BH90" s="100">
        <v>186.88388</v>
      </c>
      <c r="BI90" s="100">
        <v>230.31415000000001</v>
      </c>
      <c r="BJ90" s="100">
        <v>253.16367</v>
      </c>
      <c r="BK90" s="100">
        <v>227.01133999999999</v>
      </c>
      <c r="BL90" s="100">
        <v>156.47447</v>
      </c>
      <c r="BM90" s="100">
        <v>35.112287000000002</v>
      </c>
      <c r="BN90" s="100">
        <v>42.244644000000001</v>
      </c>
      <c r="BO90" s="127"/>
      <c r="BP90" s="122">
        <v>1983</v>
      </c>
    </row>
    <row r="91" spans="1:68">
      <c r="A91" s="127"/>
      <c r="B91" s="122">
        <v>1984</v>
      </c>
      <c r="C91" s="100">
        <v>0</v>
      </c>
      <c r="D91" s="100">
        <v>0</v>
      </c>
      <c r="E91" s="100">
        <v>0</v>
      </c>
      <c r="F91" s="100">
        <v>0.15200900000000001</v>
      </c>
      <c r="G91" s="100">
        <v>0</v>
      </c>
      <c r="H91" s="100">
        <v>0.15344669999999999</v>
      </c>
      <c r="I91" s="100">
        <v>0.63811320000000005</v>
      </c>
      <c r="J91" s="100">
        <v>1.4931093</v>
      </c>
      <c r="K91" s="100">
        <v>11.343799000000001</v>
      </c>
      <c r="L91" s="100">
        <v>28.136963000000002</v>
      </c>
      <c r="M91" s="100">
        <v>67.118864000000002</v>
      </c>
      <c r="N91" s="100">
        <v>124.70001000000001</v>
      </c>
      <c r="O91" s="100">
        <v>201.20903999999999</v>
      </c>
      <c r="P91" s="100">
        <v>294.32875999999999</v>
      </c>
      <c r="Q91" s="100">
        <v>419.18184000000002</v>
      </c>
      <c r="R91" s="100">
        <v>498.58967999999999</v>
      </c>
      <c r="S91" s="100">
        <v>544.87441999999999</v>
      </c>
      <c r="T91" s="100">
        <v>443.75268999999997</v>
      </c>
      <c r="U91" s="100">
        <v>54.331251999999999</v>
      </c>
      <c r="V91" s="100">
        <v>75.312297999999998</v>
      </c>
      <c r="W91" s="127"/>
      <c r="X91" s="122">
        <v>1984</v>
      </c>
      <c r="Y91" s="100">
        <v>0</v>
      </c>
      <c r="Z91" s="100">
        <v>0</v>
      </c>
      <c r="AA91" s="100">
        <v>0</v>
      </c>
      <c r="AB91" s="100">
        <v>0.15884290000000001</v>
      </c>
      <c r="AC91" s="100">
        <v>0</v>
      </c>
      <c r="AD91" s="100">
        <v>0.46940130000000002</v>
      </c>
      <c r="AE91" s="100">
        <v>0.48394039999999999</v>
      </c>
      <c r="AF91" s="100">
        <v>2.7587491000000002</v>
      </c>
      <c r="AG91" s="100">
        <v>5.0865036999999997</v>
      </c>
      <c r="AH91" s="100">
        <v>9.0695662000000006</v>
      </c>
      <c r="AI91" s="100">
        <v>22.373588999999999</v>
      </c>
      <c r="AJ91" s="100">
        <v>33.117534999999997</v>
      </c>
      <c r="AK91" s="100">
        <v>57.782552000000003</v>
      </c>
      <c r="AL91" s="100">
        <v>63.706617000000001</v>
      </c>
      <c r="AM91" s="100">
        <v>87.559083000000001</v>
      </c>
      <c r="AN91" s="100">
        <v>77.176257000000007</v>
      </c>
      <c r="AO91" s="100">
        <v>72.615853000000001</v>
      </c>
      <c r="AP91" s="100">
        <v>60.077379999999998</v>
      </c>
      <c r="AQ91" s="100">
        <v>14.93364</v>
      </c>
      <c r="AR91" s="100">
        <v>16.22184</v>
      </c>
      <c r="AS91" s="127"/>
      <c r="AT91" s="122">
        <v>1984</v>
      </c>
      <c r="AU91" s="100">
        <v>0</v>
      </c>
      <c r="AV91" s="100">
        <v>0</v>
      </c>
      <c r="AW91" s="100">
        <v>0</v>
      </c>
      <c r="AX91" s="100">
        <v>0.15535080000000001</v>
      </c>
      <c r="AY91" s="100">
        <v>0</v>
      </c>
      <c r="AZ91" s="100">
        <v>0.3098844</v>
      </c>
      <c r="BA91" s="100">
        <v>0.5614557</v>
      </c>
      <c r="BB91" s="100">
        <v>2.1137323000000001</v>
      </c>
      <c r="BC91" s="100">
        <v>8.2955544000000003</v>
      </c>
      <c r="BD91" s="100">
        <v>18.835319999999999</v>
      </c>
      <c r="BE91" s="100">
        <v>45.285643</v>
      </c>
      <c r="BF91" s="100">
        <v>79.398421999999997</v>
      </c>
      <c r="BG91" s="100">
        <v>127.31563</v>
      </c>
      <c r="BH91" s="100">
        <v>170.56698</v>
      </c>
      <c r="BI91" s="100">
        <v>233.73804000000001</v>
      </c>
      <c r="BJ91" s="100">
        <v>248.34882999999999</v>
      </c>
      <c r="BK91" s="100">
        <v>238.45366999999999</v>
      </c>
      <c r="BL91" s="100">
        <v>162.22459000000001</v>
      </c>
      <c r="BM91" s="100">
        <v>34.603406999999997</v>
      </c>
      <c r="BN91" s="100">
        <v>41.336903</v>
      </c>
      <c r="BO91" s="127"/>
      <c r="BP91" s="122">
        <v>1984</v>
      </c>
    </row>
    <row r="92" spans="1:68">
      <c r="A92" s="127"/>
      <c r="B92" s="122">
        <v>1985</v>
      </c>
      <c r="C92" s="100">
        <v>0</v>
      </c>
      <c r="D92" s="100">
        <v>0</v>
      </c>
      <c r="E92" s="100">
        <v>0</v>
      </c>
      <c r="F92" s="100">
        <v>0</v>
      </c>
      <c r="G92" s="100">
        <v>0</v>
      </c>
      <c r="H92" s="100">
        <v>0.14991180000000001</v>
      </c>
      <c r="I92" s="100">
        <v>0.31875100000000001</v>
      </c>
      <c r="J92" s="100">
        <v>2.7216548</v>
      </c>
      <c r="K92" s="100">
        <v>8.0639634000000004</v>
      </c>
      <c r="L92" s="100">
        <v>24.276119000000001</v>
      </c>
      <c r="M92" s="100">
        <v>70.666477999999998</v>
      </c>
      <c r="N92" s="100">
        <v>134.77474000000001</v>
      </c>
      <c r="O92" s="100">
        <v>221.65101000000001</v>
      </c>
      <c r="P92" s="100">
        <v>308.77325999999999</v>
      </c>
      <c r="Q92" s="100">
        <v>414.83661999999998</v>
      </c>
      <c r="R92" s="100">
        <v>493.94443000000001</v>
      </c>
      <c r="S92" s="100">
        <v>550.34298000000001</v>
      </c>
      <c r="T92" s="100">
        <v>469.03447</v>
      </c>
      <c r="U92" s="100">
        <v>56.706257000000001</v>
      </c>
      <c r="V92" s="100">
        <v>77.157516000000001</v>
      </c>
      <c r="W92" s="127"/>
      <c r="X92" s="122">
        <v>1985</v>
      </c>
      <c r="Y92" s="100">
        <v>0</v>
      </c>
      <c r="Z92" s="100">
        <v>0</v>
      </c>
      <c r="AA92" s="100">
        <v>0</v>
      </c>
      <c r="AB92" s="100">
        <v>0</v>
      </c>
      <c r="AC92" s="100">
        <v>0.15085190000000001</v>
      </c>
      <c r="AD92" s="100">
        <v>0</v>
      </c>
      <c r="AE92" s="100">
        <v>0.95968370000000003</v>
      </c>
      <c r="AF92" s="100">
        <v>2.4874961999999998</v>
      </c>
      <c r="AG92" s="100">
        <v>4.2329565000000002</v>
      </c>
      <c r="AH92" s="100">
        <v>10.037843000000001</v>
      </c>
      <c r="AI92" s="100">
        <v>18.992184999999999</v>
      </c>
      <c r="AJ92" s="100">
        <v>40.915982999999997</v>
      </c>
      <c r="AK92" s="100">
        <v>53.042524999999998</v>
      </c>
      <c r="AL92" s="100">
        <v>76.257305000000002</v>
      </c>
      <c r="AM92" s="100">
        <v>87.192031</v>
      </c>
      <c r="AN92" s="100">
        <v>85.335363000000001</v>
      </c>
      <c r="AO92" s="100">
        <v>87.515597</v>
      </c>
      <c r="AP92" s="100">
        <v>63.055252000000003</v>
      </c>
      <c r="AQ92" s="100">
        <v>15.938101</v>
      </c>
      <c r="AR92" s="100">
        <v>17.124101</v>
      </c>
      <c r="AS92" s="127"/>
      <c r="AT92" s="122">
        <v>1985</v>
      </c>
      <c r="AU92" s="100">
        <v>0</v>
      </c>
      <c r="AV92" s="100">
        <v>0</v>
      </c>
      <c r="AW92" s="100">
        <v>0</v>
      </c>
      <c r="AX92" s="100">
        <v>0</v>
      </c>
      <c r="AY92" s="100">
        <v>7.4104199999999995E-2</v>
      </c>
      <c r="AZ92" s="100">
        <v>7.5785900000000003E-2</v>
      </c>
      <c r="BA92" s="100">
        <v>0.63864350000000003</v>
      </c>
      <c r="BB92" s="100">
        <v>2.6066357999999998</v>
      </c>
      <c r="BC92" s="100">
        <v>6.1950383999999996</v>
      </c>
      <c r="BD92" s="100">
        <v>17.345459999999999</v>
      </c>
      <c r="BE92" s="100">
        <v>45.427076</v>
      </c>
      <c r="BF92" s="100">
        <v>88.534750000000003</v>
      </c>
      <c r="BG92" s="100">
        <v>135.06551999999999</v>
      </c>
      <c r="BH92" s="100">
        <v>184.31780000000001</v>
      </c>
      <c r="BI92" s="100">
        <v>231.94261</v>
      </c>
      <c r="BJ92" s="100">
        <v>251.68379999999999</v>
      </c>
      <c r="BK92" s="100">
        <v>251.64547999999999</v>
      </c>
      <c r="BL92" s="100">
        <v>171.59168</v>
      </c>
      <c r="BM92" s="100">
        <v>36.292670000000001</v>
      </c>
      <c r="BN92" s="100">
        <v>42.771752999999997</v>
      </c>
      <c r="BO92" s="127"/>
      <c r="BP92" s="122">
        <v>1985</v>
      </c>
    </row>
    <row r="93" spans="1:68">
      <c r="A93" s="127"/>
      <c r="B93" s="122">
        <v>1986</v>
      </c>
      <c r="C93" s="100">
        <v>0.16154569999999999</v>
      </c>
      <c r="D93" s="100">
        <v>0.16532259999999999</v>
      </c>
      <c r="E93" s="100">
        <v>0</v>
      </c>
      <c r="F93" s="100">
        <v>0</v>
      </c>
      <c r="G93" s="100">
        <v>0</v>
      </c>
      <c r="H93" s="100">
        <v>0</v>
      </c>
      <c r="I93" s="100">
        <v>1.1011569999999999</v>
      </c>
      <c r="J93" s="100">
        <v>1.4024239999999999</v>
      </c>
      <c r="K93" s="100">
        <v>10.190015000000001</v>
      </c>
      <c r="L93" s="100">
        <v>18.468031</v>
      </c>
      <c r="M93" s="100">
        <v>59.947108999999998</v>
      </c>
      <c r="N93" s="100">
        <v>116.67368</v>
      </c>
      <c r="O93" s="100">
        <v>204.20991000000001</v>
      </c>
      <c r="P93" s="100">
        <v>302.57243</v>
      </c>
      <c r="Q93" s="100">
        <v>391.69979000000001</v>
      </c>
      <c r="R93" s="100">
        <v>512.27193</v>
      </c>
      <c r="S93" s="100">
        <v>497.42995000000002</v>
      </c>
      <c r="T93" s="100">
        <v>495.57726000000002</v>
      </c>
      <c r="U93" s="100">
        <v>54.386229</v>
      </c>
      <c r="V93" s="100">
        <v>73.459231000000003</v>
      </c>
      <c r="W93" s="127"/>
      <c r="X93" s="122">
        <v>1986</v>
      </c>
      <c r="Y93" s="100">
        <v>0</v>
      </c>
      <c r="Z93" s="100">
        <v>0.17403109999999999</v>
      </c>
      <c r="AA93" s="100">
        <v>0</v>
      </c>
      <c r="AB93" s="100">
        <v>0</v>
      </c>
      <c r="AC93" s="100">
        <v>0</v>
      </c>
      <c r="AD93" s="100">
        <v>0.14999029999999999</v>
      </c>
      <c r="AE93" s="100">
        <v>0.78925100000000004</v>
      </c>
      <c r="AF93" s="100">
        <v>2.2401936</v>
      </c>
      <c r="AG93" s="100">
        <v>7.0819380000000001</v>
      </c>
      <c r="AH93" s="100">
        <v>10.266664</v>
      </c>
      <c r="AI93" s="100">
        <v>21.397686</v>
      </c>
      <c r="AJ93" s="100">
        <v>39.384734999999999</v>
      </c>
      <c r="AK93" s="100">
        <v>53.013044000000001</v>
      </c>
      <c r="AL93" s="100">
        <v>79.908187999999996</v>
      </c>
      <c r="AM93" s="100">
        <v>87.927747999999994</v>
      </c>
      <c r="AN93" s="100">
        <v>92.853416999999993</v>
      </c>
      <c r="AO93" s="100">
        <v>96.053385000000006</v>
      </c>
      <c r="AP93" s="100">
        <v>71.889966000000001</v>
      </c>
      <c r="AQ93" s="100">
        <v>16.849246000000001</v>
      </c>
      <c r="AR93" s="100">
        <v>18.038080999999998</v>
      </c>
      <c r="AS93" s="127"/>
      <c r="AT93" s="122">
        <v>1986</v>
      </c>
      <c r="AU93" s="100">
        <v>8.2748199999999994E-2</v>
      </c>
      <c r="AV93" s="100">
        <v>0.1695651</v>
      </c>
      <c r="AW93" s="100">
        <v>0</v>
      </c>
      <c r="AX93" s="100">
        <v>0</v>
      </c>
      <c r="AY93" s="100">
        <v>0</v>
      </c>
      <c r="AZ93" s="100">
        <v>7.4158299999999996E-2</v>
      </c>
      <c r="BA93" s="100">
        <v>0.94547230000000004</v>
      </c>
      <c r="BB93" s="100">
        <v>1.8157532000000001</v>
      </c>
      <c r="BC93" s="100">
        <v>8.6756603999999999</v>
      </c>
      <c r="BD93" s="100">
        <v>14.484632</v>
      </c>
      <c r="BE93" s="100">
        <v>41.120932000000003</v>
      </c>
      <c r="BF93" s="100">
        <v>78.752037999999999</v>
      </c>
      <c r="BG93" s="100">
        <v>126.90549</v>
      </c>
      <c r="BH93" s="100">
        <v>183.81095999999999</v>
      </c>
      <c r="BI93" s="100">
        <v>222.31755000000001</v>
      </c>
      <c r="BJ93" s="100">
        <v>264.45405</v>
      </c>
      <c r="BK93" s="100">
        <v>239.96756999999999</v>
      </c>
      <c r="BL93" s="100">
        <v>185.62058999999999</v>
      </c>
      <c r="BM93" s="100">
        <v>35.596674999999998</v>
      </c>
      <c r="BN93" s="100">
        <v>41.593167999999999</v>
      </c>
      <c r="BO93" s="127"/>
      <c r="BP93" s="122">
        <v>1986</v>
      </c>
    </row>
    <row r="94" spans="1:68">
      <c r="A94" s="127"/>
      <c r="B94" s="122">
        <v>1987</v>
      </c>
      <c r="C94" s="100">
        <v>0</v>
      </c>
      <c r="D94" s="100">
        <v>0</v>
      </c>
      <c r="E94" s="100">
        <v>0</v>
      </c>
      <c r="F94" s="100">
        <v>0</v>
      </c>
      <c r="G94" s="100">
        <v>0</v>
      </c>
      <c r="H94" s="100">
        <v>0</v>
      </c>
      <c r="I94" s="100">
        <v>0.77069509999999997</v>
      </c>
      <c r="J94" s="100">
        <v>2.5185228999999998</v>
      </c>
      <c r="K94" s="100">
        <v>7.1132862000000001</v>
      </c>
      <c r="L94" s="100">
        <v>25.746365000000001</v>
      </c>
      <c r="M94" s="100">
        <v>54.856347</v>
      </c>
      <c r="N94" s="100">
        <v>123.03776999999999</v>
      </c>
      <c r="O94" s="100">
        <v>200.3399</v>
      </c>
      <c r="P94" s="100">
        <v>305.83891</v>
      </c>
      <c r="Q94" s="100">
        <v>396.42838999999998</v>
      </c>
      <c r="R94" s="100">
        <v>482.31277999999998</v>
      </c>
      <c r="S94" s="100">
        <v>498.81335999999999</v>
      </c>
      <c r="T94" s="100">
        <v>488.22199000000001</v>
      </c>
      <c r="U94" s="100">
        <v>54.888643000000002</v>
      </c>
      <c r="V94" s="100">
        <v>72.990397000000002</v>
      </c>
      <c r="W94" s="127"/>
      <c r="X94" s="122">
        <v>1987</v>
      </c>
      <c r="Y94" s="100">
        <v>0</v>
      </c>
      <c r="Z94" s="100">
        <v>0</v>
      </c>
      <c r="AA94" s="100">
        <v>0</v>
      </c>
      <c r="AB94" s="100">
        <v>0</v>
      </c>
      <c r="AC94" s="100">
        <v>0</v>
      </c>
      <c r="AD94" s="100">
        <v>0.29307889999999998</v>
      </c>
      <c r="AE94" s="100">
        <v>0.30937910000000002</v>
      </c>
      <c r="AF94" s="100">
        <v>2.7231806999999999</v>
      </c>
      <c r="AG94" s="100">
        <v>4.6653019000000002</v>
      </c>
      <c r="AH94" s="100">
        <v>10.196218</v>
      </c>
      <c r="AI94" s="100">
        <v>23.365565</v>
      </c>
      <c r="AJ94" s="100">
        <v>26.960049999999999</v>
      </c>
      <c r="AK94" s="100">
        <v>52.943668000000002</v>
      </c>
      <c r="AL94" s="100">
        <v>68.324160000000006</v>
      </c>
      <c r="AM94" s="100">
        <v>88.322361999999998</v>
      </c>
      <c r="AN94" s="100">
        <v>96.041674999999998</v>
      </c>
      <c r="AO94" s="100">
        <v>91.290262999999996</v>
      </c>
      <c r="AP94" s="100">
        <v>73.049777000000006</v>
      </c>
      <c r="AQ94" s="100">
        <v>15.910392999999999</v>
      </c>
      <c r="AR94" s="100">
        <v>16.957287000000001</v>
      </c>
      <c r="AS94" s="127"/>
      <c r="AT94" s="122">
        <v>1987</v>
      </c>
      <c r="AU94" s="100">
        <v>0</v>
      </c>
      <c r="AV94" s="100">
        <v>0</v>
      </c>
      <c r="AW94" s="100">
        <v>0</v>
      </c>
      <c r="AX94" s="100">
        <v>0</v>
      </c>
      <c r="AY94" s="100">
        <v>0</v>
      </c>
      <c r="AZ94" s="100">
        <v>0.14509540000000001</v>
      </c>
      <c r="BA94" s="100">
        <v>0.54044829999999999</v>
      </c>
      <c r="BB94" s="100">
        <v>2.6199563000000001</v>
      </c>
      <c r="BC94" s="100">
        <v>5.9187816</v>
      </c>
      <c r="BD94" s="100">
        <v>18.194590000000002</v>
      </c>
      <c r="BE94" s="100">
        <v>39.457742000000003</v>
      </c>
      <c r="BF94" s="100">
        <v>75.844623999999996</v>
      </c>
      <c r="BG94" s="100">
        <v>125.3261</v>
      </c>
      <c r="BH94" s="100">
        <v>179.65028000000001</v>
      </c>
      <c r="BI94" s="100">
        <v>224.95125999999999</v>
      </c>
      <c r="BJ94" s="100">
        <v>254.05447000000001</v>
      </c>
      <c r="BK94" s="100">
        <v>238.99293</v>
      </c>
      <c r="BL94" s="100">
        <v>185.84018</v>
      </c>
      <c r="BM94" s="100">
        <v>35.366728000000002</v>
      </c>
      <c r="BN94" s="100">
        <v>40.980960000000003</v>
      </c>
      <c r="BO94" s="127"/>
      <c r="BP94" s="122">
        <v>1987</v>
      </c>
    </row>
    <row r="95" spans="1:68">
      <c r="A95" s="127"/>
      <c r="B95" s="122">
        <v>1988</v>
      </c>
      <c r="C95" s="100">
        <v>0</v>
      </c>
      <c r="D95" s="100">
        <v>0</v>
      </c>
      <c r="E95" s="100">
        <v>0</v>
      </c>
      <c r="F95" s="100">
        <v>0</v>
      </c>
      <c r="G95" s="100">
        <v>0</v>
      </c>
      <c r="H95" s="100">
        <v>0.14114550000000001</v>
      </c>
      <c r="I95" s="100">
        <v>0.30133549999999998</v>
      </c>
      <c r="J95" s="100">
        <v>2.9642341999999999</v>
      </c>
      <c r="K95" s="100">
        <v>7.5484863999999998</v>
      </c>
      <c r="L95" s="100">
        <v>25.380821000000001</v>
      </c>
      <c r="M95" s="100">
        <v>53.567711000000003</v>
      </c>
      <c r="N95" s="100">
        <v>117.50568</v>
      </c>
      <c r="O95" s="100">
        <v>210.17362</v>
      </c>
      <c r="P95" s="100">
        <v>288.75432000000001</v>
      </c>
      <c r="Q95" s="100">
        <v>410.02298999999999</v>
      </c>
      <c r="R95" s="100">
        <v>530.10567000000003</v>
      </c>
      <c r="S95" s="100">
        <v>506.87121999999999</v>
      </c>
      <c r="T95" s="100">
        <v>490.95947999999999</v>
      </c>
      <c r="U95" s="100">
        <v>56.140512999999999</v>
      </c>
      <c r="V95" s="100">
        <v>74.348965000000007</v>
      </c>
      <c r="W95" s="127"/>
      <c r="X95" s="122">
        <v>1988</v>
      </c>
      <c r="Y95" s="100">
        <v>0</v>
      </c>
      <c r="Z95" s="100">
        <v>0</v>
      </c>
      <c r="AA95" s="100">
        <v>0</v>
      </c>
      <c r="AB95" s="100">
        <v>0</v>
      </c>
      <c r="AC95" s="100">
        <v>0</v>
      </c>
      <c r="AD95" s="100">
        <v>0</v>
      </c>
      <c r="AE95" s="100">
        <v>0.45399719999999999</v>
      </c>
      <c r="AF95" s="100">
        <v>1.8913245000000001</v>
      </c>
      <c r="AG95" s="100">
        <v>5.9647553000000002</v>
      </c>
      <c r="AH95" s="100">
        <v>11.947129</v>
      </c>
      <c r="AI95" s="100">
        <v>17.753893999999999</v>
      </c>
      <c r="AJ95" s="100">
        <v>37.961207999999999</v>
      </c>
      <c r="AK95" s="100">
        <v>64.583248999999995</v>
      </c>
      <c r="AL95" s="100">
        <v>81.987125000000006</v>
      </c>
      <c r="AM95" s="100">
        <v>106.16068</v>
      </c>
      <c r="AN95" s="100">
        <v>112.69686</v>
      </c>
      <c r="AO95" s="100">
        <v>105.37898</v>
      </c>
      <c r="AP95" s="100">
        <v>71.133019000000004</v>
      </c>
      <c r="AQ95" s="100">
        <v>18.567661000000001</v>
      </c>
      <c r="AR95" s="100">
        <v>19.518951000000001</v>
      </c>
      <c r="AS95" s="127"/>
      <c r="AT95" s="122">
        <v>1988</v>
      </c>
      <c r="AU95" s="100">
        <v>0</v>
      </c>
      <c r="AV95" s="100">
        <v>0</v>
      </c>
      <c r="AW95" s="100">
        <v>0</v>
      </c>
      <c r="AX95" s="100">
        <v>0</v>
      </c>
      <c r="AY95" s="100">
        <v>0</v>
      </c>
      <c r="AZ95" s="100">
        <v>7.1194300000000002E-2</v>
      </c>
      <c r="BA95" s="100">
        <v>0.37749840000000001</v>
      </c>
      <c r="BB95" s="100">
        <v>2.4305127999999998</v>
      </c>
      <c r="BC95" s="100">
        <v>6.7743647999999999</v>
      </c>
      <c r="BD95" s="100">
        <v>18.856788000000002</v>
      </c>
      <c r="BE95" s="100">
        <v>36.044165999999997</v>
      </c>
      <c r="BF95" s="100">
        <v>78.367148</v>
      </c>
      <c r="BG95" s="100">
        <v>136.4889</v>
      </c>
      <c r="BH95" s="100">
        <v>179.21205</v>
      </c>
      <c r="BI95" s="100">
        <v>240.73804000000001</v>
      </c>
      <c r="BJ95" s="100">
        <v>283.92079999999999</v>
      </c>
      <c r="BK95" s="100">
        <v>251.42474000000001</v>
      </c>
      <c r="BL95" s="100">
        <v>186.64033000000001</v>
      </c>
      <c r="BM95" s="100">
        <v>37.315139000000002</v>
      </c>
      <c r="BN95" s="100">
        <v>42.96031</v>
      </c>
      <c r="BO95" s="127"/>
      <c r="BP95" s="122">
        <v>1988</v>
      </c>
    </row>
    <row r="96" spans="1:68">
      <c r="A96" s="127"/>
      <c r="B96" s="122">
        <v>1989</v>
      </c>
      <c r="C96" s="100">
        <v>0</v>
      </c>
      <c r="D96" s="100">
        <v>0</v>
      </c>
      <c r="E96" s="100">
        <v>0</v>
      </c>
      <c r="F96" s="100">
        <v>0</v>
      </c>
      <c r="G96" s="100">
        <v>0</v>
      </c>
      <c r="H96" s="100">
        <v>0.13932600000000001</v>
      </c>
      <c r="I96" s="100">
        <v>1.1742687999999999</v>
      </c>
      <c r="J96" s="100">
        <v>2.0029705999999998</v>
      </c>
      <c r="K96" s="100">
        <v>8.7138375999999997</v>
      </c>
      <c r="L96" s="100">
        <v>25.918016000000001</v>
      </c>
      <c r="M96" s="100">
        <v>52.472101000000002</v>
      </c>
      <c r="N96" s="100">
        <v>108.03937000000001</v>
      </c>
      <c r="O96" s="100">
        <v>195.49028999999999</v>
      </c>
      <c r="P96" s="100">
        <v>313.38771000000003</v>
      </c>
      <c r="Q96" s="100">
        <v>392.08109000000002</v>
      </c>
      <c r="R96" s="100">
        <v>487.99374999999998</v>
      </c>
      <c r="S96" s="100">
        <v>554.07054000000005</v>
      </c>
      <c r="T96" s="100">
        <v>465.23262</v>
      </c>
      <c r="U96" s="100">
        <v>55.629812000000001</v>
      </c>
      <c r="V96" s="100">
        <v>72.880606999999998</v>
      </c>
      <c r="W96" s="127"/>
      <c r="X96" s="122">
        <v>1989</v>
      </c>
      <c r="Y96" s="100">
        <v>0</v>
      </c>
      <c r="Z96" s="100">
        <v>0</v>
      </c>
      <c r="AA96" s="100">
        <v>0</v>
      </c>
      <c r="AB96" s="100">
        <v>0</v>
      </c>
      <c r="AC96" s="100">
        <v>0</v>
      </c>
      <c r="AD96" s="100">
        <v>0.2831361</v>
      </c>
      <c r="AE96" s="100">
        <v>0.59051220000000004</v>
      </c>
      <c r="AF96" s="100">
        <v>1.2389386</v>
      </c>
      <c r="AG96" s="100">
        <v>6.5445245999999999</v>
      </c>
      <c r="AH96" s="100">
        <v>11.624846</v>
      </c>
      <c r="AI96" s="100">
        <v>20.042293999999998</v>
      </c>
      <c r="AJ96" s="100">
        <v>40.998137999999997</v>
      </c>
      <c r="AK96" s="100">
        <v>62.061354000000001</v>
      </c>
      <c r="AL96" s="100">
        <v>77.871171000000004</v>
      </c>
      <c r="AM96" s="100">
        <v>118.50525</v>
      </c>
      <c r="AN96" s="100">
        <v>96.842831000000004</v>
      </c>
      <c r="AO96" s="100">
        <v>109.11075</v>
      </c>
      <c r="AP96" s="100">
        <v>69.762034</v>
      </c>
      <c r="AQ96" s="100">
        <v>18.630974999999999</v>
      </c>
      <c r="AR96" s="100">
        <v>19.607430000000001</v>
      </c>
      <c r="AS96" s="127"/>
      <c r="AT96" s="122">
        <v>1989</v>
      </c>
      <c r="AU96" s="100">
        <v>0</v>
      </c>
      <c r="AV96" s="100">
        <v>0</v>
      </c>
      <c r="AW96" s="100">
        <v>0</v>
      </c>
      <c r="AX96" s="100">
        <v>0</v>
      </c>
      <c r="AY96" s="100">
        <v>0</v>
      </c>
      <c r="AZ96" s="100">
        <v>0.21065710000000001</v>
      </c>
      <c r="BA96" s="100">
        <v>0.88322769999999995</v>
      </c>
      <c r="BB96" s="100">
        <v>1.6219347</v>
      </c>
      <c r="BC96" s="100">
        <v>7.6504044999999996</v>
      </c>
      <c r="BD96" s="100">
        <v>18.972297999999999</v>
      </c>
      <c r="BE96" s="100">
        <v>36.598847999999997</v>
      </c>
      <c r="BF96" s="100">
        <v>74.984326999999993</v>
      </c>
      <c r="BG96" s="100">
        <v>128.24261000000001</v>
      </c>
      <c r="BH96" s="100">
        <v>189.12289000000001</v>
      </c>
      <c r="BI96" s="100">
        <v>239.95214000000001</v>
      </c>
      <c r="BJ96" s="100">
        <v>257.55804999999998</v>
      </c>
      <c r="BK96" s="100">
        <v>271.72496000000001</v>
      </c>
      <c r="BL96" s="100">
        <v>180.18270000000001</v>
      </c>
      <c r="BM96" s="100">
        <v>37.087223000000002</v>
      </c>
      <c r="BN96" s="100">
        <v>42.407733999999998</v>
      </c>
      <c r="BO96" s="127"/>
      <c r="BP96" s="122">
        <v>1989</v>
      </c>
    </row>
    <row r="97" spans="1:68">
      <c r="A97" s="127"/>
      <c r="B97" s="122">
        <v>1990</v>
      </c>
      <c r="C97" s="100">
        <v>0</v>
      </c>
      <c r="D97" s="100">
        <v>0</v>
      </c>
      <c r="E97" s="100">
        <v>0</v>
      </c>
      <c r="F97" s="100">
        <v>0</v>
      </c>
      <c r="G97" s="100">
        <v>0.14523839999999999</v>
      </c>
      <c r="H97" s="100">
        <v>0.13969799999999999</v>
      </c>
      <c r="I97" s="100">
        <v>0.28606039999999999</v>
      </c>
      <c r="J97" s="100">
        <v>1.2189696000000001</v>
      </c>
      <c r="K97" s="100">
        <v>7.0261889000000002</v>
      </c>
      <c r="L97" s="100">
        <v>21.649407</v>
      </c>
      <c r="M97" s="100">
        <v>45.447839999999999</v>
      </c>
      <c r="N97" s="100">
        <v>106.56012</v>
      </c>
      <c r="O97" s="100">
        <v>187.86618000000001</v>
      </c>
      <c r="P97" s="100">
        <v>285.22350999999998</v>
      </c>
      <c r="Q97" s="100">
        <v>359.81788999999998</v>
      </c>
      <c r="R97" s="100">
        <v>469.79041000000001</v>
      </c>
      <c r="S97" s="100">
        <v>529.86035000000004</v>
      </c>
      <c r="T97" s="100">
        <v>466.72761000000003</v>
      </c>
      <c r="U97" s="100">
        <v>52.471611000000003</v>
      </c>
      <c r="V97" s="100">
        <v>68.536057999999997</v>
      </c>
      <c r="W97" s="127"/>
      <c r="X97" s="122">
        <v>1990</v>
      </c>
      <c r="Y97" s="100">
        <v>0</v>
      </c>
      <c r="Z97" s="100">
        <v>0.16260659999999999</v>
      </c>
      <c r="AA97" s="100">
        <v>0</v>
      </c>
      <c r="AB97" s="100">
        <v>0</v>
      </c>
      <c r="AC97" s="100">
        <v>0</v>
      </c>
      <c r="AD97" s="100">
        <v>0.14148730000000001</v>
      </c>
      <c r="AE97" s="100">
        <v>0.43199720000000003</v>
      </c>
      <c r="AF97" s="100">
        <v>2.4372484999999999</v>
      </c>
      <c r="AG97" s="100">
        <v>5.1716753999999998</v>
      </c>
      <c r="AH97" s="100">
        <v>10.028392999999999</v>
      </c>
      <c r="AI97" s="100">
        <v>19.207743000000001</v>
      </c>
      <c r="AJ97" s="100">
        <v>36.197884999999999</v>
      </c>
      <c r="AK97" s="100">
        <v>61.243265000000001</v>
      </c>
      <c r="AL97" s="100">
        <v>84.346543999999994</v>
      </c>
      <c r="AM97" s="100">
        <v>103.45923000000001</v>
      </c>
      <c r="AN97" s="100">
        <v>111.92119</v>
      </c>
      <c r="AO97" s="100">
        <v>102.63772</v>
      </c>
      <c r="AP97" s="100">
        <v>83.326232000000005</v>
      </c>
      <c r="AQ97" s="100">
        <v>18.55303</v>
      </c>
      <c r="AR97" s="100">
        <v>19.343827000000001</v>
      </c>
      <c r="AS97" s="127"/>
      <c r="AT97" s="122">
        <v>1990</v>
      </c>
      <c r="AU97" s="100">
        <v>0</v>
      </c>
      <c r="AV97" s="100">
        <v>7.9220299999999994E-2</v>
      </c>
      <c r="AW97" s="100">
        <v>0</v>
      </c>
      <c r="AX97" s="100">
        <v>0</v>
      </c>
      <c r="AY97" s="100">
        <v>7.3618199999999995E-2</v>
      </c>
      <c r="AZ97" s="100">
        <v>0.14058699999999999</v>
      </c>
      <c r="BA97" s="100">
        <v>0.3587825</v>
      </c>
      <c r="BB97" s="100">
        <v>1.8281953</v>
      </c>
      <c r="BC97" s="100">
        <v>6.1149158999999997</v>
      </c>
      <c r="BD97" s="100">
        <v>15.985842999999999</v>
      </c>
      <c r="BE97" s="100">
        <v>32.637473</v>
      </c>
      <c r="BF97" s="100">
        <v>71.756562000000002</v>
      </c>
      <c r="BG97" s="100">
        <v>124.31141</v>
      </c>
      <c r="BH97" s="100">
        <v>179.51206999999999</v>
      </c>
      <c r="BI97" s="100">
        <v>217.79803000000001</v>
      </c>
      <c r="BJ97" s="100">
        <v>259.30901</v>
      </c>
      <c r="BK97" s="100">
        <v>259.42635000000001</v>
      </c>
      <c r="BL97" s="100">
        <v>191.60863000000001</v>
      </c>
      <c r="BM97" s="100">
        <v>35.469994999999997</v>
      </c>
      <c r="BN97" s="100">
        <v>40.391182000000001</v>
      </c>
      <c r="BO97" s="127"/>
      <c r="BP97" s="122">
        <v>1990</v>
      </c>
    </row>
    <row r="98" spans="1:68">
      <c r="A98" s="127"/>
      <c r="B98" s="122">
        <v>1991</v>
      </c>
      <c r="C98" s="100">
        <v>0</v>
      </c>
      <c r="D98" s="100">
        <v>0</v>
      </c>
      <c r="E98" s="100">
        <v>0</v>
      </c>
      <c r="F98" s="100">
        <v>0</v>
      </c>
      <c r="G98" s="100">
        <v>0</v>
      </c>
      <c r="H98" s="100">
        <v>0.1423026</v>
      </c>
      <c r="I98" s="100">
        <v>0.42029519999999998</v>
      </c>
      <c r="J98" s="100">
        <v>1.8066085999999999</v>
      </c>
      <c r="K98" s="100">
        <v>6.4108631000000003</v>
      </c>
      <c r="L98" s="100">
        <v>22.032371999999999</v>
      </c>
      <c r="M98" s="100">
        <v>48.413646</v>
      </c>
      <c r="N98" s="100">
        <v>104.27387</v>
      </c>
      <c r="O98" s="100">
        <v>179.39957999999999</v>
      </c>
      <c r="P98" s="100">
        <v>300.80401999999998</v>
      </c>
      <c r="Q98" s="100">
        <v>364.56099999999998</v>
      </c>
      <c r="R98" s="100">
        <v>447.81846000000002</v>
      </c>
      <c r="S98" s="100">
        <v>493.99973999999997</v>
      </c>
      <c r="T98" s="100">
        <v>474.89823999999999</v>
      </c>
      <c r="U98" s="100">
        <v>52.928421999999998</v>
      </c>
      <c r="V98" s="100">
        <v>67.901024000000007</v>
      </c>
      <c r="W98" s="127"/>
      <c r="X98" s="122">
        <v>1991</v>
      </c>
      <c r="Y98" s="100">
        <v>0</v>
      </c>
      <c r="Z98" s="100">
        <v>0</v>
      </c>
      <c r="AA98" s="100">
        <v>0</v>
      </c>
      <c r="AB98" s="100">
        <v>0</v>
      </c>
      <c r="AC98" s="100">
        <v>0.1450032</v>
      </c>
      <c r="AD98" s="100">
        <v>0.28697080000000003</v>
      </c>
      <c r="AE98" s="100">
        <v>0.56183640000000001</v>
      </c>
      <c r="AF98" s="100">
        <v>1.3550971999999999</v>
      </c>
      <c r="AG98" s="100">
        <v>4.5373967999999998</v>
      </c>
      <c r="AH98" s="100">
        <v>11.936807</v>
      </c>
      <c r="AI98" s="100">
        <v>23.234876</v>
      </c>
      <c r="AJ98" s="100">
        <v>37.362538999999998</v>
      </c>
      <c r="AK98" s="100">
        <v>65.659881999999996</v>
      </c>
      <c r="AL98" s="100">
        <v>83.701543999999998</v>
      </c>
      <c r="AM98" s="100">
        <v>113.72453</v>
      </c>
      <c r="AN98" s="100">
        <v>125.49778000000001</v>
      </c>
      <c r="AO98" s="100">
        <v>107.27916999999999</v>
      </c>
      <c r="AP98" s="100">
        <v>81.798103999999995</v>
      </c>
      <c r="AQ98" s="100">
        <v>19.864737999999999</v>
      </c>
      <c r="AR98" s="100">
        <v>20.618131999999999</v>
      </c>
      <c r="AS98" s="127"/>
      <c r="AT98" s="122">
        <v>1991</v>
      </c>
      <c r="AU98" s="100">
        <v>0</v>
      </c>
      <c r="AV98" s="100">
        <v>0</v>
      </c>
      <c r="AW98" s="100">
        <v>0</v>
      </c>
      <c r="AX98" s="100">
        <v>0</v>
      </c>
      <c r="AY98" s="100">
        <v>7.1594099999999994E-2</v>
      </c>
      <c r="AZ98" s="100">
        <v>0.21433730000000001</v>
      </c>
      <c r="BA98" s="100">
        <v>0.49097479999999999</v>
      </c>
      <c r="BB98" s="100">
        <v>1.5808646</v>
      </c>
      <c r="BC98" s="100">
        <v>5.4857136000000004</v>
      </c>
      <c r="BD98" s="100">
        <v>17.101575</v>
      </c>
      <c r="BE98" s="100">
        <v>36.130324000000002</v>
      </c>
      <c r="BF98" s="100">
        <v>71.217026000000004</v>
      </c>
      <c r="BG98" s="100">
        <v>122.27427</v>
      </c>
      <c r="BH98" s="100">
        <v>187.22352000000001</v>
      </c>
      <c r="BI98" s="100">
        <v>225.94003000000001</v>
      </c>
      <c r="BJ98" s="100">
        <v>258.78100000000001</v>
      </c>
      <c r="BK98" s="100">
        <v>249.31688</v>
      </c>
      <c r="BL98" s="100">
        <v>194.49324999999999</v>
      </c>
      <c r="BM98" s="100">
        <v>36.345677999999999</v>
      </c>
      <c r="BN98" s="100">
        <v>40.923993000000003</v>
      </c>
      <c r="BO98" s="127"/>
      <c r="BP98" s="122">
        <v>1991</v>
      </c>
    </row>
    <row r="99" spans="1:68">
      <c r="A99" s="127"/>
      <c r="B99" s="122">
        <v>1992</v>
      </c>
      <c r="C99" s="100">
        <v>0</v>
      </c>
      <c r="D99" s="100">
        <v>0</v>
      </c>
      <c r="E99" s="100">
        <v>0</v>
      </c>
      <c r="F99" s="100">
        <v>0</v>
      </c>
      <c r="G99" s="100">
        <v>0.13815089999999999</v>
      </c>
      <c r="H99" s="100">
        <v>0.43302669999999999</v>
      </c>
      <c r="I99" s="100">
        <v>0.68913809999999998</v>
      </c>
      <c r="J99" s="100">
        <v>1.9254979999999999</v>
      </c>
      <c r="K99" s="100">
        <v>6.4326805</v>
      </c>
      <c r="L99" s="100">
        <v>18.170482</v>
      </c>
      <c r="M99" s="100">
        <v>49.133764999999997</v>
      </c>
      <c r="N99" s="100">
        <v>104.3361</v>
      </c>
      <c r="O99" s="100">
        <v>184.61793</v>
      </c>
      <c r="P99" s="100">
        <v>295.67392000000001</v>
      </c>
      <c r="Q99" s="100">
        <v>380.68624</v>
      </c>
      <c r="R99" s="100">
        <v>437.80295999999998</v>
      </c>
      <c r="S99" s="100">
        <v>499.37718999999998</v>
      </c>
      <c r="T99" s="100">
        <v>427.06130999999999</v>
      </c>
      <c r="U99" s="100">
        <v>53.581336999999998</v>
      </c>
      <c r="V99" s="100">
        <v>67.484463000000005</v>
      </c>
      <c r="W99" s="127"/>
      <c r="X99" s="122">
        <v>1992</v>
      </c>
      <c r="Y99" s="100">
        <v>0</v>
      </c>
      <c r="Z99" s="100">
        <v>0</v>
      </c>
      <c r="AA99" s="100">
        <v>0</v>
      </c>
      <c r="AB99" s="100">
        <v>0</v>
      </c>
      <c r="AC99" s="100">
        <v>0.14186309999999999</v>
      </c>
      <c r="AD99" s="100">
        <v>0</v>
      </c>
      <c r="AE99" s="100">
        <v>0.55213000000000001</v>
      </c>
      <c r="AF99" s="100">
        <v>0.88647240000000005</v>
      </c>
      <c r="AG99" s="100">
        <v>3.8989699</v>
      </c>
      <c r="AH99" s="100">
        <v>9.1066894999999999</v>
      </c>
      <c r="AI99" s="100">
        <v>20.999580000000002</v>
      </c>
      <c r="AJ99" s="100">
        <v>34.423408000000002</v>
      </c>
      <c r="AK99" s="100">
        <v>60.012166999999998</v>
      </c>
      <c r="AL99" s="100">
        <v>87.062807000000006</v>
      </c>
      <c r="AM99" s="100">
        <v>105.37336000000001</v>
      </c>
      <c r="AN99" s="100">
        <v>136.30823000000001</v>
      </c>
      <c r="AO99" s="100">
        <v>107.04728</v>
      </c>
      <c r="AP99" s="100">
        <v>109.15895999999999</v>
      </c>
      <c r="AQ99" s="100">
        <v>19.771094999999999</v>
      </c>
      <c r="AR99" s="100">
        <v>20.274652</v>
      </c>
      <c r="AS99" s="127"/>
      <c r="AT99" s="122">
        <v>1992</v>
      </c>
      <c r="AU99" s="100">
        <v>0</v>
      </c>
      <c r="AV99" s="100">
        <v>0</v>
      </c>
      <c r="AW99" s="100">
        <v>0</v>
      </c>
      <c r="AX99" s="100">
        <v>0</v>
      </c>
      <c r="AY99" s="100">
        <v>0.13998240000000001</v>
      </c>
      <c r="AZ99" s="100">
        <v>0.2171468</v>
      </c>
      <c r="BA99" s="100">
        <v>0.62068489999999998</v>
      </c>
      <c r="BB99" s="100">
        <v>1.4053358</v>
      </c>
      <c r="BC99" s="100">
        <v>5.1772992999999996</v>
      </c>
      <c r="BD99" s="100">
        <v>13.734565</v>
      </c>
      <c r="BE99" s="100">
        <v>35.421027000000002</v>
      </c>
      <c r="BF99" s="100">
        <v>69.746506999999994</v>
      </c>
      <c r="BG99" s="100">
        <v>122.09609</v>
      </c>
      <c r="BH99" s="100">
        <v>187.06602000000001</v>
      </c>
      <c r="BI99" s="100">
        <v>229.23347999999999</v>
      </c>
      <c r="BJ99" s="100">
        <v>261.23354999999998</v>
      </c>
      <c r="BK99" s="100">
        <v>251.62218999999999</v>
      </c>
      <c r="BL99" s="100">
        <v>201.56334000000001</v>
      </c>
      <c r="BM99" s="100">
        <v>36.616132</v>
      </c>
      <c r="BN99" s="100">
        <v>40.838638000000003</v>
      </c>
      <c r="BO99" s="127"/>
      <c r="BP99" s="122">
        <v>1992</v>
      </c>
    </row>
    <row r="100" spans="1:68">
      <c r="A100" s="127"/>
      <c r="B100" s="122">
        <v>1993</v>
      </c>
      <c r="C100" s="100">
        <v>0</v>
      </c>
      <c r="D100" s="100">
        <v>0</v>
      </c>
      <c r="E100" s="100">
        <v>0</v>
      </c>
      <c r="F100" s="100">
        <v>0</v>
      </c>
      <c r="G100" s="100">
        <v>0.13706670000000001</v>
      </c>
      <c r="H100" s="100">
        <v>0.1463131</v>
      </c>
      <c r="I100" s="100">
        <v>0.68504129999999996</v>
      </c>
      <c r="J100" s="100">
        <v>1.8994462000000001</v>
      </c>
      <c r="K100" s="100">
        <v>7.3583629999999998</v>
      </c>
      <c r="L100" s="100">
        <v>18.161303</v>
      </c>
      <c r="M100" s="100">
        <v>41.316411000000002</v>
      </c>
      <c r="N100" s="100">
        <v>90.904815999999997</v>
      </c>
      <c r="O100" s="100">
        <v>184.41614000000001</v>
      </c>
      <c r="P100" s="100">
        <v>257.54410000000001</v>
      </c>
      <c r="Q100" s="100">
        <v>371.38013999999998</v>
      </c>
      <c r="R100" s="100">
        <v>439.7559</v>
      </c>
      <c r="S100" s="100">
        <v>494.2835</v>
      </c>
      <c r="T100" s="100">
        <v>451.56157000000002</v>
      </c>
      <c r="U100" s="100">
        <v>51.833413</v>
      </c>
      <c r="V100" s="100">
        <v>64.954728000000003</v>
      </c>
      <c r="W100" s="127"/>
      <c r="X100" s="122">
        <v>1993</v>
      </c>
      <c r="Y100" s="100">
        <v>0</v>
      </c>
      <c r="Z100" s="100">
        <v>0</v>
      </c>
      <c r="AA100" s="100">
        <v>0.16279460000000001</v>
      </c>
      <c r="AB100" s="100">
        <v>0</v>
      </c>
      <c r="AC100" s="100">
        <v>0</v>
      </c>
      <c r="AD100" s="100">
        <v>0.14722189999999999</v>
      </c>
      <c r="AE100" s="100">
        <v>0.27413330000000002</v>
      </c>
      <c r="AF100" s="100">
        <v>1.6012181000000001</v>
      </c>
      <c r="AG100" s="100">
        <v>4.1787061999999997</v>
      </c>
      <c r="AH100" s="100">
        <v>11.190455</v>
      </c>
      <c r="AI100" s="100">
        <v>23.549403000000002</v>
      </c>
      <c r="AJ100" s="100">
        <v>35.732951999999997</v>
      </c>
      <c r="AK100" s="100">
        <v>57.675108000000002</v>
      </c>
      <c r="AL100" s="100">
        <v>90.505392000000001</v>
      </c>
      <c r="AM100" s="100">
        <v>115.19025999999999</v>
      </c>
      <c r="AN100" s="100">
        <v>131.94623000000001</v>
      </c>
      <c r="AO100" s="100">
        <v>118.32671999999999</v>
      </c>
      <c r="AP100" s="100">
        <v>97.919015000000002</v>
      </c>
      <c r="AQ100" s="100">
        <v>20.648769000000001</v>
      </c>
      <c r="AR100" s="100">
        <v>20.993524000000001</v>
      </c>
      <c r="AS100" s="127"/>
      <c r="AT100" s="122">
        <v>1993</v>
      </c>
      <c r="AU100" s="100">
        <v>0</v>
      </c>
      <c r="AV100" s="100">
        <v>0</v>
      </c>
      <c r="AW100" s="100">
        <v>7.9175800000000005E-2</v>
      </c>
      <c r="AX100" s="100">
        <v>0</v>
      </c>
      <c r="AY100" s="100">
        <v>6.9468799999999997E-2</v>
      </c>
      <c r="AZ100" s="100">
        <v>0.14676600000000001</v>
      </c>
      <c r="BA100" s="100">
        <v>0.47963109999999998</v>
      </c>
      <c r="BB100" s="100">
        <v>1.7500530000000001</v>
      </c>
      <c r="BC100" s="100">
        <v>5.7761088000000003</v>
      </c>
      <c r="BD100" s="100">
        <v>14.743864</v>
      </c>
      <c r="BE100" s="100">
        <v>32.651885</v>
      </c>
      <c r="BF100" s="100">
        <v>63.603326000000003</v>
      </c>
      <c r="BG100" s="100">
        <v>120.90734</v>
      </c>
      <c r="BH100" s="100">
        <v>170.92168000000001</v>
      </c>
      <c r="BI100" s="100">
        <v>231.05085</v>
      </c>
      <c r="BJ100" s="100">
        <v>259.75083999999998</v>
      </c>
      <c r="BK100" s="100">
        <v>257.66523999999998</v>
      </c>
      <c r="BL100" s="100">
        <v>201.39814999999999</v>
      </c>
      <c r="BM100" s="100">
        <v>36.178449000000001</v>
      </c>
      <c r="BN100" s="100">
        <v>39.964308000000003</v>
      </c>
      <c r="BO100" s="127"/>
      <c r="BP100" s="122">
        <v>1993</v>
      </c>
    </row>
    <row r="101" spans="1:68">
      <c r="A101" s="127"/>
      <c r="B101" s="122">
        <v>1994</v>
      </c>
      <c r="C101" s="100">
        <v>0</v>
      </c>
      <c r="D101" s="100">
        <v>0</v>
      </c>
      <c r="E101" s="100">
        <v>0</v>
      </c>
      <c r="F101" s="100">
        <v>0.1533216</v>
      </c>
      <c r="G101" s="100">
        <v>0</v>
      </c>
      <c r="H101" s="100">
        <v>0</v>
      </c>
      <c r="I101" s="100">
        <v>0.4092345</v>
      </c>
      <c r="J101" s="100">
        <v>2.306559</v>
      </c>
      <c r="K101" s="100">
        <v>6.8456890000000001</v>
      </c>
      <c r="L101" s="100">
        <v>15.446802999999999</v>
      </c>
      <c r="M101" s="100">
        <v>43.514906000000003</v>
      </c>
      <c r="N101" s="100">
        <v>91.155614</v>
      </c>
      <c r="O101" s="100">
        <v>170.51886999999999</v>
      </c>
      <c r="P101" s="100">
        <v>280.21850000000001</v>
      </c>
      <c r="Q101" s="100">
        <v>402.90395000000001</v>
      </c>
      <c r="R101" s="100">
        <v>467.23808000000002</v>
      </c>
      <c r="S101" s="100">
        <v>466.96170000000001</v>
      </c>
      <c r="T101" s="100">
        <v>513.3895</v>
      </c>
      <c r="U101" s="100">
        <v>54.266418000000002</v>
      </c>
      <c r="V101" s="100">
        <v>67.248149999999995</v>
      </c>
      <c r="W101" s="127"/>
      <c r="X101" s="122">
        <v>1994</v>
      </c>
      <c r="Y101" s="100">
        <v>0</v>
      </c>
      <c r="Z101" s="100">
        <v>0</v>
      </c>
      <c r="AA101" s="100">
        <v>0</v>
      </c>
      <c r="AB101" s="100">
        <v>0</v>
      </c>
      <c r="AC101" s="100">
        <v>0</v>
      </c>
      <c r="AD101" s="100">
        <v>0.14767749999999999</v>
      </c>
      <c r="AE101" s="100">
        <v>0.13646920000000001</v>
      </c>
      <c r="AF101" s="100">
        <v>2.0110492999999998</v>
      </c>
      <c r="AG101" s="100">
        <v>2.8986833999999999</v>
      </c>
      <c r="AH101" s="100">
        <v>10.599030000000001</v>
      </c>
      <c r="AI101" s="100">
        <v>25.015718</v>
      </c>
      <c r="AJ101" s="100">
        <v>38.488945000000001</v>
      </c>
      <c r="AK101" s="100">
        <v>54.794367000000001</v>
      </c>
      <c r="AL101" s="100">
        <v>87.708625999999995</v>
      </c>
      <c r="AM101" s="100">
        <v>121.99593</v>
      </c>
      <c r="AN101" s="100">
        <v>138.65047000000001</v>
      </c>
      <c r="AO101" s="100">
        <v>127.14482</v>
      </c>
      <c r="AP101" s="100">
        <v>86.553517999999997</v>
      </c>
      <c r="AQ101" s="100">
        <v>21.103155000000001</v>
      </c>
      <c r="AR101" s="100">
        <v>21.283332000000001</v>
      </c>
      <c r="AS101" s="127"/>
      <c r="AT101" s="122">
        <v>1994</v>
      </c>
      <c r="AU101" s="100">
        <v>0</v>
      </c>
      <c r="AV101" s="100">
        <v>0</v>
      </c>
      <c r="AW101" s="100">
        <v>0</v>
      </c>
      <c r="AX101" s="100">
        <v>7.8606800000000004E-2</v>
      </c>
      <c r="AY101" s="100">
        <v>0</v>
      </c>
      <c r="AZ101" s="100">
        <v>7.3658899999999999E-2</v>
      </c>
      <c r="BA101" s="100">
        <v>0.27288069999999998</v>
      </c>
      <c r="BB101" s="100">
        <v>2.1585405</v>
      </c>
      <c r="BC101" s="100">
        <v>4.8750093000000003</v>
      </c>
      <c r="BD101" s="100">
        <v>13.064242999999999</v>
      </c>
      <c r="BE101" s="100">
        <v>34.482125000000003</v>
      </c>
      <c r="BF101" s="100">
        <v>65.100397000000001</v>
      </c>
      <c r="BG101" s="100">
        <v>112.52110999999999</v>
      </c>
      <c r="BH101" s="100">
        <v>180.88382999999999</v>
      </c>
      <c r="BI101" s="100">
        <v>249.52804</v>
      </c>
      <c r="BJ101" s="100">
        <v>275.85358000000002</v>
      </c>
      <c r="BK101" s="100">
        <v>253.17506</v>
      </c>
      <c r="BL101" s="100">
        <v>212.46498</v>
      </c>
      <c r="BM101" s="100">
        <v>37.612040999999998</v>
      </c>
      <c r="BN101" s="100">
        <v>41.092700000000001</v>
      </c>
      <c r="BO101" s="127"/>
      <c r="BP101" s="122">
        <v>1994</v>
      </c>
    </row>
    <row r="102" spans="1:68">
      <c r="A102" s="127"/>
      <c r="B102" s="122">
        <v>1995</v>
      </c>
      <c r="C102" s="100">
        <v>0</v>
      </c>
      <c r="D102" s="100">
        <v>0</v>
      </c>
      <c r="E102" s="100">
        <v>0</v>
      </c>
      <c r="F102" s="100">
        <v>0</v>
      </c>
      <c r="G102" s="100">
        <v>0.1385546</v>
      </c>
      <c r="H102" s="100">
        <v>0.29053210000000002</v>
      </c>
      <c r="I102" s="100">
        <v>0.82397659999999995</v>
      </c>
      <c r="J102" s="100">
        <v>2.1169815999999999</v>
      </c>
      <c r="K102" s="100">
        <v>4.2202424000000001</v>
      </c>
      <c r="L102" s="100">
        <v>17.215454999999999</v>
      </c>
      <c r="M102" s="100">
        <v>39.651631999999999</v>
      </c>
      <c r="N102" s="100">
        <v>81.700355000000002</v>
      </c>
      <c r="O102" s="100">
        <v>161.87478999999999</v>
      </c>
      <c r="P102" s="100">
        <v>271.33303999999998</v>
      </c>
      <c r="Q102" s="100">
        <v>379.17228999999998</v>
      </c>
      <c r="R102" s="100">
        <v>419.20280000000002</v>
      </c>
      <c r="S102" s="100">
        <v>521.35807</v>
      </c>
      <c r="T102" s="100">
        <v>478.85780999999997</v>
      </c>
      <c r="U102" s="100">
        <v>52.408199000000003</v>
      </c>
      <c r="V102" s="100">
        <v>64.167257000000006</v>
      </c>
      <c r="W102" s="127"/>
      <c r="X102" s="122">
        <v>1995</v>
      </c>
      <c r="Y102" s="100">
        <v>0</v>
      </c>
      <c r="Z102" s="100">
        <v>0</v>
      </c>
      <c r="AA102" s="100">
        <v>0</v>
      </c>
      <c r="AB102" s="100">
        <v>0</v>
      </c>
      <c r="AC102" s="100">
        <v>0.14263039999999999</v>
      </c>
      <c r="AD102" s="100">
        <v>0</v>
      </c>
      <c r="AE102" s="100">
        <v>0.41168250000000001</v>
      </c>
      <c r="AF102" s="100">
        <v>0.98579749999999999</v>
      </c>
      <c r="AG102" s="100">
        <v>4.8083062999999999</v>
      </c>
      <c r="AH102" s="100">
        <v>10.251920999999999</v>
      </c>
      <c r="AI102" s="100">
        <v>25.310421999999999</v>
      </c>
      <c r="AJ102" s="100">
        <v>30.713153999999999</v>
      </c>
      <c r="AK102" s="100">
        <v>61.343995999999997</v>
      </c>
      <c r="AL102" s="100">
        <v>91.265961000000004</v>
      </c>
      <c r="AM102" s="100">
        <v>122.4675</v>
      </c>
      <c r="AN102" s="100">
        <v>143.63923</v>
      </c>
      <c r="AO102" s="100">
        <v>135.63623999999999</v>
      </c>
      <c r="AP102" s="100">
        <v>108.36745999999999</v>
      </c>
      <c r="AQ102" s="100">
        <v>22.035608</v>
      </c>
      <c r="AR102" s="100">
        <v>21.954851999999999</v>
      </c>
      <c r="AS102" s="127"/>
      <c r="AT102" s="122">
        <v>1995</v>
      </c>
      <c r="AU102" s="100">
        <v>0</v>
      </c>
      <c r="AV102" s="100">
        <v>0</v>
      </c>
      <c r="AW102" s="100">
        <v>0</v>
      </c>
      <c r="AX102" s="100">
        <v>0</v>
      </c>
      <c r="AY102" s="100">
        <v>0.14056299999999999</v>
      </c>
      <c r="AZ102" s="100">
        <v>0.14569879999999999</v>
      </c>
      <c r="BA102" s="100">
        <v>0.617753</v>
      </c>
      <c r="BB102" s="100">
        <v>1.5507799</v>
      </c>
      <c r="BC102" s="100">
        <v>4.5147269999999997</v>
      </c>
      <c r="BD102" s="100">
        <v>13.785685000000001</v>
      </c>
      <c r="BE102" s="100">
        <v>32.630538000000001</v>
      </c>
      <c r="BF102" s="100">
        <v>56.563139</v>
      </c>
      <c r="BG102" s="100">
        <v>111.37855999999999</v>
      </c>
      <c r="BH102" s="100">
        <v>178.82053999999999</v>
      </c>
      <c r="BI102" s="100">
        <v>239.36688000000001</v>
      </c>
      <c r="BJ102" s="100">
        <v>259.57914</v>
      </c>
      <c r="BK102" s="100">
        <v>279.54572000000002</v>
      </c>
      <c r="BL102" s="100">
        <v>218.49083999999999</v>
      </c>
      <c r="BM102" s="100">
        <v>37.151035</v>
      </c>
      <c r="BN102" s="100">
        <v>40.176772999999997</v>
      </c>
      <c r="BO102" s="127"/>
      <c r="BP102" s="122">
        <v>1995</v>
      </c>
    </row>
    <row r="103" spans="1:68">
      <c r="A103" s="127"/>
      <c r="B103" s="122">
        <v>1996</v>
      </c>
      <c r="C103" s="100">
        <v>0</v>
      </c>
      <c r="D103" s="100">
        <v>0</v>
      </c>
      <c r="E103" s="100">
        <v>0</v>
      </c>
      <c r="F103" s="100">
        <v>0</v>
      </c>
      <c r="G103" s="100">
        <v>0</v>
      </c>
      <c r="H103" s="100">
        <v>0</v>
      </c>
      <c r="I103" s="100">
        <v>0.27860780000000002</v>
      </c>
      <c r="J103" s="100">
        <v>1.7961582</v>
      </c>
      <c r="K103" s="100">
        <v>4.9001773999999996</v>
      </c>
      <c r="L103" s="100">
        <v>14.885794000000001</v>
      </c>
      <c r="M103" s="100">
        <v>44.661842</v>
      </c>
      <c r="N103" s="100">
        <v>76.592220999999995</v>
      </c>
      <c r="O103" s="100">
        <v>160.75389999999999</v>
      </c>
      <c r="P103" s="100">
        <v>265.34598999999997</v>
      </c>
      <c r="Q103" s="100">
        <v>363.60327999999998</v>
      </c>
      <c r="R103" s="100">
        <v>454.92442999999997</v>
      </c>
      <c r="S103" s="100">
        <v>504.10115999999999</v>
      </c>
      <c r="T103" s="100">
        <v>463.31017000000003</v>
      </c>
      <c r="U103" s="100">
        <v>52.651178999999999</v>
      </c>
      <c r="V103" s="100">
        <v>63.710003</v>
      </c>
      <c r="W103" s="127"/>
      <c r="X103" s="122">
        <v>1996</v>
      </c>
      <c r="Y103" s="100">
        <v>0</v>
      </c>
      <c r="Z103" s="100">
        <v>0</v>
      </c>
      <c r="AA103" s="100">
        <v>0</v>
      </c>
      <c r="AB103" s="100">
        <v>0</v>
      </c>
      <c r="AC103" s="100">
        <v>0</v>
      </c>
      <c r="AD103" s="100">
        <v>0</v>
      </c>
      <c r="AE103" s="100">
        <v>0.69356499999999999</v>
      </c>
      <c r="AF103" s="100">
        <v>2.0649153999999998</v>
      </c>
      <c r="AG103" s="100">
        <v>3.8447830999999999</v>
      </c>
      <c r="AH103" s="100">
        <v>10.358530999999999</v>
      </c>
      <c r="AI103" s="100">
        <v>25.254004999999999</v>
      </c>
      <c r="AJ103" s="100">
        <v>39.946738000000003</v>
      </c>
      <c r="AK103" s="100">
        <v>61.424888000000003</v>
      </c>
      <c r="AL103" s="100">
        <v>91.218389000000002</v>
      </c>
      <c r="AM103" s="100">
        <v>110.32201999999999</v>
      </c>
      <c r="AN103" s="100">
        <v>144.26862</v>
      </c>
      <c r="AO103" s="100">
        <v>133.72331</v>
      </c>
      <c r="AP103" s="100">
        <v>121.36095</v>
      </c>
      <c r="AQ103" s="100">
        <v>22.424944</v>
      </c>
      <c r="AR103" s="100">
        <v>22.22381</v>
      </c>
      <c r="AS103" s="127"/>
      <c r="AT103" s="122">
        <v>1996</v>
      </c>
      <c r="AU103" s="100">
        <v>0</v>
      </c>
      <c r="AV103" s="100">
        <v>0</v>
      </c>
      <c r="AW103" s="100">
        <v>0</v>
      </c>
      <c r="AX103" s="100">
        <v>0</v>
      </c>
      <c r="AY103" s="100">
        <v>0</v>
      </c>
      <c r="AZ103" s="100">
        <v>0</v>
      </c>
      <c r="BA103" s="100">
        <v>0.4865274</v>
      </c>
      <c r="BB103" s="100">
        <v>1.9307828</v>
      </c>
      <c r="BC103" s="100">
        <v>4.3713870999999997</v>
      </c>
      <c r="BD103" s="100">
        <v>12.647581000000001</v>
      </c>
      <c r="BE103" s="100">
        <v>35.150185</v>
      </c>
      <c r="BF103" s="100">
        <v>58.542248999999998</v>
      </c>
      <c r="BG103" s="100">
        <v>110.89172000000001</v>
      </c>
      <c r="BH103" s="100">
        <v>176.10668999999999</v>
      </c>
      <c r="BI103" s="100">
        <v>226.27261999999999</v>
      </c>
      <c r="BJ103" s="100">
        <v>276.04115000000002</v>
      </c>
      <c r="BK103" s="100">
        <v>272.52803999999998</v>
      </c>
      <c r="BL103" s="100">
        <v>223.48871</v>
      </c>
      <c r="BM103" s="100">
        <v>37.460012999999996</v>
      </c>
      <c r="BN103" s="100">
        <v>40.199942</v>
      </c>
      <c r="BO103" s="127"/>
      <c r="BP103" s="122">
        <v>1996</v>
      </c>
    </row>
    <row r="104" spans="1:68">
      <c r="A104" s="127"/>
      <c r="B104" s="123">
        <v>1997</v>
      </c>
      <c r="C104" s="100">
        <v>0</v>
      </c>
      <c r="D104" s="100">
        <v>0.14869599999999999</v>
      </c>
      <c r="E104" s="100">
        <v>0</v>
      </c>
      <c r="F104" s="100">
        <v>0</v>
      </c>
      <c r="G104" s="100">
        <v>0</v>
      </c>
      <c r="H104" s="100">
        <v>0</v>
      </c>
      <c r="I104" s="100">
        <v>0.56550610000000001</v>
      </c>
      <c r="J104" s="100">
        <v>1.2256587999999999</v>
      </c>
      <c r="K104" s="100">
        <v>4.2434200999999998</v>
      </c>
      <c r="L104" s="100">
        <v>14.520021</v>
      </c>
      <c r="M104" s="100">
        <v>34.047550999999999</v>
      </c>
      <c r="N104" s="100">
        <v>74.249352999999999</v>
      </c>
      <c r="O104" s="100">
        <v>153.74265</v>
      </c>
      <c r="P104" s="100">
        <v>230.54995</v>
      </c>
      <c r="Q104" s="100">
        <v>345.82215000000002</v>
      </c>
      <c r="R104" s="100">
        <v>418.44988000000001</v>
      </c>
      <c r="S104" s="100">
        <v>471.50187</v>
      </c>
      <c r="T104" s="100">
        <v>457.57594999999998</v>
      </c>
      <c r="U104" s="100">
        <v>49.540326999999998</v>
      </c>
      <c r="V104" s="100">
        <v>59.076301000000001</v>
      </c>
      <c r="W104" s="127"/>
      <c r="X104" s="123">
        <v>1997</v>
      </c>
      <c r="Y104" s="100">
        <v>0</v>
      </c>
      <c r="Z104" s="100">
        <v>0</v>
      </c>
      <c r="AA104" s="100">
        <v>0</v>
      </c>
      <c r="AB104" s="100">
        <v>0</v>
      </c>
      <c r="AC104" s="100">
        <v>0.1502966</v>
      </c>
      <c r="AD104" s="100">
        <v>0</v>
      </c>
      <c r="AE104" s="100">
        <v>0.28066980000000002</v>
      </c>
      <c r="AF104" s="100">
        <v>1.2171076999999999</v>
      </c>
      <c r="AG104" s="100">
        <v>4.9372175</v>
      </c>
      <c r="AH104" s="100">
        <v>11.411028</v>
      </c>
      <c r="AI104" s="100">
        <v>21.890066999999998</v>
      </c>
      <c r="AJ104" s="100">
        <v>38.188892000000003</v>
      </c>
      <c r="AK104" s="100">
        <v>57.778060000000004</v>
      </c>
      <c r="AL104" s="100">
        <v>92.746906999999993</v>
      </c>
      <c r="AM104" s="100">
        <v>116.23959000000001</v>
      </c>
      <c r="AN104" s="100">
        <v>136.01229000000001</v>
      </c>
      <c r="AO104" s="100">
        <v>131.89737</v>
      </c>
      <c r="AP104" s="100">
        <v>106.97202</v>
      </c>
      <c r="AQ104" s="100">
        <v>22.143422999999999</v>
      </c>
      <c r="AR104" s="100">
        <v>21.623085</v>
      </c>
      <c r="AS104" s="127"/>
      <c r="AT104" s="123">
        <v>1997</v>
      </c>
      <c r="AU104" s="100">
        <v>0</v>
      </c>
      <c r="AV104" s="100">
        <v>7.6217099999999996E-2</v>
      </c>
      <c r="AW104" s="100">
        <v>0</v>
      </c>
      <c r="AX104" s="100">
        <v>0</v>
      </c>
      <c r="AY104" s="100">
        <v>7.4108099999999996E-2</v>
      </c>
      <c r="AZ104" s="100">
        <v>0</v>
      </c>
      <c r="BA104" s="100">
        <v>0.42256139999999998</v>
      </c>
      <c r="BB104" s="100">
        <v>1.2213681999999999</v>
      </c>
      <c r="BC104" s="100">
        <v>4.5916426000000001</v>
      </c>
      <c r="BD104" s="100">
        <v>12.974764</v>
      </c>
      <c r="BE104" s="100">
        <v>28.083829000000001</v>
      </c>
      <c r="BF104" s="100">
        <v>56.502020000000002</v>
      </c>
      <c r="BG104" s="100">
        <v>105.62487</v>
      </c>
      <c r="BH104" s="100">
        <v>160.17256</v>
      </c>
      <c r="BI104" s="100">
        <v>222.25808000000001</v>
      </c>
      <c r="BJ104" s="100">
        <v>256.21686</v>
      </c>
      <c r="BK104" s="100">
        <v>259.84701999999999</v>
      </c>
      <c r="BL104" s="100">
        <v>212.03111999999999</v>
      </c>
      <c r="BM104" s="100">
        <v>35.759576000000003</v>
      </c>
      <c r="BN104" s="100">
        <v>37.793326999999998</v>
      </c>
      <c r="BO104" s="127"/>
      <c r="BP104" s="123">
        <v>1997</v>
      </c>
    </row>
    <row r="105" spans="1:68">
      <c r="A105" s="127"/>
      <c r="B105" s="123">
        <v>1998</v>
      </c>
      <c r="C105" s="100">
        <v>0</v>
      </c>
      <c r="D105" s="100">
        <v>0</v>
      </c>
      <c r="E105" s="100">
        <v>0</v>
      </c>
      <c r="F105" s="100">
        <v>0.1528274</v>
      </c>
      <c r="G105" s="100">
        <v>0.29994860000000001</v>
      </c>
      <c r="H105" s="100">
        <v>0.13759759999999999</v>
      </c>
      <c r="I105" s="100">
        <v>0.2861591</v>
      </c>
      <c r="J105" s="100">
        <v>1.7506248</v>
      </c>
      <c r="K105" s="100">
        <v>5.4973273000000002</v>
      </c>
      <c r="L105" s="100">
        <v>14.269231</v>
      </c>
      <c r="M105" s="100">
        <v>34.810899999999997</v>
      </c>
      <c r="N105" s="100">
        <v>73.005941000000007</v>
      </c>
      <c r="O105" s="100">
        <v>143.81916000000001</v>
      </c>
      <c r="P105" s="100">
        <v>242.82176999999999</v>
      </c>
      <c r="Q105" s="100">
        <v>361.68824999999998</v>
      </c>
      <c r="R105" s="100">
        <v>414.30998</v>
      </c>
      <c r="S105" s="100">
        <v>461.14323999999999</v>
      </c>
      <c r="T105" s="100">
        <v>470.16167999999999</v>
      </c>
      <c r="U105" s="100">
        <v>50.999968000000003</v>
      </c>
      <c r="V105" s="100">
        <v>59.608542999999997</v>
      </c>
      <c r="W105" s="127"/>
      <c r="X105" s="123">
        <v>1998</v>
      </c>
      <c r="Y105" s="100">
        <v>0</v>
      </c>
      <c r="Z105" s="100">
        <v>0</v>
      </c>
      <c r="AA105" s="100">
        <v>0</v>
      </c>
      <c r="AB105" s="100">
        <v>0</v>
      </c>
      <c r="AC105" s="100">
        <v>0</v>
      </c>
      <c r="AD105" s="100">
        <v>0.1372043</v>
      </c>
      <c r="AE105" s="100">
        <v>0.56671830000000001</v>
      </c>
      <c r="AF105" s="100">
        <v>1.2019825</v>
      </c>
      <c r="AG105" s="100">
        <v>4.0063529000000004</v>
      </c>
      <c r="AH105" s="100">
        <v>8.1491573000000006</v>
      </c>
      <c r="AI105" s="100">
        <v>19.3139</v>
      </c>
      <c r="AJ105" s="100">
        <v>37.584390999999997</v>
      </c>
      <c r="AK105" s="100">
        <v>53.731068999999998</v>
      </c>
      <c r="AL105" s="100">
        <v>87.010136000000003</v>
      </c>
      <c r="AM105" s="100">
        <v>119.37197999999999</v>
      </c>
      <c r="AN105" s="100">
        <v>132.43002000000001</v>
      </c>
      <c r="AO105" s="100">
        <v>136.97647000000001</v>
      </c>
      <c r="AP105" s="100">
        <v>105.82146</v>
      </c>
      <c r="AQ105" s="100">
        <v>21.656390999999999</v>
      </c>
      <c r="AR105" s="100">
        <v>20.844909999999999</v>
      </c>
      <c r="AS105" s="127"/>
      <c r="AT105" s="123">
        <v>1998</v>
      </c>
      <c r="AU105" s="100">
        <v>0</v>
      </c>
      <c r="AV105" s="100">
        <v>0</v>
      </c>
      <c r="AW105" s="100">
        <v>0</v>
      </c>
      <c r="AX105" s="100">
        <v>7.8265699999999994E-2</v>
      </c>
      <c r="AY105" s="100">
        <v>0.15213270000000001</v>
      </c>
      <c r="AZ105" s="100">
        <v>0.13740069999999999</v>
      </c>
      <c r="BA105" s="100">
        <v>0.42712830000000002</v>
      </c>
      <c r="BB105" s="100">
        <v>1.4751685999999999</v>
      </c>
      <c r="BC105" s="100">
        <v>4.7477403000000002</v>
      </c>
      <c r="BD105" s="100">
        <v>11.212433000000001</v>
      </c>
      <c r="BE105" s="100">
        <v>27.191880999999999</v>
      </c>
      <c r="BF105" s="100">
        <v>55.608162999999998</v>
      </c>
      <c r="BG105" s="100">
        <v>98.747487000000007</v>
      </c>
      <c r="BH105" s="100">
        <v>163.36989</v>
      </c>
      <c r="BI105" s="100">
        <v>232.16773000000001</v>
      </c>
      <c r="BJ105" s="100">
        <v>252.93412000000001</v>
      </c>
      <c r="BK105" s="100">
        <v>259.60289999999998</v>
      </c>
      <c r="BL105" s="100">
        <v>216.29158000000001</v>
      </c>
      <c r="BM105" s="100">
        <v>36.232537999999998</v>
      </c>
      <c r="BN105" s="100">
        <v>37.724169000000003</v>
      </c>
      <c r="BO105" s="127"/>
      <c r="BP105" s="123">
        <v>1998</v>
      </c>
    </row>
    <row r="106" spans="1:68">
      <c r="A106" s="127"/>
      <c r="B106" s="123">
        <v>1999</v>
      </c>
      <c r="C106" s="100">
        <v>0</v>
      </c>
      <c r="D106" s="100">
        <v>0</v>
      </c>
      <c r="E106" s="100">
        <v>0</v>
      </c>
      <c r="F106" s="100">
        <v>0</v>
      </c>
      <c r="G106" s="100">
        <v>0</v>
      </c>
      <c r="H106" s="100">
        <v>0</v>
      </c>
      <c r="I106" s="100">
        <v>0.43003970000000002</v>
      </c>
      <c r="J106" s="100">
        <v>1.8743038000000001</v>
      </c>
      <c r="K106" s="100">
        <v>4.8421943000000001</v>
      </c>
      <c r="L106" s="100">
        <v>14.120519</v>
      </c>
      <c r="M106" s="100">
        <v>32.912996999999997</v>
      </c>
      <c r="N106" s="100">
        <v>71.628782999999999</v>
      </c>
      <c r="O106" s="100">
        <v>130.41318999999999</v>
      </c>
      <c r="P106" s="100">
        <v>230.85640000000001</v>
      </c>
      <c r="Q106" s="100">
        <v>335.36648000000002</v>
      </c>
      <c r="R106" s="100">
        <v>428.57819999999998</v>
      </c>
      <c r="S106" s="100">
        <v>428.77816000000001</v>
      </c>
      <c r="T106" s="100">
        <v>476.69711000000001</v>
      </c>
      <c r="U106" s="100">
        <v>49.838819000000001</v>
      </c>
      <c r="V106" s="100">
        <v>57.395989999999998</v>
      </c>
      <c r="W106" s="127"/>
      <c r="X106" s="123">
        <v>1999</v>
      </c>
      <c r="Y106" s="100">
        <v>0</v>
      </c>
      <c r="Z106" s="100">
        <v>0.15389230000000001</v>
      </c>
      <c r="AA106" s="100">
        <v>0</v>
      </c>
      <c r="AB106" s="100">
        <v>0</v>
      </c>
      <c r="AC106" s="100">
        <v>0</v>
      </c>
      <c r="AD106" s="100">
        <v>0.13745209999999999</v>
      </c>
      <c r="AE106" s="100">
        <v>0.28286460000000002</v>
      </c>
      <c r="AF106" s="100">
        <v>1.3263022</v>
      </c>
      <c r="AG106" s="100">
        <v>4.7845341000000001</v>
      </c>
      <c r="AH106" s="100">
        <v>7.7071990000000001</v>
      </c>
      <c r="AI106" s="100">
        <v>21.027875999999999</v>
      </c>
      <c r="AJ106" s="100">
        <v>36.002800000000001</v>
      </c>
      <c r="AK106" s="100">
        <v>52.889688</v>
      </c>
      <c r="AL106" s="100">
        <v>89.523432999999997</v>
      </c>
      <c r="AM106" s="100">
        <v>124.64199000000001</v>
      </c>
      <c r="AN106" s="100">
        <v>145.41598999999999</v>
      </c>
      <c r="AO106" s="100">
        <v>134.61686</v>
      </c>
      <c r="AP106" s="100">
        <v>113.82557</v>
      </c>
      <c r="AQ106" s="100">
        <v>22.676994000000001</v>
      </c>
      <c r="AR106" s="100">
        <v>21.547460000000001</v>
      </c>
      <c r="AS106" s="127"/>
      <c r="AT106" s="123">
        <v>1999</v>
      </c>
      <c r="AU106" s="100">
        <v>0</v>
      </c>
      <c r="AV106" s="100">
        <v>7.4940699999999999E-2</v>
      </c>
      <c r="AW106" s="100">
        <v>0</v>
      </c>
      <c r="AX106" s="100">
        <v>0</v>
      </c>
      <c r="AY106" s="100">
        <v>0</v>
      </c>
      <c r="AZ106" s="100">
        <v>6.8853700000000004E-2</v>
      </c>
      <c r="BA106" s="100">
        <v>0.35595749999999998</v>
      </c>
      <c r="BB106" s="100">
        <v>1.5990192999999999</v>
      </c>
      <c r="BC106" s="100">
        <v>4.8131915000000003</v>
      </c>
      <c r="BD106" s="100">
        <v>10.906323</v>
      </c>
      <c r="BE106" s="100">
        <v>27.050574999999998</v>
      </c>
      <c r="BF106" s="100">
        <v>54.133223999999998</v>
      </c>
      <c r="BG106" s="100">
        <v>91.687082000000004</v>
      </c>
      <c r="BH106" s="100">
        <v>158.91052999999999</v>
      </c>
      <c r="BI106" s="100">
        <v>223.49931000000001</v>
      </c>
      <c r="BJ106" s="100">
        <v>267.27656999999999</v>
      </c>
      <c r="BK106" s="100">
        <v>246.64562000000001</v>
      </c>
      <c r="BL106" s="100">
        <v>224.38515000000001</v>
      </c>
      <c r="BM106" s="100">
        <v>36.162579999999998</v>
      </c>
      <c r="BN106" s="100">
        <v>37.143551000000002</v>
      </c>
      <c r="BO106" s="127"/>
      <c r="BP106" s="123">
        <v>1999</v>
      </c>
    </row>
    <row r="107" spans="1:68" s="91" customFormat="1">
      <c r="A107" s="125"/>
      <c r="B107" s="124">
        <v>2000</v>
      </c>
      <c r="C107" s="100">
        <v>0</v>
      </c>
      <c r="D107" s="100">
        <v>0</v>
      </c>
      <c r="E107" s="100">
        <v>0</v>
      </c>
      <c r="F107" s="100">
        <v>0</v>
      </c>
      <c r="G107" s="100">
        <v>0</v>
      </c>
      <c r="H107" s="100">
        <v>0.27919739999999998</v>
      </c>
      <c r="I107" s="100">
        <v>0.28400579999999997</v>
      </c>
      <c r="J107" s="100">
        <v>1.7471733</v>
      </c>
      <c r="K107" s="100">
        <v>5.3091756999999999</v>
      </c>
      <c r="L107" s="100">
        <v>11.006607000000001</v>
      </c>
      <c r="M107" s="100">
        <v>28.390256999999998</v>
      </c>
      <c r="N107" s="100">
        <v>72.268130999999997</v>
      </c>
      <c r="O107" s="100">
        <v>127.06066</v>
      </c>
      <c r="P107" s="100">
        <v>212.48411999999999</v>
      </c>
      <c r="Q107" s="100">
        <v>315.09816999999998</v>
      </c>
      <c r="R107" s="100">
        <v>418.44072</v>
      </c>
      <c r="S107" s="100">
        <v>439.89138000000003</v>
      </c>
      <c r="T107" s="100">
        <v>453.02318000000002</v>
      </c>
      <c r="U107" s="100">
        <v>48.573273</v>
      </c>
      <c r="V107" s="100">
        <v>55.083179999999999</v>
      </c>
      <c r="W107" s="125"/>
      <c r="X107" s="124">
        <v>2000</v>
      </c>
      <c r="Y107" s="100">
        <v>0</v>
      </c>
      <c r="Z107" s="100">
        <v>0</v>
      </c>
      <c r="AA107" s="100">
        <v>0</v>
      </c>
      <c r="AB107" s="100">
        <v>0</v>
      </c>
      <c r="AC107" s="100">
        <v>0</v>
      </c>
      <c r="AD107" s="100">
        <v>0</v>
      </c>
      <c r="AE107" s="100">
        <v>0.14005519999999999</v>
      </c>
      <c r="AF107" s="100">
        <v>1.7284913</v>
      </c>
      <c r="AG107" s="100">
        <v>3.4495176999999999</v>
      </c>
      <c r="AH107" s="100">
        <v>9.5492884999999994</v>
      </c>
      <c r="AI107" s="100">
        <v>20.993272000000001</v>
      </c>
      <c r="AJ107" s="100">
        <v>37.622112000000001</v>
      </c>
      <c r="AK107" s="100">
        <v>55.538930999999998</v>
      </c>
      <c r="AL107" s="100">
        <v>88.658946</v>
      </c>
      <c r="AM107" s="100">
        <v>127.59142</v>
      </c>
      <c r="AN107" s="100">
        <v>141.99429000000001</v>
      </c>
      <c r="AO107" s="100">
        <v>154.12890999999999</v>
      </c>
      <c r="AP107" s="100">
        <v>136.71561</v>
      </c>
      <c r="AQ107" s="100">
        <v>23.90109</v>
      </c>
      <c r="AR107" s="100">
        <v>22.387625</v>
      </c>
      <c r="AS107" s="125"/>
      <c r="AT107" s="124">
        <v>2000</v>
      </c>
      <c r="AU107" s="100">
        <v>0</v>
      </c>
      <c r="AV107" s="100">
        <v>0</v>
      </c>
      <c r="AW107" s="100">
        <v>0</v>
      </c>
      <c r="AX107" s="100">
        <v>0</v>
      </c>
      <c r="AY107" s="100">
        <v>0</v>
      </c>
      <c r="AZ107" s="100">
        <v>0.13913829999999999</v>
      </c>
      <c r="BA107" s="100">
        <v>0.21153350000000001</v>
      </c>
      <c r="BB107" s="100">
        <v>1.7377821</v>
      </c>
      <c r="BC107" s="100">
        <v>4.3735391000000003</v>
      </c>
      <c r="BD107" s="100">
        <v>10.274139999999999</v>
      </c>
      <c r="BE107" s="100">
        <v>24.725064</v>
      </c>
      <c r="BF107" s="100">
        <v>55.245561000000002</v>
      </c>
      <c r="BG107" s="100">
        <v>91.476532000000006</v>
      </c>
      <c r="BH107" s="100">
        <v>149.37708000000001</v>
      </c>
      <c r="BI107" s="100">
        <v>216.3023</v>
      </c>
      <c r="BJ107" s="100">
        <v>261.64508999999998</v>
      </c>
      <c r="BK107" s="100">
        <v>264.15733</v>
      </c>
      <c r="BL107" s="100">
        <v>233.75093000000001</v>
      </c>
      <c r="BM107" s="100">
        <v>36.145207999999997</v>
      </c>
      <c r="BN107" s="100">
        <v>36.661698000000001</v>
      </c>
      <c r="BO107" s="125"/>
      <c r="BP107" s="124">
        <v>2000</v>
      </c>
    </row>
    <row r="108" spans="1:68">
      <c r="A108" s="127"/>
      <c r="B108" s="123">
        <v>2001</v>
      </c>
      <c r="C108" s="100">
        <v>0</v>
      </c>
      <c r="D108" s="100">
        <v>0</v>
      </c>
      <c r="E108" s="100">
        <v>0</v>
      </c>
      <c r="F108" s="100">
        <v>0.14616589999999999</v>
      </c>
      <c r="G108" s="100">
        <v>0</v>
      </c>
      <c r="H108" s="100">
        <v>0.2880607</v>
      </c>
      <c r="I108" s="100">
        <v>0.9689238</v>
      </c>
      <c r="J108" s="100">
        <v>1.4927864</v>
      </c>
      <c r="K108" s="100">
        <v>6.9870479000000003</v>
      </c>
      <c r="L108" s="100">
        <v>11.029845</v>
      </c>
      <c r="M108" s="100">
        <v>28.080786</v>
      </c>
      <c r="N108" s="100">
        <v>70.472301999999999</v>
      </c>
      <c r="O108" s="100">
        <v>121.60035999999999</v>
      </c>
      <c r="P108" s="100">
        <v>209.70776000000001</v>
      </c>
      <c r="Q108" s="100">
        <v>321.39197000000001</v>
      </c>
      <c r="R108" s="100">
        <v>387.03221000000002</v>
      </c>
      <c r="S108" s="100">
        <v>444.32931000000002</v>
      </c>
      <c r="T108" s="100">
        <v>425.23381999999998</v>
      </c>
      <c r="U108" s="100">
        <v>48.547212999999999</v>
      </c>
      <c r="V108" s="100">
        <v>53.875279999999997</v>
      </c>
      <c r="W108" s="127"/>
      <c r="X108" s="123">
        <v>2001</v>
      </c>
      <c r="Y108" s="100">
        <v>0</v>
      </c>
      <c r="Z108" s="100">
        <v>0</v>
      </c>
      <c r="AA108" s="100">
        <v>0</v>
      </c>
      <c r="AB108" s="100">
        <v>0</v>
      </c>
      <c r="AC108" s="100">
        <v>0</v>
      </c>
      <c r="AD108" s="100">
        <v>0</v>
      </c>
      <c r="AE108" s="100">
        <v>0</v>
      </c>
      <c r="AF108" s="100">
        <v>1.6082449000000001</v>
      </c>
      <c r="AG108" s="100">
        <v>5.6738125000000004</v>
      </c>
      <c r="AH108" s="100">
        <v>11.481766</v>
      </c>
      <c r="AI108" s="100">
        <v>17.239906999999999</v>
      </c>
      <c r="AJ108" s="100">
        <v>39.386144999999999</v>
      </c>
      <c r="AK108" s="100">
        <v>55.516488000000003</v>
      </c>
      <c r="AL108" s="100">
        <v>95.479384999999994</v>
      </c>
      <c r="AM108" s="100">
        <v>128.69781</v>
      </c>
      <c r="AN108" s="100">
        <v>147.22766999999999</v>
      </c>
      <c r="AO108" s="100">
        <v>164.14216999999999</v>
      </c>
      <c r="AP108" s="100">
        <v>120.82933</v>
      </c>
      <c r="AQ108" s="100">
        <v>24.668288</v>
      </c>
      <c r="AR108" s="100">
        <v>22.881119999999999</v>
      </c>
      <c r="AS108" s="127"/>
      <c r="AT108" s="123">
        <v>2001</v>
      </c>
      <c r="AU108" s="100">
        <v>0</v>
      </c>
      <c r="AV108" s="100">
        <v>0</v>
      </c>
      <c r="AW108" s="100">
        <v>0</v>
      </c>
      <c r="AX108" s="100">
        <v>7.4627600000000002E-2</v>
      </c>
      <c r="AY108" s="100">
        <v>0</v>
      </c>
      <c r="AZ108" s="100">
        <v>0.1434918</v>
      </c>
      <c r="BA108" s="100">
        <v>0.48024119999999998</v>
      </c>
      <c r="BB108" s="100">
        <v>1.5508769</v>
      </c>
      <c r="BC108" s="100">
        <v>6.3258206000000001</v>
      </c>
      <c r="BD108" s="100">
        <v>11.257216</v>
      </c>
      <c r="BE108" s="100">
        <v>22.678281999999999</v>
      </c>
      <c r="BF108" s="100">
        <v>55.190776999999997</v>
      </c>
      <c r="BG108" s="100">
        <v>88.797111000000001</v>
      </c>
      <c r="BH108" s="100">
        <v>151.64523</v>
      </c>
      <c r="BI108" s="100">
        <v>220.32511</v>
      </c>
      <c r="BJ108" s="100">
        <v>252.20607999999999</v>
      </c>
      <c r="BK108" s="100">
        <v>273.01650999999998</v>
      </c>
      <c r="BL108" s="100">
        <v>214.84805</v>
      </c>
      <c r="BM108" s="100">
        <v>36.514184999999998</v>
      </c>
      <c r="BN108" s="100">
        <v>36.489122999999999</v>
      </c>
      <c r="BO108" s="127"/>
      <c r="BP108" s="123">
        <v>2001</v>
      </c>
    </row>
    <row r="109" spans="1:68">
      <c r="A109" s="127"/>
      <c r="B109" s="124">
        <v>2002</v>
      </c>
      <c r="C109" s="100">
        <v>0</v>
      </c>
      <c r="D109" s="100">
        <v>0</v>
      </c>
      <c r="E109" s="100">
        <v>0</v>
      </c>
      <c r="F109" s="100">
        <v>0.14493049999999999</v>
      </c>
      <c r="G109" s="100">
        <v>0.1495235</v>
      </c>
      <c r="H109" s="100">
        <v>0.43982529999999997</v>
      </c>
      <c r="I109" s="100">
        <v>0.40600120000000001</v>
      </c>
      <c r="J109" s="100">
        <v>2.1967580999999998</v>
      </c>
      <c r="K109" s="100">
        <v>4.0262728000000001</v>
      </c>
      <c r="L109" s="100">
        <v>14.388933</v>
      </c>
      <c r="M109" s="100">
        <v>29.476375000000001</v>
      </c>
      <c r="N109" s="100">
        <v>62.650672999999998</v>
      </c>
      <c r="O109" s="100">
        <v>116.76886</v>
      </c>
      <c r="P109" s="100">
        <v>197.71413000000001</v>
      </c>
      <c r="Q109" s="100">
        <v>317.82682999999997</v>
      </c>
      <c r="R109" s="100">
        <v>428.44049000000001</v>
      </c>
      <c r="S109" s="100">
        <v>448.67827999999997</v>
      </c>
      <c r="T109" s="100">
        <v>412.41255000000001</v>
      </c>
      <c r="U109" s="100">
        <v>49.196510000000004</v>
      </c>
      <c r="V109" s="100">
        <v>53.867415999999999</v>
      </c>
      <c r="W109" s="127"/>
      <c r="X109" s="124">
        <v>2002</v>
      </c>
      <c r="Y109" s="100">
        <v>0</v>
      </c>
      <c r="Z109" s="100">
        <v>0</v>
      </c>
      <c r="AA109" s="100">
        <v>0</v>
      </c>
      <c r="AB109" s="100">
        <v>0</v>
      </c>
      <c r="AC109" s="100">
        <v>0</v>
      </c>
      <c r="AD109" s="100">
        <v>0.14668890000000001</v>
      </c>
      <c r="AE109" s="100">
        <v>0.26603670000000001</v>
      </c>
      <c r="AF109" s="100">
        <v>0.81328579999999995</v>
      </c>
      <c r="AG109" s="100">
        <v>4.5005750999999998</v>
      </c>
      <c r="AH109" s="100">
        <v>10.730468999999999</v>
      </c>
      <c r="AI109" s="100">
        <v>21.593508</v>
      </c>
      <c r="AJ109" s="100">
        <v>41.163865999999999</v>
      </c>
      <c r="AK109" s="100">
        <v>60.303776999999997</v>
      </c>
      <c r="AL109" s="100">
        <v>83.793486999999999</v>
      </c>
      <c r="AM109" s="100">
        <v>136.17408</v>
      </c>
      <c r="AN109" s="100">
        <v>168.80613</v>
      </c>
      <c r="AO109" s="100">
        <v>154.23183</v>
      </c>
      <c r="AP109" s="100">
        <v>136.22237999999999</v>
      </c>
      <c r="AQ109" s="100">
        <v>25.896850000000001</v>
      </c>
      <c r="AR109" s="100">
        <v>23.749676999999998</v>
      </c>
      <c r="AS109" s="127"/>
      <c r="AT109" s="124">
        <v>2002</v>
      </c>
      <c r="AU109" s="100">
        <v>0</v>
      </c>
      <c r="AV109" s="100">
        <v>0</v>
      </c>
      <c r="AW109" s="100">
        <v>0</v>
      </c>
      <c r="AX109" s="100">
        <v>7.3969400000000005E-2</v>
      </c>
      <c r="AY109" s="100">
        <v>7.6006199999999996E-2</v>
      </c>
      <c r="AZ109" s="100">
        <v>0.29329729999999998</v>
      </c>
      <c r="BA109" s="100">
        <v>0.33541510000000002</v>
      </c>
      <c r="BB109" s="100">
        <v>1.5005858999999999</v>
      </c>
      <c r="BC109" s="100">
        <v>4.2650601999999997</v>
      </c>
      <c r="BD109" s="100">
        <v>12.548296000000001</v>
      </c>
      <c r="BE109" s="100">
        <v>25.537609</v>
      </c>
      <c r="BF109" s="100">
        <v>52.045451</v>
      </c>
      <c r="BG109" s="100">
        <v>88.766138999999995</v>
      </c>
      <c r="BH109" s="100">
        <v>139.87869000000001</v>
      </c>
      <c r="BI109" s="100">
        <v>222.92746</v>
      </c>
      <c r="BJ109" s="100">
        <v>283.55513999999999</v>
      </c>
      <c r="BK109" s="100">
        <v>270.02204999999998</v>
      </c>
      <c r="BL109" s="100">
        <v>221.97599</v>
      </c>
      <c r="BM109" s="100">
        <v>37.460484000000001</v>
      </c>
      <c r="BN109" s="100">
        <v>37.007430999999997</v>
      </c>
      <c r="BO109" s="127"/>
      <c r="BP109" s="124">
        <v>2002</v>
      </c>
    </row>
    <row r="110" spans="1:68">
      <c r="A110" s="127"/>
      <c r="B110" s="123">
        <v>2003</v>
      </c>
      <c r="C110" s="100">
        <v>0.15370049999999999</v>
      </c>
      <c r="D110" s="100">
        <v>0.1464985</v>
      </c>
      <c r="E110" s="100">
        <v>0</v>
      </c>
      <c r="F110" s="100">
        <v>0</v>
      </c>
      <c r="G110" s="100">
        <v>0.29122680000000001</v>
      </c>
      <c r="H110" s="100">
        <v>0.29573199999999999</v>
      </c>
      <c r="I110" s="100">
        <v>0.1337392</v>
      </c>
      <c r="J110" s="100">
        <v>0.83231949999999999</v>
      </c>
      <c r="K110" s="100">
        <v>4.7666082999999997</v>
      </c>
      <c r="L110" s="100">
        <v>14.001982999999999</v>
      </c>
      <c r="M110" s="100">
        <v>25.028929999999999</v>
      </c>
      <c r="N110" s="100">
        <v>59.505070000000003</v>
      </c>
      <c r="O110" s="100">
        <v>110.86398</v>
      </c>
      <c r="P110" s="100">
        <v>188.19772</v>
      </c>
      <c r="Q110" s="100">
        <v>287.76353</v>
      </c>
      <c r="R110" s="100">
        <v>368.69308000000001</v>
      </c>
      <c r="S110" s="100">
        <v>437.62763999999999</v>
      </c>
      <c r="T110" s="100">
        <v>401.62025</v>
      </c>
      <c r="U110" s="100">
        <v>46.078726000000003</v>
      </c>
      <c r="V110" s="100">
        <v>49.812235000000001</v>
      </c>
      <c r="W110" s="127"/>
      <c r="X110" s="123">
        <v>2003</v>
      </c>
      <c r="Y110" s="100">
        <v>0</v>
      </c>
      <c r="Z110" s="100">
        <v>0</v>
      </c>
      <c r="AA110" s="100">
        <v>0</v>
      </c>
      <c r="AB110" s="100">
        <v>0</v>
      </c>
      <c r="AC110" s="100">
        <v>0.15076999999999999</v>
      </c>
      <c r="AD110" s="100">
        <v>0.14858360000000001</v>
      </c>
      <c r="AE110" s="100">
        <v>0.39410109999999998</v>
      </c>
      <c r="AF110" s="100">
        <v>0.95767749999999996</v>
      </c>
      <c r="AG110" s="100">
        <v>5.0932323000000004</v>
      </c>
      <c r="AH110" s="100">
        <v>8.6781226999999994</v>
      </c>
      <c r="AI110" s="100">
        <v>20.457540999999999</v>
      </c>
      <c r="AJ110" s="100">
        <v>32.150933000000002</v>
      </c>
      <c r="AK110" s="100">
        <v>61.561940999999997</v>
      </c>
      <c r="AL110" s="100">
        <v>81.451498999999998</v>
      </c>
      <c r="AM110" s="100">
        <v>117.80043999999999</v>
      </c>
      <c r="AN110" s="100">
        <v>160.46245999999999</v>
      </c>
      <c r="AO110" s="100">
        <v>159.57058000000001</v>
      </c>
      <c r="AP110" s="100">
        <v>143.5138</v>
      </c>
      <c r="AQ110" s="100">
        <v>24.825987000000001</v>
      </c>
      <c r="AR110" s="100">
        <v>22.471679000000002</v>
      </c>
      <c r="AS110" s="127"/>
      <c r="AT110" s="123">
        <v>2003</v>
      </c>
      <c r="AU110" s="100">
        <v>7.8793799999999997E-2</v>
      </c>
      <c r="AV110" s="100">
        <v>7.5205999999999995E-2</v>
      </c>
      <c r="AW110" s="100">
        <v>0</v>
      </c>
      <c r="AX110" s="100">
        <v>0</v>
      </c>
      <c r="AY110" s="100">
        <v>0.22222020000000001</v>
      </c>
      <c r="AZ110" s="100">
        <v>0.2223359</v>
      </c>
      <c r="BA110" s="100">
        <v>0.26508500000000002</v>
      </c>
      <c r="BB110" s="100">
        <v>0.89543269999999997</v>
      </c>
      <c r="BC110" s="100">
        <v>4.9310442999999999</v>
      </c>
      <c r="BD110" s="100">
        <v>11.320679</v>
      </c>
      <c r="BE110" s="100">
        <v>22.738168999999999</v>
      </c>
      <c r="BF110" s="100">
        <v>45.971707000000002</v>
      </c>
      <c r="BG110" s="100">
        <v>86.403423000000004</v>
      </c>
      <c r="BH110" s="100">
        <v>134.05542</v>
      </c>
      <c r="BI110" s="100">
        <v>199.14296999999999</v>
      </c>
      <c r="BJ110" s="100">
        <v>253.39567</v>
      </c>
      <c r="BK110" s="100">
        <v>269.94236999999998</v>
      </c>
      <c r="BL110" s="100">
        <v>224.00102999999999</v>
      </c>
      <c r="BM110" s="100">
        <v>35.373932000000003</v>
      </c>
      <c r="BN110" s="100">
        <v>34.559764000000001</v>
      </c>
      <c r="BO110" s="127"/>
      <c r="BP110" s="123">
        <v>2003</v>
      </c>
    </row>
    <row r="111" spans="1:68">
      <c r="A111" s="127"/>
      <c r="B111" s="124">
        <v>2004</v>
      </c>
      <c r="C111" s="100">
        <v>0</v>
      </c>
      <c r="D111" s="100">
        <v>0</v>
      </c>
      <c r="E111" s="100">
        <v>0</v>
      </c>
      <c r="F111" s="100">
        <v>0</v>
      </c>
      <c r="G111" s="100">
        <v>0</v>
      </c>
      <c r="H111" s="100">
        <v>0</v>
      </c>
      <c r="I111" s="100">
        <v>0.80130129999999999</v>
      </c>
      <c r="J111" s="100">
        <v>1.2490787999999999</v>
      </c>
      <c r="K111" s="100">
        <v>4.4767884999999996</v>
      </c>
      <c r="L111" s="100">
        <v>14.851800000000001</v>
      </c>
      <c r="M111" s="100">
        <v>28.210820999999999</v>
      </c>
      <c r="N111" s="100">
        <v>59.383713999999998</v>
      </c>
      <c r="O111" s="100">
        <v>111.21223999999999</v>
      </c>
      <c r="P111" s="100">
        <v>176.11679000000001</v>
      </c>
      <c r="Q111" s="100">
        <v>302.61302000000001</v>
      </c>
      <c r="R111" s="100">
        <v>380.22030999999998</v>
      </c>
      <c r="S111" s="100">
        <v>446.88038</v>
      </c>
      <c r="T111" s="100">
        <v>443.24167999999997</v>
      </c>
      <c r="U111" s="100">
        <v>47.827641999999997</v>
      </c>
      <c r="V111" s="100">
        <v>51.190331</v>
      </c>
      <c r="W111" s="127"/>
      <c r="X111" s="124">
        <v>2004</v>
      </c>
      <c r="Y111" s="100">
        <v>0.161636</v>
      </c>
      <c r="Z111" s="100">
        <v>0</v>
      </c>
      <c r="AA111" s="100">
        <v>0</v>
      </c>
      <c r="AB111" s="100">
        <v>0</v>
      </c>
      <c r="AC111" s="100">
        <v>0</v>
      </c>
      <c r="AD111" s="100">
        <v>0.14955979999999999</v>
      </c>
      <c r="AE111" s="100">
        <v>0</v>
      </c>
      <c r="AF111" s="100">
        <v>2.0523823000000001</v>
      </c>
      <c r="AG111" s="100">
        <v>5.3194318999999997</v>
      </c>
      <c r="AH111" s="100">
        <v>10.037193</v>
      </c>
      <c r="AI111" s="100">
        <v>17.026865999999998</v>
      </c>
      <c r="AJ111" s="100">
        <v>33.609051999999998</v>
      </c>
      <c r="AK111" s="100">
        <v>60.472540000000002</v>
      </c>
      <c r="AL111" s="100">
        <v>78.051406</v>
      </c>
      <c r="AM111" s="100">
        <v>111.76817</v>
      </c>
      <c r="AN111" s="100">
        <v>166.94716</v>
      </c>
      <c r="AO111" s="100">
        <v>178.46860000000001</v>
      </c>
      <c r="AP111" s="100">
        <v>137.41506999999999</v>
      </c>
      <c r="AQ111" s="100">
        <v>25.217274</v>
      </c>
      <c r="AR111" s="100">
        <v>22.532349</v>
      </c>
      <c r="AS111" s="127"/>
      <c r="AT111" s="124">
        <v>2004</v>
      </c>
      <c r="AU111" s="100">
        <v>7.8729199999999999E-2</v>
      </c>
      <c r="AV111" s="100">
        <v>0</v>
      </c>
      <c r="AW111" s="100">
        <v>0</v>
      </c>
      <c r="AX111" s="100">
        <v>0</v>
      </c>
      <c r="AY111" s="100">
        <v>0</v>
      </c>
      <c r="AZ111" s="100">
        <v>7.4420399999999998E-2</v>
      </c>
      <c r="BA111" s="100">
        <v>0.397588</v>
      </c>
      <c r="BB111" s="100">
        <v>1.6535884000000001</v>
      </c>
      <c r="BC111" s="100">
        <v>4.9012175999999998</v>
      </c>
      <c r="BD111" s="100">
        <v>12.427009</v>
      </c>
      <c r="BE111" s="100">
        <v>22.595144000000001</v>
      </c>
      <c r="BF111" s="100">
        <v>46.590628000000002</v>
      </c>
      <c r="BG111" s="100">
        <v>86.002769999999998</v>
      </c>
      <c r="BH111" s="100">
        <v>126.38636</v>
      </c>
      <c r="BI111" s="100">
        <v>203.30901</v>
      </c>
      <c r="BJ111" s="100">
        <v>263.01254</v>
      </c>
      <c r="BK111" s="100">
        <v>286.04766999999998</v>
      </c>
      <c r="BL111" s="100">
        <v>233.33962</v>
      </c>
      <c r="BM111" s="100">
        <v>36.442588999999998</v>
      </c>
      <c r="BN111" s="100">
        <v>35.203994999999999</v>
      </c>
      <c r="BO111" s="127"/>
      <c r="BP111" s="124">
        <v>2004</v>
      </c>
    </row>
    <row r="112" spans="1:68">
      <c r="A112" s="127"/>
      <c r="B112" s="123">
        <v>2005</v>
      </c>
      <c r="C112" s="100">
        <v>0</v>
      </c>
      <c r="D112" s="100">
        <v>0</v>
      </c>
      <c r="E112" s="100">
        <v>0</v>
      </c>
      <c r="F112" s="100">
        <v>0.1416567</v>
      </c>
      <c r="G112" s="100">
        <v>0</v>
      </c>
      <c r="H112" s="100">
        <v>0</v>
      </c>
      <c r="I112" s="100">
        <v>0.13422220000000001</v>
      </c>
      <c r="J112" s="100">
        <v>0.95904860000000003</v>
      </c>
      <c r="K112" s="100">
        <v>4.2202551000000001</v>
      </c>
      <c r="L112" s="100">
        <v>9.8681558999999996</v>
      </c>
      <c r="M112" s="100">
        <v>25.647718999999999</v>
      </c>
      <c r="N112" s="100">
        <v>54.905783</v>
      </c>
      <c r="O112" s="100">
        <v>113.52309</v>
      </c>
      <c r="P112" s="100">
        <v>182.33447000000001</v>
      </c>
      <c r="Q112" s="100">
        <v>276.39467999999999</v>
      </c>
      <c r="R112" s="100">
        <v>384.28555</v>
      </c>
      <c r="S112" s="100">
        <v>435.87572999999998</v>
      </c>
      <c r="T112" s="100">
        <v>415.49668000000003</v>
      </c>
      <c r="U112" s="100">
        <v>46.848022999999998</v>
      </c>
      <c r="V112" s="100">
        <v>49.351646000000002</v>
      </c>
      <c r="W112" s="127"/>
      <c r="X112" s="123">
        <v>2005</v>
      </c>
      <c r="Y112" s="100">
        <v>0</v>
      </c>
      <c r="Z112" s="100">
        <v>0</v>
      </c>
      <c r="AA112" s="100">
        <v>0</v>
      </c>
      <c r="AB112" s="100">
        <v>0</v>
      </c>
      <c r="AC112" s="100">
        <v>0</v>
      </c>
      <c r="AD112" s="100">
        <v>0</v>
      </c>
      <c r="AE112" s="100">
        <v>0.13236529999999999</v>
      </c>
      <c r="AF112" s="100">
        <v>1.2186733000000001</v>
      </c>
      <c r="AG112" s="100">
        <v>2.3394914</v>
      </c>
      <c r="AH112" s="100">
        <v>12.028332000000001</v>
      </c>
      <c r="AI112" s="100">
        <v>14.853089000000001</v>
      </c>
      <c r="AJ112" s="100">
        <v>36.179391000000003</v>
      </c>
      <c r="AK112" s="100">
        <v>59.685085999999998</v>
      </c>
      <c r="AL112" s="100">
        <v>92.426766000000001</v>
      </c>
      <c r="AM112" s="100">
        <v>127.3027</v>
      </c>
      <c r="AN112" s="100">
        <v>164.52193</v>
      </c>
      <c r="AO112" s="100">
        <v>186.22691</v>
      </c>
      <c r="AP112" s="100">
        <v>147.80241000000001</v>
      </c>
      <c r="AQ112" s="100">
        <v>26.631326000000001</v>
      </c>
      <c r="AR112" s="100">
        <v>23.548763999999998</v>
      </c>
      <c r="AS112" s="127"/>
      <c r="AT112" s="123">
        <v>2005</v>
      </c>
      <c r="AU112" s="100">
        <v>0</v>
      </c>
      <c r="AV112" s="100">
        <v>0</v>
      </c>
      <c r="AW112" s="100">
        <v>0</v>
      </c>
      <c r="AX112" s="100">
        <v>7.2488399999999995E-2</v>
      </c>
      <c r="AY112" s="100">
        <v>0</v>
      </c>
      <c r="AZ112" s="100">
        <v>0</v>
      </c>
      <c r="BA112" s="100">
        <v>0.1332873</v>
      </c>
      <c r="BB112" s="100">
        <v>1.0896227999999999</v>
      </c>
      <c r="BC112" s="100">
        <v>3.2730096</v>
      </c>
      <c r="BD112" s="100">
        <v>10.957265</v>
      </c>
      <c r="BE112" s="100">
        <v>20.219456999999998</v>
      </c>
      <c r="BF112" s="100">
        <v>45.578888999999997</v>
      </c>
      <c r="BG112" s="100">
        <v>86.711444</v>
      </c>
      <c r="BH112" s="100">
        <v>136.84566000000001</v>
      </c>
      <c r="BI112" s="100">
        <v>198.83509000000001</v>
      </c>
      <c r="BJ112" s="100">
        <v>264.42135000000002</v>
      </c>
      <c r="BK112" s="100">
        <v>287.07182</v>
      </c>
      <c r="BL112" s="100">
        <v>233.29615999999999</v>
      </c>
      <c r="BM112" s="100">
        <v>36.670749999999998</v>
      </c>
      <c r="BN112" s="100">
        <v>35.001570000000001</v>
      </c>
      <c r="BO112" s="127"/>
      <c r="BP112" s="123">
        <v>2005</v>
      </c>
    </row>
    <row r="113" spans="2:68">
      <c r="B113" s="123">
        <v>2006</v>
      </c>
      <c r="C113" s="100">
        <v>0.1504991</v>
      </c>
      <c r="D113" s="100">
        <v>0</v>
      </c>
      <c r="E113" s="100">
        <v>0</v>
      </c>
      <c r="F113" s="100">
        <v>0</v>
      </c>
      <c r="G113" s="100">
        <v>0</v>
      </c>
      <c r="H113" s="100">
        <v>0.2872692</v>
      </c>
      <c r="I113" s="100">
        <v>0.54501999999999995</v>
      </c>
      <c r="J113" s="100">
        <v>1.2000767999999999</v>
      </c>
      <c r="K113" s="100">
        <v>4.6482903999999996</v>
      </c>
      <c r="L113" s="100">
        <v>12.028562000000001</v>
      </c>
      <c r="M113" s="100">
        <v>29.694313000000001</v>
      </c>
      <c r="N113" s="100">
        <v>51.837035</v>
      </c>
      <c r="O113" s="100">
        <v>107.55601</v>
      </c>
      <c r="P113" s="100">
        <v>164.90636000000001</v>
      </c>
      <c r="Q113" s="100">
        <v>262.36669000000001</v>
      </c>
      <c r="R113" s="100">
        <v>346.40692999999999</v>
      </c>
      <c r="S113" s="100">
        <v>452.53271999999998</v>
      </c>
      <c r="T113" s="100">
        <v>433.83107999999999</v>
      </c>
      <c r="U113" s="100">
        <v>45.947487000000002</v>
      </c>
      <c r="V113" s="100">
        <v>47.911230000000003</v>
      </c>
      <c r="X113" s="123">
        <v>2006</v>
      </c>
      <c r="Y113" s="100">
        <v>0</v>
      </c>
      <c r="Z113" s="100">
        <v>0</v>
      </c>
      <c r="AA113" s="100">
        <v>0</v>
      </c>
      <c r="AB113" s="100">
        <v>0</v>
      </c>
      <c r="AC113" s="100">
        <v>0</v>
      </c>
      <c r="AD113" s="100">
        <v>0.43771529999999997</v>
      </c>
      <c r="AE113" s="100">
        <v>0.27018779999999998</v>
      </c>
      <c r="AF113" s="100">
        <v>1.4495122</v>
      </c>
      <c r="AG113" s="100">
        <v>4.0603604999999998</v>
      </c>
      <c r="AH113" s="100">
        <v>12.866218</v>
      </c>
      <c r="AI113" s="100">
        <v>18.150347</v>
      </c>
      <c r="AJ113" s="100">
        <v>35.924450999999998</v>
      </c>
      <c r="AK113" s="100">
        <v>62.919119000000002</v>
      </c>
      <c r="AL113" s="100">
        <v>86.937399999999997</v>
      </c>
      <c r="AM113" s="100">
        <v>114.27195</v>
      </c>
      <c r="AN113" s="100">
        <v>153.36079000000001</v>
      </c>
      <c r="AO113" s="100">
        <v>168.33312000000001</v>
      </c>
      <c r="AP113" s="100">
        <v>149.47128000000001</v>
      </c>
      <c r="AQ113" s="100">
        <v>26.089385</v>
      </c>
      <c r="AR113" s="100">
        <v>22.941538000000001</v>
      </c>
      <c r="AT113" s="123">
        <v>2006</v>
      </c>
      <c r="AU113" s="100">
        <v>7.72476E-2</v>
      </c>
      <c r="AV113" s="100">
        <v>0</v>
      </c>
      <c r="AW113" s="100">
        <v>0</v>
      </c>
      <c r="AX113" s="100">
        <v>0</v>
      </c>
      <c r="AY113" s="100">
        <v>0</v>
      </c>
      <c r="AZ113" s="100">
        <v>0.36190240000000001</v>
      </c>
      <c r="BA113" s="100">
        <v>0.40701589999999999</v>
      </c>
      <c r="BB113" s="100">
        <v>1.3255321</v>
      </c>
      <c r="BC113" s="100">
        <v>4.3522873000000004</v>
      </c>
      <c r="BD113" s="100">
        <v>12.451514</v>
      </c>
      <c r="BE113" s="100">
        <v>23.890165</v>
      </c>
      <c r="BF113" s="100">
        <v>43.879452000000001</v>
      </c>
      <c r="BG113" s="100">
        <v>85.305491000000004</v>
      </c>
      <c r="BH113" s="100">
        <v>125.46548</v>
      </c>
      <c r="BI113" s="100">
        <v>185.53766999999999</v>
      </c>
      <c r="BJ113" s="100">
        <v>241.64000999999999</v>
      </c>
      <c r="BK113" s="100">
        <v>284.72640999999999</v>
      </c>
      <c r="BL113" s="100">
        <v>241.61259000000001</v>
      </c>
      <c r="BM113" s="100">
        <v>35.954292000000002</v>
      </c>
      <c r="BN113" s="100">
        <v>33.978510999999997</v>
      </c>
      <c r="BP113" s="123">
        <v>2006</v>
      </c>
    </row>
    <row r="114" spans="2:68">
      <c r="B114" s="123">
        <v>2007</v>
      </c>
      <c r="C114" s="100">
        <v>0</v>
      </c>
      <c r="D114" s="100">
        <v>0</v>
      </c>
      <c r="E114" s="100">
        <v>0</v>
      </c>
      <c r="F114" s="100">
        <v>0</v>
      </c>
      <c r="G114" s="100">
        <v>0.39597369999999998</v>
      </c>
      <c r="H114" s="100">
        <v>0.13840330000000001</v>
      </c>
      <c r="I114" s="100">
        <v>0.4130741</v>
      </c>
      <c r="J114" s="100">
        <v>1.4240183</v>
      </c>
      <c r="K114" s="100">
        <v>5.7576381999999997</v>
      </c>
      <c r="L114" s="100">
        <v>11.368226</v>
      </c>
      <c r="M114" s="100">
        <v>27.276807000000002</v>
      </c>
      <c r="N114" s="100">
        <v>49.866701999999997</v>
      </c>
      <c r="O114" s="100">
        <v>103.83332</v>
      </c>
      <c r="P114" s="100">
        <v>171.98918</v>
      </c>
      <c r="Q114" s="100">
        <v>244.8826</v>
      </c>
      <c r="R114" s="100">
        <v>373.59899999999999</v>
      </c>
      <c r="S114" s="100">
        <v>418.29942</v>
      </c>
      <c r="T114" s="100">
        <v>395.77003999999999</v>
      </c>
      <c r="U114" s="100">
        <v>45.597507999999998</v>
      </c>
      <c r="V114" s="100">
        <v>46.840131999999997</v>
      </c>
      <c r="X114" s="123">
        <v>2007</v>
      </c>
      <c r="Y114" s="100">
        <v>0.15379219999999999</v>
      </c>
      <c r="Z114" s="100">
        <v>0</v>
      </c>
      <c r="AA114" s="100">
        <v>0</v>
      </c>
      <c r="AB114" s="100">
        <v>0.1446906</v>
      </c>
      <c r="AC114" s="100">
        <v>0</v>
      </c>
      <c r="AD114" s="100">
        <v>0.28228969999999998</v>
      </c>
      <c r="AE114" s="100">
        <v>0.82099330000000004</v>
      </c>
      <c r="AF114" s="100">
        <v>1.4044531</v>
      </c>
      <c r="AG114" s="100">
        <v>4.7531153000000002</v>
      </c>
      <c r="AH114" s="100">
        <v>10.102971999999999</v>
      </c>
      <c r="AI114" s="100">
        <v>20.979223000000001</v>
      </c>
      <c r="AJ114" s="100">
        <v>34.843482999999999</v>
      </c>
      <c r="AK114" s="100">
        <v>60.596044999999997</v>
      </c>
      <c r="AL114" s="100">
        <v>89.462727999999998</v>
      </c>
      <c r="AM114" s="100">
        <v>119.90263</v>
      </c>
      <c r="AN114" s="100">
        <v>175.45576</v>
      </c>
      <c r="AO114" s="100">
        <v>185.31907000000001</v>
      </c>
      <c r="AP114" s="100">
        <v>164.44677999999999</v>
      </c>
      <c r="AQ114" s="100">
        <v>27.821308999999999</v>
      </c>
      <c r="AR114" s="100">
        <v>24.241506000000001</v>
      </c>
      <c r="AT114" s="123">
        <v>2007</v>
      </c>
      <c r="AU114" s="100">
        <v>7.4823500000000001E-2</v>
      </c>
      <c r="AV114" s="100">
        <v>0</v>
      </c>
      <c r="AW114" s="100">
        <v>0</v>
      </c>
      <c r="AX114" s="100">
        <v>7.0386799999999999E-2</v>
      </c>
      <c r="AY114" s="100">
        <v>0.20227339999999999</v>
      </c>
      <c r="AZ114" s="100">
        <v>0.20964099999999999</v>
      </c>
      <c r="BA114" s="100">
        <v>0.617672</v>
      </c>
      <c r="BB114" s="100">
        <v>1.4141680000000001</v>
      </c>
      <c r="BC114" s="100">
        <v>5.2518494000000002</v>
      </c>
      <c r="BD114" s="100">
        <v>10.729543</v>
      </c>
      <c r="BE114" s="100">
        <v>24.106774999999999</v>
      </c>
      <c r="BF114" s="100">
        <v>42.337980999999999</v>
      </c>
      <c r="BG114" s="100">
        <v>82.261703999999995</v>
      </c>
      <c r="BH114" s="100">
        <v>130.39600999999999</v>
      </c>
      <c r="BI114" s="100">
        <v>180.08674999999999</v>
      </c>
      <c r="BJ114" s="100">
        <v>266.38184000000001</v>
      </c>
      <c r="BK114" s="100">
        <v>281.83479999999997</v>
      </c>
      <c r="BL114" s="100">
        <v>240.55573999999999</v>
      </c>
      <c r="BM114" s="100">
        <v>36.658050000000003</v>
      </c>
      <c r="BN114" s="100">
        <v>34.354488000000003</v>
      </c>
      <c r="BP114" s="123">
        <v>2007</v>
      </c>
    </row>
    <row r="115" spans="2:68">
      <c r="B115" s="123">
        <v>2008</v>
      </c>
      <c r="C115" s="100">
        <v>0</v>
      </c>
      <c r="D115" s="100">
        <v>0</v>
      </c>
      <c r="E115" s="100">
        <v>0</v>
      </c>
      <c r="F115" s="100">
        <v>0</v>
      </c>
      <c r="G115" s="100">
        <v>0</v>
      </c>
      <c r="H115" s="100">
        <v>0</v>
      </c>
      <c r="I115" s="100">
        <v>1.098892</v>
      </c>
      <c r="J115" s="100">
        <v>2.0285389999999999</v>
      </c>
      <c r="K115" s="100">
        <v>5.1031507999999999</v>
      </c>
      <c r="L115" s="100">
        <v>12.598359</v>
      </c>
      <c r="M115" s="100">
        <v>25.383821999999999</v>
      </c>
      <c r="N115" s="100">
        <v>51.956774000000003</v>
      </c>
      <c r="O115" s="100">
        <v>103.94212</v>
      </c>
      <c r="P115" s="100">
        <v>171.81503000000001</v>
      </c>
      <c r="Q115" s="100">
        <v>246.48763</v>
      </c>
      <c r="R115" s="100">
        <v>372.50684999999999</v>
      </c>
      <c r="S115" s="100">
        <v>462.92352</v>
      </c>
      <c r="T115" s="100">
        <v>462.74991</v>
      </c>
      <c r="U115" s="100">
        <v>47.559389000000003</v>
      </c>
      <c r="V115" s="100">
        <v>48.615631999999998</v>
      </c>
      <c r="X115" s="123">
        <v>2008</v>
      </c>
      <c r="Y115" s="100">
        <v>0</v>
      </c>
      <c r="Z115" s="100">
        <v>0</v>
      </c>
      <c r="AA115" s="100">
        <v>0</v>
      </c>
      <c r="AB115" s="100">
        <v>0</v>
      </c>
      <c r="AC115" s="100">
        <v>0</v>
      </c>
      <c r="AD115" s="100">
        <v>0</v>
      </c>
      <c r="AE115" s="100">
        <v>0.27384579999999997</v>
      </c>
      <c r="AF115" s="100">
        <v>0.74924329999999995</v>
      </c>
      <c r="AG115" s="100">
        <v>3.9747154999999998</v>
      </c>
      <c r="AH115" s="100">
        <v>9.1516190999999996</v>
      </c>
      <c r="AI115" s="100">
        <v>21.150953000000001</v>
      </c>
      <c r="AJ115" s="100">
        <v>30.127051000000002</v>
      </c>
      <c r="AK115" s="100">
        <v>60.069429999999997</v>
      </c>
      <c r="AL115" s="100">
        <v>84.083477999999999</v>
      </c>
      <c r="AM115" s="100">
        <v>124.33351</v>
      </c>
      <c r="AN115" s="100">
        <v>172.98988</v>
      </c>
      <c r="AO115" s="100">
        <v>196.24919</v>
      </c>
      <c r="AP115" s="100">
        <v>161.12986000000001</v>
      </c>
      <c r="AQ115" s="100">
        <v>27.423037999999998</v>
      </c>
      <c r="AR115" s="100">
        <v>23.758459999999999</v>
      </c>
      <c r="AT115" s="123">
        <v>2008</v>
      </c>
      <c r="AU115" s="100">
        <v>0</v>
      </c>
      <c r="AV115" s="100">
        <v>0</v>
      </c>
      <c r="AW115" s="100">
        <v>0</v>
      </c>
      <c r="AX115" s="100">
        <v>0</v>
      </c>
      <c r="AY115" s="100">
        <v>0</v>
      </c>
      <c r="AZ115" s="100">
        <v>0</v>
      </c>
      <c r="BA115" s="100">
        <v>0.68570929999999997</v>
      </c>
      <c r="BB115" s="100">
        <v>1.3840368999999999</v>
      </c>
      <c r="BC115" s="100">
        <v>4.5351201999999997</v>
      </c>
      <c r="BD115" s="100">
        <v>10.859507000000001</v>
      </c>
      <c r="BE115" s="100">
        <v>23.250572999999999</v>
      </c>
      <c r="BF115" s="100">
        <v>40.990228999999999</v>
      </c>
      <c r="BG115" s="100">
        <v>82.049722000000003</v>
      </c>
      <c r="BH115" s="100">
        <v>127.66575</v>
      </c>
      <c r="BI115" s="100">
        <v>183.31693999999999</v>
      </c>
      <c r="BJ115" s="100">
        <v>264.74955</v>
      </c>
      <c r="BK115" s="100">
        <v>307.86273999999997</v>
      </c>
      <c r="BL115" s="100">
        <v>261.51873999999998</v>
      </c>
      <c r="BM115" s="100">
        <v>37.441411000000002</v>
      </c>
      <c r="BN115" s="100">
        <v>34.832281999999999</v>
      </c>
      <c r="BP115" s="123">
        <v>2008</v>
      </c>
    </row>
    <row r="116" spans="2:68">
      <c r="B116" s="123">
        <v>2009</v>
      </c>
      <c r="C116" s="100">
        <v>0</v>
      </c>
      <c r="D116" s="100">
        <v>0</v>
      </c>
      <c r="E116" s="100">
        <v>0</v>
      </c>
      <c r="F116" s="100">
        <v>0</v>
      </c>
      <c r="G116" s="100">
        <v>0</v>
      </c>
      <c r="H116" s="100">
        <v>0.24959000000000001</v>
      </c>
      <c r="I116" s="100">
        <v>0.5417786</v>
      </c>
      <c r="J116" s="100">
        <v>0.87909769999999998</v>
      </c>
      <c r="K116" s="100">
        <v>3.9976014000000002</v>
      </c>
      <c r="L116" s="100">
        <v>11.422119</v>
      </c>
      <c r="M116" s="100">
        <v>24.819600000000001</v>
      </c>
      <c r="N116" s="100">
        <v>48.338197999999998</v>
      </c>
      <c r="O116" s="100">
        <v>96.290237000000005</v>
      </c>
      <c r="P116" s="100">
        <v>147.54436999999999</v>
      </c>
      <c r="Q116" s="100">
        <v>250.57487</v>
      </c>
      <c r="R116" s="100">
        <v>325.09829999999999</v>
      </c>
      <c r="S116" s="100">
        <v>419.96839</v>
      </c>
      <c r="T116" s="100">
        <v>440.29773</v>
      </c>
      <c r="U116" s="100">
        <v>44.089339000000002</v>
      </c>
      <c r="V116" s="100">
        <v>44.762639999999998</v>
      </c>
      <c r="X116" s="123">
        <v>2009</v>
      </c>
      <c r="Y116" s="100">
        <v>0</v>
      </c>
      <c r="Z116" s="100">
        <v>0</v>
      </c>
      <c r="AA116" s="100">
        <v>0</v>
      </c>
      <c r="AB116" s="100">
        <v>0</v>
      </c>
      <c r="AC116" s="100">
        <v>0</v>
      </c>
      <c r="AD116" s="100">
        <v>0.25773360000000001</v>
      </c>
      <c r="AE116" s="100">
        <v>0.27097769999999999</v>
      </c>
      <c r="AF116" s="100">
        <v>1.6088929999999999</v>
      </c>
      <c r="AG116" s="100">
        <v>4.7268100999999998</v>
      </c>
      <c r="AH116" s="100">
        <v>9.6939393999999997</v>
      </c>
      <c r="AI116" s="100">
        <v>20.250636</v>
      </c>
      <c r="AJ116" s="100">
        <v>36.269573999999999</v>
      </c>
      <c r="AK116" s="100">
        <v>54.323191999999999</v>
      </c>
      <c r="AL116" s="100">
        <v>95.755527000000001</v>
      </c>
      <c r="AM116" s="100">
        <v>123.76802000000001</v>
      </c>
      <c r="AN116" s="100">
        <v>147.78359</v>
      </c>
      <c r="AO116" s="100">
        <v>205.13235</v>
      </c>
      <c r="AP116" s="100">
        <v>165.83273</v>
      </c>
      <c r="AQ116" s="100">
        <v>27.766411999999999</v>
      </c>
      <c r="AR116" s="100">
        <v>23.886517000000001</v>
      </c>
      <c r="AT116" s="123">
        <v>2009</v>
      </c>
      <c r="AU116" s="100">
        <v>0</v>
      </c>
      <c r="AV116" s="100">
        <v>0</v>
      </c>
      <c r="AW116" s="100">
        <v>0</v>
      </c>
      <c r="AX116" s="100">
        <v>0</v>
      </c>
      <c r="AY116" s="100">
        <v>0</v>
      </c>
      <c r="AZ116" s="100">
        <v>0.2535965</v>
      </c>
      <c r="BA116" s="100">
        <v>0.40640029999999999</v>
      </c>
      <c r="BB116" s="100">
        <v>1.2466652</v>
      </c>
      <c r="BC116" s="100">
        <v>4.3648974999999997</v>
      </c>
      <c r="BD116" s="100">
        <v>10.550490999999999</v>
      </c>
      <c r="BE116" s="100">
        <v>22.516190999999999</v>
      </c>
      <c r="BF116" s="100">
        <v>42.263193999999999</v>
      </c>
      <c r="BG116" s="100">
        <v>75.333472</v>
      </c>
      <c r="BH116" s="100">
        <v>121.49728</v>
      </c>
      <c r="BI116" s="100">
        <v>185.21295000000001</v>
      </c>
      <c r="BJ116" s="100">
        <v>229.56179</v>
      </c>
      <c r="BK116" s="100">
        <v>295.83935000000002</v>
      </c>
      <c r="BL116" s="100">
        <v>258.26319999999998</v>
      </c>
      <c r="BM116" s="100">
        <v>35.893991</v>
      </c>
      <c r="BN116" s="100">
        <v>33.172182999999997</v>
      </c>
      <c r="BP116" s="123">
        <v>2009</v>
      </c>
    </row>
    <row r="117" spans="2:68">
      <c r="B117" s="123">
        <v>2010</v>
      </c>
      <c r="C117" s="100">
        <v>0</v>
      </c>
      <c r="D117" s="100">
        <v>0</v>
      </c>
      <c r="E117" s="100">
        <v>0</v>
      </c>
      <c r="F117" s="100">
        <v>0</v>
      </c>
      <c r="G117" s="100">
        <v>0</v>
      </c>
      <c r="H117" s="100">
        <v>0.36303390000000002</v>
      </c>
      <c r="I117" s="100">
        <v>0.26681749999999999</v>
      </c>
      <c r="J117" s="100">
        <v>1.5107508999999999</v>
      </c>
      <c r="K117" s="100">
        <v>4.5880339000000001</v>
      </c>
      <c r="L117" s="100">
        <v>11.549937</v>
      </c>
      <c r="M117" s="100">
        <v>24.041318</v>
      </c>
      <c r="N117" s="100">
        <v>47.782212000000001</v>
      </c>
      <c r="O117" s="100">
        <v>84.751723999999996</v>
      </c>
      <c r="P117" s="100">
        <v>160.22479999999999</v>
      </c>
      <c r="Q117" s="100">
        <v>235.44458</v>
      </c>
      <c r="R117" s="100">
        <v>330.62346000000002</v>
      </c>
      <c r="S117" s="100">
        <v>428.80680000000001</v>
      </c>
      <c r="T117" s="100">
        <v>481.06153</v>
      </c>
      <c r="U117" s="100">
        <v>44.995223000000003</v>
      </c>
      <c r="V117" s="100">
        <v>45.086238999999999</v>
      </c>
      <c r="X117" s="123">
        <v>2010</v>
      </c>
      <c r="Y117" s="100">
        <v>0</v>
      </c>
      <c r="Z117" s="100">
        <v>0</v>
      </c>
      <c r="AA117" s="100">
        <v>0</v>
      </c>
      <c r="AB117" s="100">
        <v>0.14070099999999999</v>
      </c>
      <c r="AC117" s="100">
        <v>0</v>
      </c>
      <c r="AD117" s="100">
        <v>0.2497231</v>
      </c>
      <c r="AE117" s="100">
        <v>0</v>
      </c>
      <c r="AF117" s="100">
        <v>1.240327</v>
      </c>
      <c r="AG117" s="100">
        <v>4.1330425999999996</v>
      </c>
      <c r="AH117" s="100">
        <v>8.7983606999999999</v>
      </c>
      <c r="AI117" s="100">
        <v>19.678920999999999</v>
      </c>
      <c r="AJ117" s="100">
        <v>31.987822999999999</v>
      </c>
      <c r="AK117" s="100">
        <v>61.605835999999996</v>
      </c>
      <c r="AL117" s="100">
        <v>89.904059000000004</v>
      </c>
      <c r="AM117" s="100">
        <v>137.17079000000001</v>
      </c>
      <c r="AN117" s="100">
        <v>161.79973000000001</v>
      </c>
      <c r="AO117" s="100">
        <v>195.09041999999999</v>
      </c>
      <c r="AP117" s="100">
        <v>178.42438000000001</v>
      </c>
      <c r="AQ117" s="100">
        <v>28.624576999999999</v>
      </c>
      <c r="AR117" s="100">
        <v>24.397877000000001</v>
      </c>
      <c r="AT117" s="123">
        <v>2010</v>
      </c>
      <c r="AU117" s="100">
        <v>0</v>
      </c>
      <c r="AV117" s="100">
        <v>0</v>
      </c>
      <c r="AW117" s="100">
        <v>0</v>
      </c>
      <c r="AX117" s="100">
        <v>6.8490899999999993E-2</v>
      </c>
      <c r="AY117" s="100">
        <v>0</v>
      </c>
      <c r="AZ117" s="100">
        <v>0.30726569999999997</v>
      </c>
      <c r="BA117" s="100">
        <v>0.1334938</v>
      </c>
      <c r="BB117" s="100">
        <v>1.3745308999999999</v>
      </c>
      <c r="BC117" s="100">
        <v>4.3588519000000003</v>
      </c>
      <c r="BD117" s="100">
        <v>10.162053</v>
      </c>
      <c r="BE117" s="100">
        <v>21.840593999999999</v>
      </c>
      <c r="BF117" s="100">
        <v>39.819535999999999</v>
      </c>
      <c r="BG117" s="100">
        <v>73.175796000000005</v>
      </c>
      <c r="BH117" s="100">
        <v>124.83556</v>
      </c>
      <c r="BI117" s="100">
        <v>185.13422</v>
      </c>
      <c r="BJ117" s="100">
        <v>239.72004999999999</v>
      </c>
      <c r="BK117" s="100">
        <v>294.74763000000002</v>
      </c>
      <c r="BL117" s="100">
        <v>281.43220000000002</v>
      </c>
      <c r="BM117" s="100">
        <v>36.774200999999998</v>
      </c>
      <c r="BN117" s="100">
        <v>33.563319999999997</v>
      </c>
      <c r="BP117" s="123">
        <v>2010</v>
      </c>
    </row>
    <row r="118" spans="2:68">
      <c r="B118" s="123">
        <v>2011</v>
      </c>
      <c r="C118" s="100">
        <v>0</v>
      </c>
      <c r="D118" s="100">
        <v>0</v>
      </c>
      <c r="E118" s="100">
        <v>0</v>
      </c>
      <c r="F118" s="100">
        <v>0</v>
      </c>
      <c r="G118" s="100">
        <v>0</v>
      </c>
      <c r="H118" s="100">
        <v>0.23778840000000001</v>
      </c>
      <c r="I118" s="100">
        <v>0.91002340000000004</v>
      </c>
      <c r="J118" s="100">
        <v>1.7898144</v>
      </c>
      <c r="K118" s="100">
        <v>3.4318485999999999</v>
      </c>
      <c r="L118" s="100">
        <v>12.693892999999999</v>
      </c>
      <c r="M118" s="100">
        <v>26.364640999999999</v>
      </c>
      <c r="N118" s="100">
        <v>52.260413999999997</v>
      </c>
      <c r="O118" s="100">
        <v>88.023848000000001</v>
      </c>
      <c r="P118" s="100">
        <v>151.8177</v>
      </c>
      <c r="Q118" s="100">
        <v>217.46674999999999</v>
      </c>
      <c r="R118" s="100">
        <v>319.64584000000002</v>
      </c>
      <c r="S118" s="100">
        <v>405.09624000000002</v>
      </c>
      <c r="T118" s="100">
        <v>460.91896000000003</v>
      </c>
      <c r="U118" s="100">
        <v>44.629390000000001</v>
      </c>
      <c r="V118" s="100">
        <v>43.807357000000003</v>
      </c>
      <c r="X118" s="123">
        <v>2011</v>
      </c>
      <c r="Y118" s="100">
        <v>0</v>
      </c>
      <c r="Z118" s="100">
        <v>0</v>
      </c>
      <c r="AA118" s="100">
        <v>0</v>
      </c>
      <c r="AB118" s="100">
        <v>0</v>
      </c>
      <c r="AC118" s="100">
        <v>0.1268725</v>
      </c>
      <c r="AD118" s="100">
        <v>0.1223861</v>
      </c>
      <c r="AE118" s="100">
        <v>0.26077319999999998</v>
      </c>
      <c r="AF118" s="100">
        <v>1.3894047</v>
      </c>
      <c r="AG118" s="100">
        <v>3.9975214999999999</v>
      </c>
      <c r="AH118" s="100">
        <v>10.286875</v>
      </c>
      <c r="AI118" s="100">
        <v>19.352205000000001</v>
      </c>
      <c r="AJ118" s="100">
        <v>34.276862000000001</v>
      </c>
      <c r="AK118" s="100">
        <v>58.718091000000001</v>
      </c>
      <c r="AL118" s="100">
        <v>92.915312</v>
      </c>
      <c r="AM118" s="100">
        <v>123.65845</v>
      </c>
      <c r="AN118" s="100">
        <v>152.70230000000001</v>
      </c>
      <c r="AO118" s="100">
        <v>180.69911999999999</v>
      </c>
      <c r="AP118" s="100">
        <v>177.66891000000001</v>
      </c>
      <c r="AQ118" s="100">
        <v>28.114944000000001</v>
      </c>
      <c r="AR118" s="100">
        <v>23.650296000000001</v>
      </c>
      <c r="AT118" s="123">
        <v>2011</v>
      </c>
      <c r="AU118" s="100">
        <v>0</v>
      </c>
      <c r="AV118" s="100">
        <v>0</v>
      </c>
      <c r="AW118" s="100">
        <v>0</v>
      </c>
      <c r="AX118" s="100">
        <v>0</v>
      </c>
      <c r="AY118" s="100">
        <v>6.2047699999999997E-2</v>
      </c>
      <c r="AZ118" s="100">
        <v>0.18092230000000001</v>
      </c>
      <c r="BA118" s="100">
        <v>0.58587610000000001</v>
      </c>
      <c r="BB118" s="100">
        <v>1.5884008999999999</v>
      </c>
      <c r="BC118" s="100">
        <v>3.7171349</v>
      </c>
      <c r="BD118" s="100">
        <v>11.479813</v>
      </c>
      <c r="BE118" s="100">
        <v>22.823668999999999</v>
      </c>
      <c r="BF118" s="100">
        <v>43.188848999999998</v>
      </c>
      <c r="BG118" s="100">
        <v>73.327895999999996</v>
      </c>
      <c r="BH118" s="100">
        <v>122.18892</v>
      </c>
      <c r="BI118" s="100">
        <v>169.71956</v>
      </c>
      <c r="BJ118" s="100">
        <v>229.96699000000001</v>
      </c>
      <c r="BK118" s="100">
        <v>277.00706000000002</v>
      </c>
      <c r="BL118" s="100">
        <v>275.26776999999998</v>
      </c>
      <c r="BM118" s="100">
        <v>36.333891000000001</v>
      </c>
      <c r="BN118" s="100">
        <v>32.648192000000002</v>
      </c>
      <c r="BP118" s="123">
        <v>2011</v>
      </c>
    </row>
    <row r="119" spans="2:68">
      <c r="B119" s="123">
        <v>2012</v>
      </c>
      <c r="C119" s="100">
        <v>0.1303212</v>
      </c>
      <c r="D119" s="100">
        <v>0.13713510000000001</v>
      </c>
      <c r="E119" s="100">
        <v>0</v>
      </c>
      <c r="F119" s="100">
        <v>0</v>
      </c>
      <c r="G119" s="100">
        <v>0</v>
      </c>
      <c r="H119" s="100">
        <v>0.1162231</v>
      </c>
      <c r="I119" s="100">
        <v>0.25059110000000001</v>
      </c>
      <c r="J119" s="100">
        <v>0.9019317</v>
      </c>
      <c r="K119" s="100">
        <v>4.3277410999999999</v>
      </c>
      <c r="L119" s="100">
        <v>10.925595</v>
      </c>
      <c r="M119" s="100">
        <v>23.741785</v>
      </c>
      <c r="N119" s="100">
        <v>45.539771999999999</v>
      </c>
      <c r="O119" s="100">
        <v>80.894200999999995</v>
      </c>
      <c r="P119" s="100">
        <v>146.15074000000001</v>
      </c>
      <c r="Q119" s="100">
        <v>214.54763</v>
      </c>
      <c r="R119" s="100">
        <v>311.89201000000003</v>
      </c>
      <c r="S119" s="100">
        <v>407.35417000000001</v>
      </c>
      <c r="T119" s="100">
        <v>422.83154000000002</v>
      </c>
      <c r="U119" s="100">
        <v>43.149859999999997</v>
      </c>
      <c r="V119" s="100">
        <v>41.831634000000001</v>
      </c>
      <c r="X119" s="123">
        <v>2012</v>
      </c>
      <c r="Y119" s="100">
        <v>0</v>
      </c>
      <c r="Z119" s="100">
        <v>0</v>
      </c>
      <c r="AA119" s="100">
        <v>0</v>
      </c>
      <c r="AB119" s="100">
        <v>0</v>
      </c>
      <c r="AC119" s="100">
        <v>0</v>
      </c>
      <c r="AD119" s="100">
        <v>0.23824219999999999</v>
      </c>
      <c r="AE119" s="100">
        <v>0.25240289999999999</v>
      </c>
      <c r="AF119" s="100">
        <v>0.25592500000000001</v>
      </c>
      <c r="AG119" s="100">
        <v>2.9050837</v>
      </c>
      <c r="AH119" s="100">
        <v>6.8425767999999998</v>
      </c>
      <c r="AI119" s="100">
        <v>18.962246</v>
      </c>
      <c r="AJ119" s="100">
        <v>33.042999000000002</v>
      </c>
      <c r="AK119" s="100">
        <v>60.136091999999998</v>
      </c>
      <c r="AL119" s="100">
        <v>92.387647000000001</v>
      </c>
      <c r="AM119" s="100">
        <v>130.81788</v>
      </c>
      <c r="AN119" s="100">
        <v>155.70299</v>
      </c>
      <c r="AO119" s="100">
        <v>195.91003000000001</v>
      </c>
      <c r="AP119" s="100">
        <v>175.17746</v>
      </c>
      <c r="AQ119" s="100">
        <v>28.487410000000001</v>
      </c>
      <c r="AR119" s="100">
        <v>23.729657</v>
      </c>
      <c r="AT119" s="123">
        <v>2012</v>
      </c>
      <c r="AU119" s="100">
        <v>6.6891599999999996E-2</v>
      </c>
      <c r="AV119" s="100">
        <v>7.0452000000000001E-2</v>
      </c>
      <c r="AW119" s="100">
        <v>0</v>
      </c>
      <c r="AX119" s="100">
        <v>0</v>
      </c>
      <c r="AY119" s="100">
        <v>0</v>
      </c>
      <c r="AZ119" s="100">
        <v>0.17648140000000001</v>
      </c>
      <c r="BA119" s="100">
        <v>0.25149369999999999</v>
      </c>
      <c r="BB119" s="100">
        <v>0.57781539999999998</v>
      </c>
      <c r="BC119" s="100">
        <v>3.6088407999999998</v>
      </c>
      <c r="BD119" s="100">
        <v>8.8642889999999994</v>
      </c>
      <c r="BE119" s="100">
        <v>21.326915</v>
      </c>
      <c r="BF119" s="100">
        <v>39.218676000000002</v>
      </c>
      <c r="BG119" s="100">
        <v>70.451706000000001</v>
      </c>
      <c r="BH119" s="100">
        <v>119.0997</v>
      </c>
      <c r="BI119" s="100">
        <v>171.88256000000001</v>
      </c>
      <c r="BJ119" s="100">
        <v>228.56563</v>
      </c>
      <c r="BK119" s="100">
        <v>287.39891</v>
      </c>
      <c r="BL119" s="100">
        <v>261.71532999999999</v>
      </c>
      <c r="BM119" s="100">
        <v>35.783265</v>
      </c>
      <c r="BN119" s="100">
        <v>31.846954</v>
      </c>
      <c r="BP119" s="123">
        <v>2012</v>
      </c>
    </row>
    <row r="120" spans="2:68">
      <c r="B120" s="123">
        <v>2013</v>
      </c>
      <c r="C120" s="100">
        <v>0</v>
      </c>
      <c r="D120" s="100">
        <v>0</v>
      </c>
      <c r="E120" s="100">
        <v>0</v>
      </c>
      <c r="F120" s="100">
        <v>0</v>
      </c>
      <c r="G120" s="100">
        <v>0</v>
      </c>
      <c r="H120" s="100">
        <v>0.1141998</v>
      </c>
      <c r="I120" s="100">
        <v>0.60224639999999996</v>
      </c>
      <c r="J120" s="100">
        <v>1.2894175000000001</v>
      </c>
      <c r="K120" s="100">
        <v>3.4132188999999999</v>
      </c>
      <c r="L120" s="100">
        <v>9.3673848999999993</v>
      </c>
      <c r="M120" s="100">
        <v>23.784134000000002</v>
      </c>
      <c r="N120" s="100">
        <v>48.175744999999999</v>
      </c>
      <c r="O120" s="100">
        <v>81.875867</v>
      </c>
      <c r="P120" s="100">
        <v>144.78225</v>
      </c>
      <c r="Q120" s="100">
        <v>226.67893000000001</v>
      </c>
      <c r="R120" s="100">
        <v>285.98217</v>
      </c>
      <c r="S120" s="100">
        <v>379.21276</v>
      </c>
      <c r="T120" s="100">
        <v>447.11021</v>
      </c>
      <c r="U120" s="100">
        <v>43.378182000000002</v>
      </c>
      <c r="V120" s="100">
        <v>41.383253000000003</v>
      </c>
      <c r="X120" s="123">
        <v>2013</v>
      </c>
      <c r="Y120" s="100">
        <v>0</v>
      </c>
      <c r="Z120" s="100">
        <v>0.14105010000000001</v>
      </c>
      <c r="AA120" s="100">
        <v>0</v>
      </c>
      <c r="AB120" s="100">
        <v>0</v>
      </c>
      <c r="AC120" s="100">
        <v>0</v>
      </c>
      <c r="AD120" s="100">
        <v>0.1164105</v>
      </c>
      <c r="AE120" s="100">
        <v>0.48587439999999998</v>
      </c>
      <c r="AF120" s="100">
        <v>0.89956369999999997</v>
      </c>
      <c r="AG120" s="100">
        <v>3.0946891999999999</v>
      </c>
      <c r="AH120" s="100">
        <v>7.7434941999999998</v>
      </c>
      <c r="AI120" s="100">
        <v>20.569139</v>
      </c>
      <c r="AJ120" s="100">
        <v>31.907651999999999</v>
      </c>
      <c r="AK120" s="100">
        <v>51.385418000000001</v>
      </c>
      <c r="AL120" s="100">
        <v>83.629136000000003</v>
      </c>
      <c r="AM120" s="100">
        <v>125.09703</v>
      </c>
      <c r="AN120" s="100">
        <v>155.43675999999999</v>
      </c>
      <c r="AO120" s="100">
        <v>180.30183</v>
      </c>
      <c r="AP120" s="100">
        <v>184.67057</v>
      </c>
      <c r="AQ120" s="100">
        <v>27.687994</v>
      </c>
      <c r="AR120" s="100">
        <v>22.914565</v>
      </c>
      <c r="AT120" s="123">
        <v>2013</v>
      </c>
      <c r="AU120" s="100">
        <v>0</v>
      </c>
      <c r="AV120" s="100">
        <v>6.8564299999999995E-2</v>
      </c>
      <c r="AW120" s="100">
        <v>0</v>
      </c>
      <c r="AX120" s="100">
        <v>0</v>
      </c>
      <c r="AY120" s="100">
        <v>0</v>
      </c>
      <c r="AZ120" s="100">
        <v>0.1152946</v>
      </c>
      <c r="BA120" s="100">
        <v>0.54430559999999995</v>
      </c>
      <c r="BB120" s="100">
        <v>1.094163</v>
      </c>
      <c r="BC120" s="100">
        <v>3.2520541000000001</v>
      </c>
      <c r="BD120" s="100">
        <v>8.5464900000000004</v>
      </c>
      <c r="BE120" s="100">
        <v>22.158453000000002</v>
      </c>
      <c r="BF120" s="100">
        <v>39.923692000000003</v>
      </c>
      <c r="BG120" s="100">
        <v>66.471137999999996</v>
      </c>
      <c r="BH120" s="100">
        <v>114.02994</v>
      </c>
      <c r="BI120" s="100">
        <v>174.81352000000001</v>
      </c>
      <c r="BJ120" s="100">
        <v>216.73904999999999</v>
      </c>
      <c r="BK120" s="100">
        <v>266.95058</v>
      </c>
      <c r="BL120" s="100">
        <v>277.81398000000002</v>
      </c>
      <c r="BM120" s="100">
        <v>35.492244999999997</v>
      </c>
      <c r="BN120" s="100">
        <v>31.248206</v>
      </c>
      <c r="BP120" s="123">
        <v>2013</v>
      </c>
    </row>
    <row r="121" spans="2:68">
      <c r="B121" s="123">
        <v>2014</v>
      </c>
      <c r="C121" s="100">
        <v>0</v>
      </c>
      <c r="D121" s="100">
        <v>0</v>
      </c>
      <c r="E121" s="100">
        <v>0</v>
      </c>
      <c r="F121" s="100">
        <v>0</v>
      </c>
      <c r="G121" s="100">
        <v>0</v>
      </c>
      <c r="H121" s="100">
        <v>0.11304889999999999</v>
      </c>
      <c r="I121" s="100">
        <v>0.35106850000000001</v>
      </c>
      <c r="J121" s="100">
        <v>0.77247809999999995</v>
      </c>
      <c r="K121" s="100">
        <v>3.2822437999999998</v>
      </c>
      <c r="L121" s="100">
        <v>9.476839</v>
      </c>
      <c r="M121" s="100">
        <v>25.668648999999998</v>
      </c>
      <c r="N121" s="100">
        <v>45.827872999999997</v>
      </c>
      <c r="O121" s="100">
        <v>76.331093999999993</v>
      </c>
      <c r="P121" s="100">
        <v>135.88253</v>
      </c>
      <c r="Q121" s="100">
        <v>209.47110000000001</v>
      </c>
      <c r="R121" s="100">
        <v>291.14364999999998</v>
      </c>
      <c r="S121" s="100">
        <v>364.98205999999999</v>
      </c>
      <c r="T121" s="100">
        <v>429.62581999999998</v>
      </c>
      <c r="U121" s="100">
        <v>42.356656999999998</v>
      </c>
      <c r="V121" s="100">
        <v>39.870134</v>
      </c>
      <c r="X121" s="123">
        <v>2014</v>
      </c>
      <c r="Y121" s="100">
        <v>0.13311310000000001</v>
      </c>
      <c r="Z121" s="100">
        <v>0</v>
      </c>
      <c r="AA121" s="100">
        <v>0</v>
      </c>
      <c r="AB121" s="100">
        <v>0</v>
      </c>
      <c r="AC121" s="100">
        <v>0</v>
      </c>
      <c r="AD121" s="100">
        <v>0.34218799999999999</v>
      </c>
      <c r="AE121" s="100">
        <v>0.23481009999999999</v>
      </c>
      <c r="AF121" s="100">
        <v>0.51285670000000005</v>
      </c>
      <c r="AG121" s="100">
        <v>2.8492530999999999</v>
      </c>
      <c r="AH121" s="100">
        <v>8.4365208999999997</v>
      </c>
      <c r="AI121" s="100">
        <v>17.948578999999999</v>
      </c>
      <c r="AJ121" s="100">
        <v>30.109155999999999</v>
      </c>
      <c r="AK121" s="100">
        <v>58.070382000000002</v>
      </c>
      <c r="AL121" s="100">
        <v>87.560231000000002</v>
      </c>
      <c r="AM121" s="100">
        <v>123.33183</v>
      </c>
      <c r="AN121" s="100">
        <v>157.7723</v>
      </c>
      <c r="AO121" s="100">
        <v>179.44248999999999</v>
      </c>
      <c r="AP121" s="100">
        <v>174.34689</v>
      </c>
      <c r="AQ121" s="100">
        <v>27.941403999999999</v>
      </c>
      <c r="AR121" s="100">
        <v>22.912009000000001</v>
      </c>
      <c r="AT121" s="123">
        <v>2014</v>
      </c>
      <c r="AU121" s="100">
        <v>6.4787899999999995E-2</v>
      </c>
      <c r="AV121" s="100">
        <v>0</v>
      </c>
      <c r="AW121" s="100">
        <v>0</v>
      </c>
      <c r="AX121" s="100">
        <v>0</v>
      </c>
      <c r="AY121" s="100">
        <v>0</v>
      </c>
      <c r="AZ121" s="100">
        <v>0.227107</v>
      </c>
      <c r="BA121" s="100">
        <v>0.29303410000000002</v>
      </c>
      <c r="BB121" s="100">
        <v>0.64239860000000004</v>
      </c>
      <c r="BC121" s="100">
        <v>3.0631845000000002</v>
      </c>
      <c r="BD121" s="100">
        <v>8.9490680999999999</v>
      </c>
      <c r="BE121" s="100">
        <v>21.759748999999999</v>
      </c>
      <c r="BF121" s="100">
        <v>37.844192</v>
      </c>
      <c r="BG121" s="100">
        <v>67.056088000000003</v>
      </c>
      <c r="BH121" s="100">
        <v>111.56125</v>
      </c>
      <c r="BI121" s="100">
        <v>165.48527000000001</v>
      </c>
      <c r="BJ121" s="100">
        <v>220.60406</v>
      </c>
      <c r="BK121" s="100">
        <v>260.90489000000002</v>
      </c>
      <c r="BL121" s="100">
        <v>266.29984000000002</v>
      </c>
      <c r="BM121" s="100">
        <v>35.104456999999996</v>
      </c>
      <c r="BN121" s="100">
        <v>30.555645999999999</v>
      </c>
      <c r="BP121" s="123">
        <v>2014</v>
      </c>
    </row>
    <row r="122" spans="2:68">
      <c r="B122" s="123">
        <v>2015</v>
      </c>
      <c r="C122" s="100">
        <v>0</v>
      </c>
      <c r="D122" s="100">
        <v>0</v>
      </c>
      <c r="E122" s="100">
        <v>0</v>
      </c>
      <c r="F122" s="100">
        <v>0</v>
      </c>
      <c r="G122" s="100">
        <v>0.23261950000000001</v>
      </c>
      <c r="H122" s="100">
        <v>0.11135</v>
      </c>
      <c r="I122" s="100">
        <v>0.34278150000000002</v>
      </c>
      <c r="J122" s="100">
        <v>1.7821795</v>
      </c>
      <c r="K122" s="100">
        <v>5.3719330999999997</v>
      </c>
      <c r="L122" s="100">
        <v>9.7563894999999992</v>
      </c>
      <c r="M122" s="100">
        <v>21.691016000000001</v>
      </c>
      <c r="N122" s="100">
        <v>46.008321000000002</v>
      </c>
      <c r="O122" s="100">
        <v>77.069270000000003</v>
      </c>
      <c r="P122" s="100">
        <v>121.69629</v>
      </c>
      <c r="Q122" s="100">
        <v>212.05825999999999</v>
      </c>
      <c r="R122" s="100">
        <v>274.64697000000001</v>
      </c>
      <c r="S122" s="100">
        <v>377.34518000000003</v>
      </c>
      <c r="T122" s="100">
        <v>420.75653999999997</v>
      </c>
      <c r="U122" s="100">
        <v>42.133881000000002</v>
      </c>
      <c r="V122" s="100">
        <v>39.149521</v>
      </c>
      <c r="X122" s="123">
        <v>2015</v>
      </c>
      <c r="Y122" s="100">
        <v>0</v>
      </c>
      <c r="Z122" s="100">
        <v>0</v>
      </c>
      <c r="AA122" s="100">
        <v>0</v>
      </c>
      <c r="AB122" s="100">
        <v>0</v>
      </c>
      <c r="AC122" s="100">
        <v>0.1216073</v>
      </c>
      <c r="AD122" s="100">
        <v>0.1116969</v>
      </c>
      <c r="AE122" s="100">
        <v>0.56878620000000002</v>
      </c>
      <c r="AF122" s="100">
        <v>1.6465596</v>
      </c>
      <c r="AG122" s="100">
        <v>3.4627238</v>
      </c>
      <c r="AH122" s="100">
        <v>9.2945907999999999</v>
      </c>
      <c r="AI122" s="100">
        <v>20.222294000000002</v>
      </c>
      <c r="AJ122" s="100">
        <v>34.071227</v>
      </c>
      <c r="AK122" s="100">
        <v>58.794333999999999</v>
      </c>
      <c r="AL122" s="100">
        <v>84.110339999999994</v>
      </c>
      <c r="AM122" s="100">
        <v>124.57974</v>
      </c>
      <c r="AN122" s="100">
        <v>160.31956</v>
      </c>
      <c r="AO122" s="100">
        <v>178.40004999999999</v>
      </c>
      <c r="AP122" s="100">
        <v>183.42757</v>
      </c>
      <c r="AQ122" s="100">
        <v>28.950977999999999</v>
      </c>
      <c r="AR122" s="100">
        <v>23.596965000000001</v>
      </c>
      <c r="AT122" s="123">
        <v>2015</v>
      </c>
      <c r="AU122" s="100">
        <v>0</v>
      </c>
      <c r="AV122" s="100">
        <v>0</v>
      </c>
      <c r="AW122" s="100">
        <v>0</v>
      </c>
      <c r="AX122" s="100">
        <v>0</v>
      </c>
      <c r="AY122" s="100">
        <v>0.17834929999999999</v>
      </c>
      <c r="AZ122" s="100">
        <v>0.1115232</v>
      </c>
      <c r="BA122" s="100">
        <v>0.45603329999999997</v>
      </c>
      <c r="BB122" s="100">
        <v>1.7141986</v>
      </c>
      <c r="BC122" s="100">
        <v>4.4067144000000003</v>
      </c>
      <c r="BD122" s="100">
        <v>9.5214420999999998</v>
      </c>
      <c r="BE122" s="100">
        <v>20.946634</v>
      </c>
      <c r="BF122" s="100">
        <v>39.932763999999999</v>
      </c>
      <c r="BG122" s="100">
        <v>67.750202999999999</v>
      </c>
      <c r="BH122" s="100">
        <v>102.73771000000001</v>
      </c>
      <c r="BI122" s="100">
        <v>167.40040999999999</v>
      </c>
      <c r="BJ122" s="100">
        <v>214.37791000000001</v>
      </c>
      <c r="BK122" s="100">
        <v>266.22895999999997</v>
      </c>
      <c r="BL122" s="100">
        <v>270.23680999999999</v>
      </c>
      <c r="BM122" s="100">
        <v>35.495688999999999</v>
      </c>
      <c r="BN122" s="100">
        <v>30.606030000000001</v>
      </c>
      <c r="BP122" s="123">
        <v>2015</v>
      </c>
    </row>
    <row r="123" spans="2:68">
      <c r="B123" s="123">
        <v>2016</v>
      </c>
      <c r="C123" s="100">
        <v>0</v>
      </c>
      <c r="D123" s="100">
        <v>0</v>
      </c>
      <c r="E123" s="100">
        <v>0</v>
      </c>
      <c r="F123" s="100">
        <v>0</v>
      </c>
      <c r="G123" s="100">
        <v>0</v>
      </c>
      <c r="H123" s="100">
        <v>0.10993169999999999</v>
      </c>
      <c r="I123" s="100">
        <v>0</v>
      </c>
      <c r="J123" s="100">
        <v>0.87270910000000002</v>
      </c>
      <c r="K123" s="100">
        <v>3.2172285</v>
      </c>
      <c r="L123" s="100">
        <v>9.7947054999999992</v>
      </c>
      <c r="M123" s="100">
        <v>20.426414000000001</v>
      </c>
      <c r="N123" s="100">
        <v>44.450395999999998</v>
      </c>
      <c r="O123" s="100">
        <v>77.866123999999999</v>
      </c>
      <c r="P123" s="100">
        <v>119.19941</v>
      </c>
      <c r="Q123" s="100">
        <v>197.96225000000001</v>
      </c>
      <c r="R123" s="100">
        <v>278.68437999999998</v>
      </c>
      <c r="S123" s="100">
        <v>347.57193000000001</v>
      </c>
      <c r="T123" s="100">
        <v>449.67892000000001</v>
      </c>
      <c r="U123" s="100">
        <v>41.817053000000001</v>
      </c>
      <c r="V123" s="100">
        <v>38.190226000000003</v>
      </c>
      <c r="X123" s="123">
        <v>2016</v>
      </c>
      <c r="Y123" s="100">
        <v>0</v>
      </c>
      <c r="Z123" s="100">
        <v>0</v>
      </c>
      <c r="AA123" s="100">
        <v>0</v>
      </c>
      <c r="AB123" s="100">
        <v>0</v>
      </c>
      <c r="AC123" s="100">
        <v>0</v>
      </c>
      <c r="AD123" s="100">
        <v>0</v>
      </c>
      <c r="AE123" s="100">
        <v>0.99639200000000006</v>
      </c>
      <c r="AF123" s="100">
        <v>0.86844540000000003</v>
      </c>
      <c r="AG123" s="100">
        <v>3.0485536999999998</v>
      </c>
      <c r="AH123" s="100">
        <v>8.1687095000000003</v>
      </c>
      <c r="AI123" s="100">
        <v>16.13561</v>
      </c>
      <c r="AJ123" s="100">
        <v>31.865739000000001</v>
      </c>
      <c r="AK123" s="100">
        <v>52.259278000000002</v>
      </c>
      <c r="AL123" s="100">
        <v>75.602170000000001</v>
      </c>
      <c r="AM123" s="100">
        <v>127.5181</v>
      </c>
      <c r="AN123" s="100">
        <v>160.10498999999999</v>
      </c>
      <c r="AO123" s="100">
        <v>183.66854000000001</v>
      </c>
      <c r="AP123" s="100">
        <v>169.69146000000001</v>
      </c>
      <c r="AQ123" s="100">
        <v>27.764655000000001</v>
      </c>
      <c r="AR123" s="100">
        <v>22.471364000000001</v>
      </c>
      <c r="AT123" s="123">
        <v>2016</v>
      </c>
      <c r="AU123" s="100">
        <v>0</v>
      </c>
      <c r="AV123" s="100">
        <v>0</v>
      </c>
      <c r="AW123" s="100">
        <v>0</v>
      </c>
      <c r="AX123" s="100">
        <v>0</v>
      </c>
      <c r="AY123" s="100">
        <v>0</v>
      </c>
      <c r="AZ123" s="100">
        <v>5.4989299999999998E-2</v>
      </c>
      <c r="BA123" s="100">
        <v>0.50105440000000001</v>
      </c>
      <c r="BB123" s="100">
        <v>0.87057209999999996</v>
      </c>
      <c r="BC123" s="100">
        <v>3.1322741000000001</v>
      </c>
      <c r="BD123" s="100">
        <v>8.9644671000000002</v>
      </c>
      <c r="BE123" s="100">
        <v>18.248692999999999</v>
      </c>
      <c r="BF123" s="100">
        <v>38.035603000000002</v>
      </c>
      <c r="BG123" s="100">
        <v>64.773038</v>
      </c>
      <c r="BH123" s="100">
        <v>97.132254000000003</v>
      </c>
      <c r="BI123" s="100">
        <v>162.09458000000001</v>
      </c>
      <c r="BJ123" s="100">
        <v>216.23813000000001</v>
      </c>
      <c r="BK123" s="100">
        <v>256.60347999999999</v>
      </c>
      <c r="BL123" s="100">
        <v>273.65136999999999</v>
      </c>
      <c r="BM123" s="100">
        <v>34.736550999999999</v>
      </c>
      <c r="BN123" s="100">
        <v>29.548235999999999</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Lung cancer (ICD-10 C33, C34), 1945–2016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[GRIM_output_2.xls]GRIM0225</v>
      </c>
      <c r="F5" s="137" t="s">
        <v>157</v>
      </c>
      <c r="G5" s="202">
        <f>$D$8</f>
        <v>2016</v>
      </c>
      <c r="J5" s="134"/>
    </row>
    <row r="6" spans="1:11" ht="28.9" customHeight="1">
      <c r="B6" s="276" t="s">
        <v>208</v>
      </c>
      <c r="C6" s="276" t="s">
        <v>209</v>
      </c>
      <c r="D6" s="276">
        <v>1945</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Lung cancer.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212</v>
      </c>
      <c r="F14" s="150" t="s">
        <v>9</v>
      </c>
      <c r="G14" s="149">
        <v>4</v>
      </c>
    </row>
    <row r="15" spans="1:11">
      <c r="B15" s="142" t="s">
        <v>106</v>
      </c>
      <c r="C15" s="277" t="s">
        <v>212</v>
      </c>
      <c r="F15" s="150" t="s">
        <v>10</v>
      </c>
      <c r="G15" s="149">
        <v>5</v>
      </c>
    </row>
    <row r="16" spans="1:11">
      <c r="B16" s="142" t="s">
        <v>107</v>
      </c>
      <c r="C16" s="277" t="s">
        <v>213</v>
      </c>
      <c r="F16" s="150" t="s">
        <v>11</v>
      </c>
      <c r="G16" s="149">
        <v>6</v>
      </c>
    </row>
    <row r="17" spans="1:20">
      <c r="B17" s="142" t="s">
        <v>108</v>
      </c>
      <c r="C17" s="277" t="s">
        <v>214</v>
      </c>
      <c r="F17" s="150" t="s">
        <v>12</v>
      </c>
      <c r="G17" s="149">
        <v>7</v>
      </c>
    </row>
    <row r="18" spans="1:20">
      <c r="B18" s="142" t="s">
        <v>109</v>
      </c>
      <c r="C18" s="277">
        <v>162</v>
      </c>
      <c r="F18" s="150" t="s">
        <v>13</v>
      </c>
      <c r="G18" s="149">
        <v>8</v>
      </c>
    </row>
    <row r="19" spans="1:20">
      <c r="B19" s="142" t="s">
        <v>110</v>
      </c>
      <c r="C19" s="277">
        <v>162</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Admin!$B$95</v>
      </c>
      <c r="F22" s="150" t="s">
        <v>17</v>
      </c>
      <c r="G22" s="149">
        <v>12</v>
      </c>
    </row>
    <row r="23" spans="1:20">
      <c r="B23" s="276" t="s">
        <v>215</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Admin!$B$95:$B$166</v>
      </c>
      <c r="F24" s="150" t="s">
        <v>19</v>
      </c>
      <c r="G24" s="149">
        <v>14</v>
      </c>
    </row>
    <row r="25" spans="1:20">
      <c r="B25" s="277" t="s">
        <v>215</v>
      </c>
      <c r="C25" s="277">
        <v>0.97</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Lung cancer (ICD-10 C33, C34),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0.10993169999999999</v>
      </c>
      <c r="I32" s="155">
        <f ca="1">INDIRECT("Rates!I"&amp;$E$8)</f>
        <v>0</v>
      </c>
      <c r="J32" s="155">
        <f ca="1">INDIRECT("Rates!J"&amp;$E$8)</f>
        <v>0.87270910000000002</v>
      </c>
      <c r="K32" s="155">
        <f ca="1">INDIRECT("Rates!K"&amp;$E$8)</f>
        <v>3.2172285</v>
      </c>
      <c r="L32" s="155">
        <f ca="1">INDIRECT("Rates!L"&amp;$E$8)</f>
        <v>9.7947054999999992</v>
      </c>
      <c r="M32" s="155">
        <f ca="1">INDIRECT("Rates!M"&amp;$E$8)</f>
        <v>20.426414000000001</v>
      </c>
      <c r="N32" s="155">
        <f ca="1">INDIRECT("Rates!N"&amp;$E$8)</f>
        <v>44.450395999999998</v>
      </c>
      <c r="O32" s="155">
        <f ca="1">INDIRECT("Rates!O"&amp;$E$8)</f>
        <v>77.866123999999999</v>
      </c>
      <c r="P32" s="155">
        <f ca="1">INDIRECT("Rates!P"&amp;$E$8)</f>
        <v>119.19941</v>
      </c>
      <c r="Q32" s="155">
        <f ca="1">INDIRECT("Rates!Q"&amp;$E$8)</f>
        <v>197.96225000000001</v>
      </c>
      <c r="R32" s="155">
        <f ca="1">INDIRECT("Rates!R"&amp;$E$8)</f>
        <v>278.68437999999998</v>
      </c>
      <c r="S32" s="155">
        <f ca="1">INDIRECT("Rates!S"&amp;$E$8)</f>
        <v>347.57193000000001</v>
      </c>
      <c r="T32" s="155">
        <f ca="1">INDIRECT("Rates!T"&amp;$E$8)</f>
        <v>449.67892000000001</v>
      </c>
    </row>
    <row r="33" spans="1:21">
      <c r="B33" s="143" t="s">
        <v>190</v>
      </c>
      <c r="C33" s="155">
        <f ca="1">INDIRECT("Rates!Y"&amp;$E$8)</f>
        <v>0</v>
      </c>
      <c r="D33" s="155">
        <f ca="1">INDIRECT("Rates!Z"&amp;$E$8)</f>
        <v>0</v>
      </c>
      <c r="E33" s="155">
        <f ca="1">INDIRECT("Rates!AA"&amp;$E$8)</f>
        <v>0</v>
      </c>
      <c r="F33" s="155">
        <f ca="1">INDIRECT("Rates!AB"&amp;$E$8)</f>
        <v>0</v>
      </c>
      <c r="G33" s="155">
        <f ca="1">INDIRECT("Rates!AC"&amp;$E$8)</f>
        <v>0</v>
      </c>
      <c r="H33" s="155">
        <f ca="1">INDIRECT("Rates!AD"&amp;$E$8)</f>
        <v>0</v>
      </c>
      <c r="I33" s="155">
        <f ca="1">INDIRECT("Rates!AE"&amp;$E$8)</f>
        <v>0.99639200000000006</v>
      </c>
      <c r="J33" s="155">
        <f ca="1">INDIRECT("Rates!AF"&amp;$E$8)</f>
        <v>0.86844540000000003</v>
      </c>
      <c r="K33" s="155">
        <f ca="1">INDIRECT("Rates!AG"&amp;$E$8)</f>
        <v>3.0485536999999998</v>
      </c>
      <c r="L33" s="155">
        <f ca="1">INDIRECT("Rates!AH"&amp;$E$8)</f>
        <v>8.1687095000000003</v>
      </c>
      <c r="M33" s="155">
        <f ca="1">INDIRECT("Rates!AI"&amp;$E$8)</f>
        <v>16.13561</v>
      </c>
      <c r="N33" s="155">
        <f ca="1">INDIRECT("Rates!AJ"&amp;$E$8)</f>
        <v>31.865739000000001</v>
      </c>
      <c r="O33" s="155">
        <f ca="1">INDIRECT("Rates!AK"&amp;$E$8)</f>
        <v>52.259278000000002</v>
      </c>
      <c r="P33" s="155">
        <f ca="1">INDIRECT("Rates!AL"&amp;$E$8)</f>
        <v>75.602170000000001</v>
      </c>
      <c r="Q33" s="155">
        <f ca="1">INDIRECT("Rates!AM"&amp;$E$8)</f>
        <v>127.5181</v>
      </c>
      <c r="R33" s="155">
        <f ca="1">INDIRECT("Rates!AN"&amp;$E$8)</f>
        <v>160.10498999999999</v>
      </c>
      <c r="S33" s="155">
        <f ca="1">INDIRECT("Rates!AO"&amp;$E$8)</f>
        <v>183.66854000000001</v>
      </c>
      <c r="T33" s="155">
        <f ca="1">INDIRECT("Rates!AP"&amp;$E$8)</f>
        <v>169.69146000000001</v>
      </c>
    </row>
    <row r="35" spans="1:21">
      <c r="A35" s="86">
        <v>2</v>
      </c>
      <c r="B35" s="135" t="str">
        <f>"Number of deaths due to " &amp;Admin!B6&amp;" (ICD-10 "&amp;UPPER(Admin!C6)&amp;"), by sex and age group, " &amp;Admin!D8</f>
        <v>Number of deaths due to Lung cancer (ICD-10 C33, C34),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1</v>
      </c>
      <c r="I38" s="155">
        <f ca="1">INDIRECT("Deaths!I"&amp;$E$8)</f>
        <v>0</v>
      </c>
      <c r="J38" s="155">
        <f ca="1">INDIRECT("Deaths!J"&amp;$E$8)</f>
        <v>7</v>
      </c>
      <c r="K38" s="155">
        <f ca="1">INDIRECT("Deaths!K"&amp;$E$8)</f>
        <v>26</v>
      </c>
      <c r="L38" s="155">
        <f ca="1">INDIRECT("Deaths!L"&amp;$E$8)</f>
        <v>77</v>
      </c>
      <c r="M38" s="155">
        <f ca="1">INDIRECT("Deaths!M"&amp;$E$8)</f>
        <v>156</v>
      </c>
      <c r="N38" s="155">
        <f ca="1">INDIRECT("Deaths!N"&amp;$E$8)</f>
        <v>322</v>
      </c>
      <c r="O38" s="155">
        <f ca="1">INDIRECT("Deaths!O"&amp;$E$8)</f>
        <v>497</v>
      </c>
      <c r="P38" s="155">
        <f ca="1">INDIRECT("Deaths!P"&amp;$E$8)</f>
        <v>703</v>
      </c>
      <c r="Q38" s="155">
        <f ca="1">INDIRECT("Deaths!Q"&amp;$E$8)</f>
        <v>865</v>
      </c>
      <c r="R38" s="155">
        <f ca="1">INDIRECT("Deaths!R"&amp;$E$8)</f>
        <v>859</v>
      </c>
      <c r="S38" s="155">
        <f ca="1">INDIRECT("Deaths!S"&amp;$E$8)</f>
        <v>704</v>
      </c>
      <c r="T38" s="155">
        <f ca="1">INDIRECT("Deaths!T"&amp;$E$8)</f>
        <v>806</v>
      </c>
      <c r="U38" s="157">
        <f ca="1">SUM(C38:T38)</f>
        <v>5023</v>
      </c>
    </row>
    <row r="39" spans="1:21">
      <c r="B39" s="86" t="s">
        <v>63</v>
      </c>
      <c r="C39" s="155">
        <f ca="1">INDIRECT("Deaths!Y"&amp;$E$8)</f>
        <v>0</v>
      </c>
      <c r="D39" s="155">
        <f ca="1">INDIRECT("Deaths!Z"&amp;$E$8)</f>
        <v>0</v>
      </c>
      <c r="E39" s="155">
        <f ca="1">INDIRECT("Deaths!AA"&amp;$E$8)</f>
        <v>0</v>
      </c>
      <c r="F39" s="155">
        <f ca="1">INDIRECT("Deaths!AB"&amp;$E$8)</f>
        <v>0</v>
      </c>
      <c r="G39" s="155">
        <f ca="1">INDIRECT("Deaths!AC"&amp;$E$8)</f>
        <v>0</v>
      </c>
      <c r="H39" s="155">
        <f ca="1">INDIRECT("Deaths!AD"&amp;$E$8)</f>
        <v>0</v>
      </c>
      <c r="I39" s="155">
        <f ca="1">INDIRECT("Deaths!AE"&amp;$E$8)</f>
        <v>9</v>
      </c>
      <c r="J39" s="155">
        <f ca="1">INDIRECT("Deaths!AF"&amp;$E$8)</f>
        <v>7</v>
      </c>
      <c r="K39" s="155">
        <f ca="1">INDIRECT("Deaths!AG"&amp;$E$8)</f>
        <v>25</v>
      </c>
      <c r="L39" s="155">
        <f ca="1">INDIRECT("Deaths!AH"&amp;$E$8)</f>
        <v>67</v>
      </c>
      <c r="M39" s="155">
        <f ca="1">INDIRECT("Deaths!AI"&amp;$E$8)</f>
        <v>127</v>
      </c>
      <c r="N39" s="155">
        <f ca="1">INDIRECT("Deaths!AJ"&amp;$E$8)</f>
        <v>240</v>
      </c>
      <c r="O39" s="155">
        <f ca="1">INDIRECT("Deaths!AK"&amp;$E$8)</f>
        <v>349</v>
      </c>
      <c r="P39" s="155">
        <f ca="1">INDIRECT("Deaths!AL"&amp;$E$8)</f>
        <v>457</v>
      </c>
      <c r="Q39" s="155">
        <f ca="1">INDIRECT("Deaths!AM"&amp;$E$8)</f>
        <v>578</v>
      </c>
      <c r="R39" s="155">
        <f ca="1">INDIRECT("Deaths!AN"&amp;$E$8)</f>
        <v>549</v>
      </c>
      <c r="S39" s="155">
        <f ca="1">INDIRECT("Deaths!AO"&amp;$E$8)</f>
        <v>464</v>
      </c>
      <c r="T39" s="155">
        <f ca="1">INDIRECT("Deaths!AP"&amp;$E$8)</f>
        <v>515</v>
      </c>
      <c r="U39" s="157">
        <f ca="1">SUM(C39:T39)</f>
        <v>3387</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-1</v>
      </c>
      <c r="I42" s="160">
        <f t="shared" ca="1" si="0"/>
        <v>0</v>
      </c>
      <c r="J42" s="160">
        <f t="shared" ca="1" si="0"/>
        <v>-7</v>
      </c>
      <c r="K42" s="160">
        <f t="shared" ca="1" si="0"/>
        <v>-26</v>
      </c>
      <c r="L42" s="160">
        <f t="shared" ca="1" si="0"/>
        <v>-77</v>
      </c>
      <c r="M42" s="160">
        <f t="shared" ca="1" si="0"/>
        <v>-156</v>
      </c>
      <c r="N42" s="160">
        <f t="shared" ca="1" si="0"/>
        <v>-322</v>
      </c>
      <c r="O42" s="160">
        <f t="shared" ca="1" si="0"/>
        <v>-497</v>
      </c>
      <c r="P42" s="160">
        <f t="shared" ca="1" si="0"/>
        <v>-703</v>
      </c>
      <c r="Q42" s="160">
        <f t="shared" ca="1" si="0"/>
        <v>-865</v>
      </c>
      <c r="R42" s="160">
        <f t="shared" ca="1" si="0"/>
        <v>-859</v>
      </c>
      <c r="S42" s="160">
        <f t="shared" ca="1" si="0"/>
        <v>-704</v>
      </c>
      <c r="T42" s="160">
        <f t="shared" ca="1" si="0"/>
        <v>-806</v>
      </c>
      <c r="U42" s="159"/>
    </row>
    <row r="43" spans="1:21">
      <c r="B43" s="86" t="s">
        <v>63</v>
      </c>
      <c r="C43" s="160">
        <f ca="1">C39</f>
        <v>0</v>
      </c>
      <c r="D43" s="160">
        <f t="shared" ref="D43:T43" ca="1" si="1">D39</f>
        <v>0</v>
      </c>
      <c r="E43" s="160">
        <f t="shared" ca="1" si="1"/>
        <v>0</v>
      </c>
      <c r="F43" s="160">
        <f t="shared" ca="1" si="1"/>
        <v>0</v>
      </c>
      <c r="G43" s="160">
        <f t="shared" ca="1" si="1"/>
        <v>0</v>
      </c>
      <c r="H43" s="160">
        <f t="shared" ca="1" si="1"/>
        <v>0</v>
      </c>
      <c r="I43" s="160">
        <f t="shared" ca="1" si="1"/>
        <v>9</v>
      </c>
      <c r="J43" s="160">
        <f t="shared" ca="1" si="1"/>
        <v>7</v>
      </c>
      <c r="K43" s="160">
        <f t="shared" ca="1" si="1"/>
        <v>25</v>
      </c>
      <c r="L43" s="160">
        <f t="shared" ca="1" si="1"/>
        <v>67</v>
      </c>
      <c r="M43" s="160">
        <f t="shared" ca="1" si="1"/>
        <v>127</v>
      </c>
      <c r="N43" s="160">
        <f t="shared" ca="1" si="1"/>
        <v>240</v>
      </c>
      <c r="O43" s="160">
        <f t="shared" ca="1" si="1"/>
        <v>349</v>
      </c>
      <c r="P43" s="160">
        <f t="shared" ca="1" si="1"/>
        <v>457</v>
      </c>
      <c r="Q43" s="160">
        <f t="shared" ca="1" si="1"/>
        <v>578</v>
      </c>
      <c r="R43" s="160">
        <f t="shared" ca="1" si="1"/>
        <v>549</v>
      </c>
      <c r="S43" s="160">
        <f t="shared" ca="1" si="1"/>
        <v>464</v>
      </c>
      <c r="T43" s="160">
        <f t="shared" ca="1" si="1"/>
        <v>515</v>
      </c>
      <c r="U43" s="159"/>
    </row>
    <row r="45" spans="1:21">
      <c r="A45" s="86">
        <v>3</v>
      </c>
      <c r="B45" s="135" t="str">
        <f>"Number of deaths due to " &amp;Admin!B6&amp;" (ICD-10 "&amp;UPPER(Admin!C6)&amp;"), by sex and year, " &amp;Admin!D6&amp;"–" &amp;Admin!D8</f>
        <v>Number of deaths due to Lung cancer (ICD-10 C33, C34), by sex and year, 1945–2016</v>
      </c>
      <c r="C45" s="139"/>
      <c r="D45" s="139"/>
      <c r="E45" s="139"/>
    </row>
    <row r="46" spans="1:21">
      <c r="A46" s="86">
        <v>4</v>
      </c>
      <c r="B46" s="135" t="str">
        <f>"Age-standardised death rates for " &amp;Admin!B6&amp;" (ICD-10 "&amp;UPPER(Admin!C6)&amp;"), by sex and year, " &amp;Admin!D6&amp;"–" &amp;Admin!D8</f>
        <v>Age-standardised death rates for Lung cancer (ICD-10 C33, C34), by sex and year, 1945–2016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f>Deaths!V52</f>
        <v>316</v>
      </c>
      <c r="D95" s="163">
        <f>Deaths!AR52</f>
        <v>99</v>
      </c>
      <c r="E95" s="163">
        <f>Deaths!BN52</f>
        <v>415</v>
      </c>
      <c r="F95" s="164">
        <f>Rates!V52</f>
        <v>10.890575999999999</v>
      </c>
      <c r="G95" s="164">
        <f>Rates!AR52</f>
        <v>3.3017078</v>
      </c>
      <c r="H95" s="164">
        <f>Rates!BN52</f>
        <v>6.9519017999999999</v>
      </c>
    </row>
    <row r="96" spans="2:8">
      <c r="B96" s="143">
        <v>1946</v>
      </c>
      <c r="C96" s="163">
        <f>Deaths!V53</f>
        <v>363</v>
      </c>
      <c r="D96" s="163">
        <f>Deaths!AR53</f>
        <v>116</v>
      </c>
      <c r="E96" s="163">
        <f>Deaths!BN53</f>
        <v>479</v>
      </c>
      <c r="F96" s="164">
        <f>Rates!V53</f>
        <v>12.235353999999999</v>
      </c>
      <c r="G96" s="164">
        <f>Rates!AR53</f>
        <v>3.8023267999999999</v>
      </c>
      <c r="H96" s="164">
        <f>Rates!BN53</f>
        <v>7.8593042999999998</v>
      </c>
    </row>
    <row r="97" spans="2:8">
      <c r="B97" s="143">
        <v>1947</v>
      </c>
      <c r="C97" s="163">
        <f>Deaths!V54</f>
        <v>436</v>
      </c>
      <c r="D97" s="163">
        <f>Deaths!AR54</f>
        <v>108</v>
      </c>
      <c r="E97" s="163">
        <f>Deaths!BN54</f>
        <v>544</v>
      </c>
      <c r="F97" s="164">
        <f>Rates!V54</f>
        <v>14.613956</v>
      </c>
      <c r="G97" s="164">
        <f>Rates!AR54</f>
        <v>3.3686408000000001</v>
      </c>
      <c r="H97" s="164">
        <f>Rates!BN54</f>
        <v>8.7369883999999995</v>
      </c>
    </row>
    <row r="98" spans="2:8">
      <c r="B98" s="143">
        <v>1948</v>
      </c>
      <c r="C98" s="163">
        <f>Deaths!V55</f>
        <v>432</v>
      </c>
      <c r="D98" s="163">
        <f>Deaths!AR55</f>
        <v>132</v>
      </c>
      <c r="E98" s="163">
        <f>Deaths!BN55</f>
        <v>564</v>
      </c>
      <c r="F98" s="164">
        <f>Rates!V55</f>
        <v>14.168509</v>
      </c>
      <c r="G98" s="164">
        <f>Rates!AR55</f>
        <v>4.1076740999999997</v>
      </c>
      <c r="H98" s="164">
        <f>Rates!BN55</f>
        <v>8.9253628999999997</v>
      </c>
    </row>
    <row r="99" spans="2:8">
      <c r="B99" s="143">
        <v>1949</v>
      </c>
      <c r="C99" s="163">
        <f>Deaths!V56</f>
        <v>571</v>
      </c>
      <c r="D99" s="163">
        <f>Deaths!AR56</f>
        <v>119</v>
      </c>
      <c r="E99" s="163">
        <f>Deaths!BN56</f>
        <v>690</v>
      </c>
      <c r="F99" s="164">
        <f>Rates!V56</f>
        <v>17.765875000000001</v>
      </c>
      <c r="G99" s="164">
        <f>Rates!AR56</f>
        <v>3.6096455000000001</v>
      </c>
      <c r="H99" s="164">
        <f>Rates!BN56</f>
        <v>10.374107</v>
      </c>
    </row>
    <row r="100" spans="2:8">
      <c r="B100" s="143">
        <v>1950</v>
      </c>
      <c r="C100" s="163">
        <f>Deaths!V57</f>
        <v>618</v>
      </c>
      <c r="D100" s="163">
        <f>Deaths!AR57</f>
        <v>137</v>
      </c>
      <c r="E100" s="163">
        <f>Deaths!BN57</f>
        <v>755</v>
      </c>
      <c r="F100" s="164">
        <f>Rates!V57</f>
        <v>19.049258999999999</v>
      </c>
      <c r="G100" s="164">
        <f>Rates!AR57</f>
        <v>4.1039833999999997</v>
      </c>
      <c r="H100" s="164">
        <f>Rates!BN57</f>
        <v>11.224837000000001</v>
      </c>
    </row>
    <row r="101" spans="2:8">
      <c r="B101" s="143">
        <v>1951</v>
      </c>
      <c r="C101" s="163">
        <f>Deaths!V58</f>
        <v>672</v>
      </c>
      <c r="D101" s="163">
        <f>Deaths!AR58</f>
        <v>153</v>
      </c>
      <c r="E101" s="163">
        <f>Deaths!BN58</f>
        <v>825</v>
      </c>
      <c r="F101" s="164">
        <f>Rates!V58</f>
        <v>20.533208999999999</v>
      </c>
      <c r="G101" s="164">
        <f>Rates!AR58</f>
        <v>4.6812452999999996</v>
      </c>
      <c r="H101" s="164">
        <f>Rates!BN58</f>
        <v>12.247562</v>
      </c>
    </row>
    <row r="102" spans="2:8">
      <c r="B102" s="143">
        <v>1952</v>
      </c>
      <c r="C102" s="163">
        <f>Deaths!V59</f>
        <v>800</v>
      </c>
      <c r="D102" s="163">
        <f>Deaths!AR59</f>
        <v>155</v>
      </c>
      <c r="E102" s="163">
        <f>Deaths!BN59</f>
        <v>955</v>
      </c>
      <c r="F102" s="164">
        <f>Rates!V59</f>
        <v>24.605028000000001</v>
      </c>
      <c r="G102" s="164">
        <f>Rates!AR59</f>
        <v>4.7175463999999998</v>
      </c>
      <c r="H102" s="164">
        <f>Rates!BN59</f>
        <v>14.102053</v>
      </c>
    </row>
    <row r="103" spans="2:8">
      <c r="B103" s="143">
        <v>1953</v>
      </c>
      <c r="C103" s="163">
        <f>Deaths!V60</f>
        <v>862</v>
      </c>
      <c r="D103" s="163">
        <f>Deaths!AR60</f>
        <v>197</v>
      </c>
      <c r="E103" s="163">
        <f>Deaths!BN60</f>
        <v>1059</v>
      </c>
      <c r="F103" s="164">
        <f>Rates!V60</f>
        <v>25.399743000000001</v>
      </c>
      <c r="G103" s="164">
        <f>Rates!AR60</f>
        <v>5.8601286999999997</v>
      </c>
      <c r="H103" s="164">
        <f>Rates!BN60</f>
        <v>15.131266999999999</v>
      </c>
    </row>
    <row r="104" spans="2:8">
      <c r="B104" s="143">
        <v>1954</v>
      </c>
      <c r="C104" s="163">
        <f>Deaths!V61</f>
        <v>912</v>
      </c>
      <c r="D104" s="163">
        <f>Deaths!AR61</f>
        <v>162</v>
      </c>
      <c r="E104" s="163">
        <f>Deaths!BN61</f>
        <v>1074</v>
      </c>
      <c r="F104" s="164">
        <f>Rates!V61</f>
        <v>26.957806999999999</v>
      </c>
      <c r="G104" s="164">
        <f>Rates!AR61</f>
        <v>4.6720854999999997</v>
      </c>
      <c r="H104" s="164">
        <f>Rates!BN61</f>
        <v>15.144126999999999</v>
      </c>
    </row>
    <row r="105" spans="2:8">
      <c r="B105" s="143">
        <v>1955</v>
      </c>
      <c r="C105" s="163">
        <f>Deaths!V62</f>
        <v>1013</v>
      </c>
      <c r="D105" s="163">
        <f>Deaths!AR62</f>
        <v>165</v>
      </c>
      <c r="E105" s="163">
        <f>Deaths!BN62</f>
        <v>1178</v>
      </c>
      <c r="F105" s="164">
        <f>Rates!V62</f>
        <v>30.03473</v>
      </c>
      <c r="G105" s="164">
        <f>Rates!AR62</f>
        <v>4.4798809999999998</v>
      </c>
      <c r="H105" s="164">
        <f>Rates!BN62</f>
        <v>16.391801000000001</v>
      </c>
    </row>
    <row r="106" spans="2:8">
      <c r="B106" s="143">
        <v>1956</v>
      </c>
      <c r="C106" s="163">
        <f>Deaths!V63</f>
        <v>1103</v>
      </c>
      <c r="D106" s="163">
        <f>Deaths!AR63</f>
        <v>198</v>
      </c>
      <c r="E106" s="163">
        <f>Deaths!BN63</f>
        <v>1301</v>
      </c>
      <c r="F106" s="164">
        <f>Rates!V63</f>
        <v>31.334500999999999</v>
      </c>
      <c r="G106" s="164">
        <f>Rates!AR63</f>
        <v>5.2920924999999999</v>
      </c>
      <c r="H106" s="164">
        <f>Rates!BN63</f>
        <v>17.509084000000001</v>
      </c>
    </row>
    <row r="107" spans="2:8">
      <c r="B107" s="143">
        <v>1957</v>
      </c>
      <c r="C107" s="163">
        <f>Deaths!V64</f>
        <v>1217</v>
      </c>
      <c r="D107" s="163">
        <f>Deaths!AR64</f>
        <v>185</v>
      </c>
      <c r="E107" s="163">
        <f>Deaths!BN64</f>
        <v>1402</v>
      </c>
      <c r="F107" s="164">
        <f>Rates!V64</f>
        <v>34.374422000000003</v>
      </c>
      <c r="G107" s="164">
        <f>Rates!AR64</f>
        <v>4.9814850000000002</v>
      </c>
      <c r="H107" s="164">
        <f>Rates!BN64</f>
        <v>18.671215</v>
      </c>
    </row>
    <row r="108" spans="2:8">
      <c r="B108" s="143">
        <v>1958</v>
      </c>
      <c r="C108" s="163">
        <f>Deaths!V65</f>
        <v>1235</v>
      </c>
      <c r="D108" s="163">
        <f>Deaths!AR65</f>
        <v>193</v>
      </c>
      <c r="E108" s="163">
        <f>Deaths!BN65</f>
        <v>1428</v>
      </c>
      <c r="F108" s="164">
        <f>Rates!V65</f>
        <v>34.332389999999997</v>
      </c>
      <c r="G108" s="164">
        <f>Rates!AR65</f>
        <v>5.0699493000000002</v>
      </c>
      <c r="H108" s="164">
        <f>Rates!BN65</f>
        <v>18.586347</v>
      </c>
    </row>
    <row r="109" spans="2:8">
      <c r="B109" s="143">
        <v>1959</v>
      </c>
      <c r="C109" s="163">
        <f>Deaths!V66</f>
        <v>1380</v>
      </c>
      <c r="D109" s="163">
        <f>Deaths!AR66</f>
        <v>198</v>
      </c>
      <c r="E109" s="163">
        <f>Deaths!BN66</f>
        <v>1578</v>
      </c>
      <c r="F109" s="164">
        <f>Rates!V66</f>
        <v>38.129548999999997</v>
      </c>
      <c r="G109" s="164">
        <f>Rates!AR66</f>
        <v>5.0991508999999997</v>
      </c>
      <c r="H109" s="164">
        <f>Rates!BN66</f>
        <v>20.287652000000001</v>
      </c>
    </row>
    <row r="110" spans="2:8">
      <c r="B110" s="143">
        <v>1960</v>
      </c>
      <c r="C110" s="163">
        <f>Deaths!V67</f>
        <v>1450</v>
      </c>
      <c r="D110" s="163">
        <f>Deaths!AR67</f>
        <v>216</v>
      </c>
      <c r="E110" s="163">
        <f>Deaths!BN67</f>
        <v>1666</v>
      </c>
      <c r="F110" s="164">
        <f>Rates!V67</f>
        <v>39.460920000000002</v>
      </c>
      <c r="G110" s="164">
        <f>Rates!AR67</f>
        <v>5.1692859000000002</v>
      </c>
      <c r="H110" s="164">
        <f>Rates!BN67</f>
        <v>20.855129999999999</v>
      </c>
    </row>
    <row r="111" spans="2:8">
      <c r="B111" s="143">
        <v>1961</v>
      </c>
      <c r="C111" s="163">
        <f>Deaths!V68</f>
        <v>1622</v>
      </c>
      <c r="D111" s="163">
        <f>Deaths!AR68</f>
        <v>227</v>
      </c>
      <c r="E111" s="163">
        <f>Deaths!BN68</f>
        <v>1849</v>
      </c>
      <c r="F111" s="164">
        <f>Rates!V68</f>
        <v>43.304470999999999</v>
      </c>
      <c r="G111" s="164">
        <f>Rates!AR68</f>
        <v>5.4263304000000003</v>
      </c>
      <c r="H111" s="164">
        <f>Rates!BN68</f>
        <v>22.714822000000002</v>
      </c>
    </row>
    <row r="112" spans="2:8">
      <c r="B112" s="143">
        <v>1962</v>
      </c>
      <c r="C112" s="163">
        <f>Deaths!V69</f>
        <v>1772</v>
      </c>
      <c r="D112" s="163">
        <f>Deaths!AR69</f>
        <v>254</v>
      </c>
      <c r="E112" s="163">
        <f>Deaths!BN69</f>
        <v>2026</v>
      </c>
      <c r="F112" s="164">
        <f>Rates!V69</f>
        <v>46.326433999999999</v>
      </c>
      <c r="G112" s="164">
        <f>Rates!AR69</f>
        <v>6.0021852999999998</v>
      </c>
      <c r="H112" s="164">
        <f>Rates!BN69</f>
        <v>24.406047000000001</v>
      </c>
    </row>
    <row r="113" spans="2:8">
      <c r="B113" s="143">
        <v>1963</v>
      </c>
      <c r="C113" s="163">
        <f>Deaths!V70</f>
        <v>1859</v>
      </c>
      <c r="D113" s="163">
        <f>Deaths!AR70</f>
        <v>262</v>
      </c>
      <c r="E113" s="163">
        <f>Deaths!BN70</f>
        <v>2121</v>
      </c>
      <c r="F113" s="164">
        <f>Rates!V70</f>
        <v>48.127142999999997</v>
      </c>
      <c r="G113" s="164">
        <f>Rates!AR70</f>
        <v>6.0877087000000003</v>
      </c>
      <c r="H113" s="164">
        <f>Rates!BN70</f>
        <v>25.131056000000001</v>
      </c>
    </row>
    <row r="114" spans="2:8">
      <c r="B114" s="143">
        <v>1964</v>
      </c>
      <c r="C114" s="163">
        <f>Deaths!V71</f>
        <v>2028</v>
      </c>
      <c r="D114" s="163">
        <f>Deaths!AR71</f>
        <v>297</v>
      </c>
      <c r="E114" s="163">
        <f>Deaths!BN71</f>
        <v>2325</v>
      </c>
      <c r="F114" s="164">
        <f>Rates!V71</f>
        <v>51.852739999999997</v>
      </c>
      <c r="G114" s="164">
        <f>Rates!AR71</f>
        <v>6.9474213999999996</v>
      </c>
      <c r="H114" s="164">
        <f>Rates!BN71</f>
        <v>27.231849</v>
      </c>
    </row>
    <row r="115" spans="2:8">
      <c r="B115" s="143">
        <v>1965</v>
      </c>
      <c r="C115" s="163">
        <f>Deaths!V72</f>
        <v>2099</v>
      </c>
      <c r="D115" s="163">
        <f>Deaths!AR72</f>
        <v>296</v>
      </c>
      <c r="E115" s="163">
        <f>Deaths!BN72</f>
        <v>2395</v>
      </c>
      <c r="F115" s="164">
        <f>Rates!V72</f>
        <v>53.583776</v>
      </c>
      <c r="G115" s="164">
        <f>Rates!AR72</f>
        <v>6.5407130999999996</v>
      </c>
      <c r="H115" s="164">
        <f>Rates!BN72</f>
        <v>27.559179</v>
      </c>
    </row>
    <row r="116" spans="2:8">
      <c r="B116" s="143">
        <v>1966</v>
      </c>
      <c r="C116" s="163">
        <f>Deaths!V73</f>
        <v>2259</v>
      </c>
      <c r="D116" s="163">
        <f>Deaths!AR73</f>
        <v>317</v>
      </c>
      <c r="E116" s="163">
        <f>Deaths!BN73</f>
        <v>2576</v>
      </c>
      <c r="F116" s="164">
        <f>Rates!V73</f>
        <v>56.614832999999997</v>
      </c>
      <c r="G116" s="164">
        <f>Rates!AR73</f>
        <v>6.6590271000000003</v>
      </c>
      <c r="H116" s="164">
        <f>Rates!BN73</f>
        <v>28.830995999999999</v>
      </c>
    </row>
    <row r="117" spans="2:8">
      <c r="B117" s="143">
        <v>1967</v>
      </c>
      <c r="C117" s="163">
        <f>Deaths!V74</f>
        <v>2396</v>
      </c>
      <c r="D117" s="163">
        <f>Deaths!AR74</f>
        <v>372</v>
      </c>
      <c r="E117" s="163">
        <f>Deaths!BN74</f>
        <v>2768</v>
      </c>
      <c r="F117" s="164">
        <f>Rates!V74</f>
        <v>59.919328999999998</v>
      </c>
      <c r="G117" s="164">
        <f>Rates!AR74</f>
        <v>7.7087781</v>
      </c>
      <c r="H117" s="164">
        <f>Rates!BN74</f>
        <v>30.713418000000001</v>
      </c>
    </row>
    <row r="118" spans="2:8">
      <c r="B118" s="143">
        <v>1968</v>
      </c>
      <c r="C118" s="163">
        <f>Deaths!V75</f>
        <v>2516</v>
      </c>
      <c r="D118" s="163">
        <f>Deaths!AR75</f>
        <v>377</v>
      </c>
      <c r="E118" s="163">
        <f>Deaths!BN75</f>
        <v>2893</v>
      </c>
      <c r="F118" s="164">
        <f>Rates!V75</f>
        <v>61.642076000000003</v>
      </c>
      <c r="G118" s="164">
        <f>Rates!AR75</f>
        <v>7.8859018000000001</v>
      </c>
      <c r="H118" s="164">
        <f>Rates!BN75</f>
        <v>31.622736</v>
      </c>
    </row>
    <row r="119" spans="2:8">
      <c r="B119" s="143">
        <v>1969</v>
      </c>
      <c r="C119" s="163">
        <f>Deaths!V76</f>
        <v>2654</v>
      </c>
      <c r="D119" s="163">
        <f>Deaths!AR76</f>
        <v>383</v>
      </c>
      <c r="E119" s="163">
        <f>Deaths!BN76</f>
        <v>3037</v>
      </c>
      <c r="F119" s="164">
        <f>Rates!V76</f>
        <v>64.116739999999993</v>
      </c>
      <c r="G119" s="164">
        <f>Rates!AR76</f>
        <v>7.7028024999999998</v>
      </c>
      <c r="H119" s="164">
        <f>Rates!BN76</f>
        <v>32.545848999999997</v>
      </c>
    </row>
    <row r="120" spans="2:8">
      <c r="B120" s="143">
        <v>1970</v>
      </c>
      <c r="C120" s="163">
        <f>Deaths!V77</f>
        <v>2755</v>
      </c>
      <c r="D120" s="163">
        <f>Deaths!AR77</f>
        <v>489</v>
      </c>
      <c r="E120" s="163">
        <f>Deaths!BN77</f>
        <v>3244</v>
      </c>
      <c r="F120" s="164">
        <f>Rates!V77</f>
        <v>65.787443999999994</v>
      </c>
      <c r="G120" s="164">
        <f>Rates!AR77</f>
        <v>9.4543876999999998</v>
      </c>
      <c r="H120" s="164">
        <f>Rates!BN77</f>
        <v>34.058864</v>
      </c>
    </row>
    <row r="121" spans="2:8">
      <c r="B121" s="143">
        <v>1971</v>
      </c>
      <c r="C121" s="163">
        <f>Deaths!V78</f>
        <v>2886</v>
      </c>
      <c r="D121" s="163">
        <f>Deaths!AR78</f>
        <v>520</v>
      </c>
      <c r="E121" s="163">
        <f>Deaths!BN78</f>
        <v>3406</v>
      </c>
      <c r="F121" s="164">
        <f>Rates!V78</f>
        <v>65.740444999999994</v>
      </c>
      <c r="G121" s="164">
        <f>Rates!AR78</f>
        <v>9.7972885000000005</v>
      </c>
      <c r="H121" s="164">
        <f>Rates!BN78</f>
        <v>34.332366999999998</v>
      </c>
    </row>
    <row r="122" spans="2:8">
      <c r="B122" s="143">
        <v>1972</v>
      </c>
      <c r="C122" s="163">
        <f>Deaths!V79</f>
        <v>2970</v>
      </c>
      <c r="D122" s="163">
        <f>Deaths!AR79</f>
        <v>504</v>
      </c>
      <c r="E122" s="163">
        <f>Deaths!BN79</f>
        <v>3474</v>
      </c>
      <c r="F122" s="164">
        <f>Rates!V79</f>
        <v>66.866460000000004</v>
      </c>
      <c r="G122" s="164">
        <f>Rates!AR79</f>
        <v>9.2440230999999997</v>
      </c>
      <c r="H122" s="164">
        <f>Rates!BN79</f>
        <v>34.373908999999998</v>
      </c>
    </row>
    <row r="123" spans="2:8">
      <c r="B123" s="143">
        <v>1973</v>
      </c>
      <c r="C123" s="163">
        <f>Deaths!V80</f>
        <v>3079</v>
      </c>
      <c r="D123" s="163">
        <f>Deaths!AR80</f>
        <v>564</v>
      </c>
      <c r="E123" s="163">
        <f>Deaths!BN80</f>
        <v>3643</v>
      </c>
      <c r="F123" s="164">
        <f>Rates!V80</f>
        <v>68.671924000000004</v>
      </c>
      <c r="G123" s="164">
        <f>Rates!AR80</f>
        <v>10.087659</v>
      </c>
      <c r="H123" s="164">
        <f>Rates!BN80</f>
        <v>35.448103000000003</v>
      </c>
    </row>
    <row r="124" spans="2:8">
      <c r="B124" s="143">
        <v>1974</v>
      </c>
      <c r="C124" s="163">
        <f>Deaths!V81</f>
        <v>3296</v>
      </c>
      <c r="D124" s="163">
        <f>Deaths!AR81</f>
        <v>569</v>
      </c>
      <c r="E124" s="163">
        <f>Deaths!BN81</f>
        <v>3865</v>
      </c>
      <c r="F124" s="164">
        <f>Rates!V81</f>
        <v>71.801050000000004</v>
      </c>
      <c r="G124" s="164">
        <f>Rates!AR81</f>
        <v>10.062377</v>
      </c>
      <c r="H124" s="164">
        <f>Rates!BN81</f>
        <v>36.851384000000003</v>
      </c>
    </row>
    <row r="125" spans="2:8">
      <c r="B125" s="143">
        <v>1975</v>
      </c>
      <c r="C125" s="163">
        <f>Deaths!V82</f>
        <v>3392</v>
      </c>
      <c r="D125" s="163">
        <f>Deaths!AR82</f>
        <v>610</v>
      </c>
      <c r="E125" s="163">
        <f>Deaths!BN82</f>
        <v>4002</v>
      </c>
      <c r="F125" s="164">
        <f>Rates!V82</f>
        <v>72.261353</v>
      </c>
      <c r="G125" s="164">
        <f>Rates!AR82</f>
        <v>10.486827</v>
      </c>
      <c r="H125" s="164">
        <f>Rates!BN82</f>
        <v>37.255189999999999</v>
      </c>
    </row>
    <row r="126" spans="2:8">
      <c r="B126" s="143">
        <v>1976</v>
      </c>
      <c r="C126" s="163">
        <f>Deaths!V83</f>
        <v>3547</v>
      </c>
      <c r="D126" s="163">
        <f>Deaths!AR83</f>
        <v>675</v>
      </c>
      <c r="E126" s="163">
        <f>Deaths!BN83</f>
        <v>4222</v>
      </c>
      <c r="F126" s="164">
        <f>Rates!V83</f>
        <v>74.602655999999996</v>
      </c>
      <c r="G126" s="164">
        <f>Rates!AR83</f>
        <v>11.191898</v>
      </c>
      <c r="H126" s="164">
        <f>Rates!BN83</f>
        <v>38.436433999999998</v>
      </c>
    </row>
    <row r="127" spans="2:8">
      <c r="B127" s="143">
        <v>1977</v>
      </c>
      <c r="C127" s="163">
        <f>Deaths!V84</f>
        <v>3535</v>
      </c>
      <c r="D127" s="163">
        <f>Deaths!AR84</f>
        <v>791</v>
      </c>
      <c r="E127" s="163">
        <f>Deaths!BN84</f>
        <v>4326</v>
      </c>
      <c r="F127" s="164">
        <f>Rates!V84</f>
        <v>73.931818000000007</v>
      </c>
      <c r="G127" s="164">
        <f>Rates!AR84</f>
        <v>12.905447000000001</v>
      </c>
      <c r="H127" s="164">
        <f>Rates!BN84</f>
        <v>38.868471</v>
      </c>
    </row>
    <row r="128" spans="2:8">
      <c r="B128" s="143">
        <v>1978</v>
      </c>
      <c r="C128" s="163">
        <f>Deaths!V85</f>
        <v>3662</v>
      </c>
      <c r="D128" s="163">
        <f>Deaths!AR85</f>
        <v>831</v>
      </c>
      <c r="E128" s="163">
        <f>Deaths!BN85</f>
        <v>4493</v>
      </c>
      <c r="F128" s="164">
        <f>Rates!V85</f>
        <v>74.582145999999995</v>
      </c>
      <c r="G128" s="164">
        <f>Rates!AR85</f>
        <v>13.314939000000001</v>
      </c>
      <c r="H128" s="164">
        <f>Rates!BN85</f>
        <v>39.551524000000001</v>
      </c>
    </row>
    <row r="129" spans="2:8">
      <c r="B129" s="143">
        <v>1979</v>
      </c>
      <c r="C129" s="163">
        <f>Deaths!V86</f>
        <v>3785</v>
      </c>
      <c r="D129" s="163">
        <f>Deaths!AR86</f>
        <v>873</v>
      </c>
      <c r="E129" s="163">
        <f>Deaths!BN86</f>
        <v>4658</v>
      </c>
      <c r="F129" s="164">
        <f>Rates!V86</f>
        <v>76.004694999999998</v>
      </c>
      <c r="G129" s="164">
        <f>Rates!AR86</f>
        <v>13.625108000000001</v>
      </c>
      <c r="H129" s="164">
        <f>Rates!BN86</f>
        <v>40.140090999999998</v>
      </c>
    </row>
    <row r="130" spans="2:8">
      <c r="B130" s="143">
        <v>1980</v>
      </c>
      <c r="C130" s="163">
        <f>Deaths!V87</f>
        <v>4060</v>
      </c>
      <c r="D130" s="163">
        <f>Deaths!AR87</f>
        <v>937</v>
      </c>
      <c r="E130" s="163">
        <f>Deaths!BN87</f>
        <v>4997</v>
      </c>
      <c r="F130" s="164">
        <f>Rates!V87</f>
        <v>79.365048999999999</v>
      </c>
      <c r="G130" s="164">
        <f>Rates!AR87</f>
        <v>14.436529</v>
      </c>
      <c r="H130" s="164">
        <f>Rates!BN87</f>
        <v>42.158073000000002</v>
      </c>
    </row>
    <row r="131" spans="2:8">
      <c r="B131" s="143">
        <v>1981</v>
      </c>
      <c r="C131" s="163">
        <f>Deaths!V88</f>
        <v>4134</v>
      </c>
      <c r="D131" s="163">
        <f>Deaths!AR88</f>
        <v>940</v>
      </c>
      <c r="E131" s="163">
        <f>Deaths!BN88</f>
        <v>5074</v>
      </c>
      <c r="F131" s="164">
        <f>Rates!V88</f>
        <v>78.874931000000004</v>
      </c>
      <c r="G131" s="164">
        <f>Rates!AR88</f>
        <v>14.038978999999999</v>
      </c>
      <c r="H131" s="164">
        <f>Rates!BN88</f>
        <v>41.744911000000002</v>
      </c>
    </row>
    <row r="132" spans="2:8">
      <c r="B132" s="143">
        <v>1982</v>
      </c>
      <c r="C132" s="163">
        <f>Deaths!V89</f>
        <v>4266</v>
      </c>
      <c r="D132" s="163">
        <f>Deaths!AR89</f>
        <v>1071</v>
      </c>
      <c r="E132" s="163">
        <f>Deaths!BN89</f>
        <v>5337</v>
      </c>
      <c r="F132" s="164">
        <f>Rates!V89</f>
        <v>79.585778000000005</v>
      </c>
      <c r="G132" s="164">
        <f>Rates!AR89</f>
        <v>15.505996</v>
      </c>
      <c r="H132" s="164">
        <f>Rates!BN89</f>
        <v>42.676160000000003</v>
      </c>
    </row>
    <row r="133" spans="2:8">
      <c r="B133" s="143">
        <v>1983</v>
      </c>
      <c r="C133" s="163">
        <f>Deaths!V90</f>
        <v>4233</v>
      </c>
      <c r="D133" s="163">
        <f>Deaths!AR90</f>
        <v>1172</v>
      </c>
      <c r="E133" s="163">
        <f>Deaths!BN90</f>
        <v>5405</v>
      </c>
      <c r="F133" s="164">
        <f>Rates!V90</f>
        <v>76.494073999999998</v>
      </c>
      <c r="G133" s="164">
        <f>Rates!AR90</f>
        <v>16.658102</v>
      </c>
      <c r="H133" s="164">
        <f>Rates!BN90</f>
        <v>42.244644000000001</v>
      </c>
    </row>
    <row r="134" spans="2:8">
      <c r="B134" s="143">
        <v>1984</v>
      </c>
      <c r="C134" s="163">
        <f>Deaths!V91</f>
        <v>4226</v>
      </c>
      <c r="D134" s="163">
        <f>Deaths!AR91</f>
        <v>1165</v>
      </c>
      <c r="E134" s="163">
        <f>Deaths!BN91</f>
        <v>5391</v>
      </c>
      <c r="F134" s="164">
        <f>Rates!V91</f>
        <v>75.312297999999998</v>
      </c>
      <c r="G134" s="164">
        <f>Rates!AR91</f>
        <v>16.22184</v>
      </c>
      <c r="H134" s="164">
        <f>Rates!BN91</f>
        <v>41.336903</v>
      </c>
    </row>
    <row r="135" spans="2:8">
      <c r="B135" s="143">
        <v>1985</v>
      </c>
      <c r="C135" s="163">
        <f>Deaths!V92</f>
        <v>4470</v>
      </c>
      <c r="D135" s="163">
        <f>Deaths!AR92</f>
        <v>1260</v>
      </c>
      <c r="E135" s="163">
        <f>Deaths!BN92</f>
        <v>5730</v>
      </c>
      <c r="F135" s="164">
        <f>Rates!V92</f>
        <v>77.157516000000001</v>
      </c>
      <c r="G135" s="164">
        <f>Rates!AR92</f>
        <v>17.124101</v>
      </c>
      <c r="H135" s="164">
        <f>Rates!BN92</f>
        <v>42.771752999999997</v>
      </c>
    </row>
    <row r="136" spans="2:8">
      <c r="B136" s="143">
        <v>1986</v>
      </c>
      <c r="C136" s="163">
        <f>Deaths!V93</f>
        <v>4351</v>
      </c>
      <c r="D136" s="163">
        <f>Deaths!AR93</f>
        <v>1351</v>
      </c>
      <c r="E136" s="163">
        <f>Deaths!BN93</f>
        <v>5702</v>
      </c>
      <c r="F136" s="164">
        <f>Rates!V93</f>
        <v>73.459231000000003</v>
      </c>
      <c r="G136" s="164">
        <f>Rates!AR93</f>
        <v>18.038080999999998</v>
      </c>
      <c r="H136" s="164">
        <f>Rates!BN93</f>
        <v>41.593167999999999</v>
      </c>
    </row>
    <row r="137" spans="2:8">
      <c r="B137" s="143">
        <v>1987</v>
      </c>
      <c r="C137" s="163">
        <f>Deaths!V94</f>
        <v>4456</v>
      </c>
      <c r="D137" s="163">
        <f>Deaths!AR94</f>
        <v>1296</v>
      </c>
      <c r="E137" s="163">
        <f>Deaths!BN94</f>
        <v>5752</v>
      </c>
      <c r="F137" s="164">
        <f>Rates!V94</f>
        <v>72.990397000000002</v>
      </c>
      <c r="G137" s="164">
        <f>Rates!AR94</f>
        <v>16.957287000000001</v>
      </c>
      <c r="H137" s="164">
        <f>Rates!BN94</f>
        <v>40.980960000000003</v>
      </c>
    </row>
    <row r="138" spans="2:8">
      <c r="B138" s="143">
        <v>1988</v>
      </c>
      <c r="C138" s="163">
        <f>Deaths!V95</f>
        <v>4631</v>
      </c>
      <c r="D138" s="163">
        <f>Deaths!AR95</f>
        <v>1538</v>
      </c>
      <c r="E138" s="163">
        <f>Deaths!BN95</f>
        <v>6169</v>
      </c>
      <c r="F138" s="164">
        <f>Rates!V95</f>
        <v>74.348965000000007</v>
      </c>
      <c r="G138" s="164">
        <f>Rates!AR95</f>
        <v>19.518951000000001</v>
      </c>
      <c r="H138" s="164">
        <f>Rates!BN95</f>
        <v>42.96031</v>
      </c>
    </row>
    <row r="139" spans="2:8">
      <c r="B139" s="143">
        <v>1989</v>
      </c>
      <c r="C139" s="163">
        <f>Deaths!V96</f>
        <v>4666</v>
      </c>
      <c r="D139" s="163">
        <f>Deaths!AR96</f>
        <v>1570</v>
      </c>
      <c r="E139" s="163">
        <f>Deaths!BN96</f>
        <v>6236</v>
      </c>
      <c r="F139" s="164">
        <f>Rates!V96</f>
        <v>72.880606999999998</v>
      </c>
      <c r="G139" s="164">
        <f>Rates!AR96</f>
        <v>19.607430000000001</v>
      </c>
      <c r="H139" s="164">
        <f>Rates!BN96</f>
        <v>42.407733999999998</v>
      </c>
    </row>
    <row r="140" spans="2:8">
      <c r="B140" s="143">
        <v>1990</v>
      </c>
      <c r="C140" s="163">
        <f>Deaths!V97</f>
        <v>4466</v>
      </c>
      <c r="D140" s="163">
        <f>Deaths!AR97</f>
        <v>1587</v>
      </c>
      <c r="E140" s="163">
        <f>Deaths!BN97</f>
        <v>6053</v>
      </c>
      <c r="F140" s="164">
        <f>Rates!V97</f>
        <v>68.536057999999997</v>
      </c>
      <c r="G140" s="164">
        <f>Rates!AR97</f>
        <v>19.343827000000001</v>
      </c>
      <c r="H140" s="164">
        <f>Rates!BN97</f>
        <v>40.391182000000001</v>
      </c>
    </row>
    <row r="141" spans="2:8">
      <c r="B141" s="143">
        <v>1991</v>
      </c>
      <c r="C141" s="163">
        <f>Deaths!V98</f>
        <v>4560</v>
      </c>
      <c r="D141" s="163">
        <f>Deaths!AR98</f>
        <v>1722</v>
      </c>
      <c r="E141" s="163">
        <f>Deaths!BN98</f>
        <v>6282</v>
      </c>
      <c r="F141" s="164">
        <f>Rates!V98</f>
        <v>67.901024000000007</v>
      </c>
      <c r="G141" s="164">
        <f>Rates!AR98</f>
        <v>20.618131999999999</v>
      </c>
      <c r="H141" s="164">
        <f>Rates!BN98</f>
        <v>40.923993000000003</v>
      </c>
    </row>
    <row r="142" spans="2:8">
      <c r="B142" s="143">
        <v>1992</v>
      </c>
      <c r="C142" s="163">
        <f>Deaths!V99</f>
        <v>4666</v>
      </c>
      <c r="D142" s="163">
        <f>Deaths!AR99</f>
        <v>1734</v>
      </c>
      <c r="E142" s="163">
        <f>Deaths!BN99</f>
        <v>6400</v>
      </c>
      <c r="F142" s="164">
        <f>Rates!V99</f>
        <v>67.484463000000005</v>
      </c>
      <c r="G142" s="164">
        <f>Rates!AR99</f>
        <v>20.274652</v>
      </c>
      <c r="H142" s="164">
        <f>Rates!BN99</f>
        <v>40.838638000000003</v>
      </c>
    </row>
    <row r="143" spans="2:8">
      <c r="B143" s="143">
        <v>1993</v>
      </c>
      <c r="C143" s="163">
        <f>Deaths!V100</f>
        <v>4552</v>
      </c>
      <c r="D143" s="163">
        <f>Deaths!AR100</f>
        <v>1828</v>
      </c>
      <c r="E143" s="163">
        <f>Deaths!BN100</f>
        <v>6380</v>
      </c>
      <c r="F143" s="164">
        <f>Rates!V100</f>
        <v>64.954728000000003</v>
      </c>
      <c r="G143" s="164">
        <f>Rates!AR100</f>
        <v>20.993524000000001</v>
      </c>
      <c r="H143" s="164">
        <f>Rates!BN100</f>
        <v>39.964308000000003</v>
      </c>
    </row>
    <row r="144" spans="2:8">
      <c r="B144" s="143">
        <v>1994</v>
      </c>
      <c r="C144" s="163">
        <f>Deaths!V101</f>
        <v>4810</v>
      </c>
      <c r="D144" s="163">
        <f>Deaths!AR101</f>
        <v>1887</v>
      </c>
      <c r="E144" s="163">
        <f>Deaths!BN101</f>
        <v>6697</v>
      </c>
      <c r="F144" s="164">
        <f>Rates!V101</f>
        <v>67.248149999999995</v>
      </c>
      <c r="G144" s="164">
        <f>Rates!AR101</f>
        <v>21.283332000000001</v>
      </c>
      <c r="H144" s="164">
        <f>Rates!BN101</f>
        <v>41.092700000000001</v>
      </c>
    </row>
    <row r="145" spans="2:8">
      <c r="B145" s="143">
        <v>1995</v>
      </c>
      <c r="C145" s="163">
        <f>Deaths!V102</f>
        <v>4696</v>
      </c>
      <c r="D145" s="163">
        <f>Deaths!AR102</f>
        <v>1993</v>
      </c>
      <c r="E145" s="163">
        <f>Deaths!BN102</f>
        <v>6689</v>
      </c>
      <c r="F145" s="164">
        <f>Rates!V102</f>
        <v>64.167257000000006</v>
      </c>
      <c r="G145" s="164">
        <f>Rates!AR102</f>
        <v>21.954851999999999</v>
      </c>
      <c r="H145" s="164">
        <f>Rates!BN102</f>
        <v>40.176772999999997</v>
      </c>
    </row>
    <row r="146" spans="2:8">
      <c r="B146" s="143">
        <v>1996</v>
      </c>
      <c r="C146" s="163">
        <f>Deaths!V103</f>
        <v>4773</v>
      </c>
      <c r="D146" s="163">
        <f>Deaths!AR103</f>
        <v>2054</v>
      </c>
      <c r="E146" s="163">
        <f>Deaths!BN103</f>
        <v>6827</v>
      </c>
      <c r="F146" s="164">
        <f>Rates!V103</f>
        <v>63.710003</v>
      </c>
      <c r="G146" s="164">
        <f>Rates!AR103</f>
        <v>22.22381</v>
      </c>
      <c r="H146" s="164">
        <f>Rates!BN103</f>
        <v>40.199942</v>
      </c>
    </row>
    <row r="147" spans="2:8">
      <c r="B147" s="143">
        <v>1997</v>
      </c>
      <c r="C147" s="163">
        <f>Deaths!V104</f>
        <v>4536</v>
      </c>
      <c r="D147" s="163">
        <f>Deaths!AR104</f>
        <v>2052</v>
      </c>
      <c r="E147" s="163">
        <f>Deaths!BN104</f>
        <v>6588</v>
      </c>
      <c r="F147" s="164">
        <f>Rates!V104</f>
        <v>59.076301000000001</v>
      </c>
      <c r="G147" s="164">
        <f>Rates!AR104</f>
        <v>21.623085</v>
      </c>
      <c r="H147" s="164">
        <f>Rates!BN104</f>
        <v>37.793326999999998</v>
      </c>
    </row>
    <row r="148" spans="2:8">
      <c r="B148" s="143">
        <v>1998</v>
      </c>
      <c r="C148" s="163">
        <f>Deaths!V105</f>
        <v>4714</v>
      </c>
      <c r="D148" s="163">
        <f>Deaths!AR105</f>
        <v>2028</v>
      </c>
      <c r="E148" s="163">
        <f>Deaths!BN105</f>
        <v>6742</v>
      </c>
      <c r="F148" s="164">
        <f>Rates!V105</f>
        <v>59.608542999999997</v>
      </c>
      <c r="G148" s="164">
        <f>Rates!AR105</f>
        <v>20.844909999999999</v>
      </c>
      <c r="H148" s="164">
        <f>Rates!BN105</f>
        <v>37.724169000000003</v>
      </c>
    </row>
    <row r="149" spans="2:8">
      <c r="B149" s="143">
        <v>1999</v>
      </c>
      <c r="C149" s="163">
        <f>Deaths!V106</f>
        <v>4655</v>
      </c>
      <c r="D149" s="163">
        <f>Deaths!AR106</f>
        <v>2148</v>
      </c>
      <c r="E149" s="163">
        <f>Deaths!BN106</f>
        <v>6803</v>
      </c>
      <c r="F149" s="164">
        <f>Rates!V106</f>
        <v>57.395989999999998</v>
      </c>
      <c r="G149" s="164">
        <f>Rates!AR106</f>
        <v>21.547460000000001</v>
      </c>
      <c r="H149" s="164">
        <f>Rates!BN106</f>
        <v>37.143551000000002</v>
      </c>
    </row>
    <row r="150" spans="2:8">
      <c r="B150" s="143">
        <v>2000</v>
      </c>
      <c r="C150" s="163">
        <f>Deaths!V107</f>
        <v>4587</v>
      </c>
      <c r="D150" s="163">
        <f>Deaths!AR107</f>
        <v>2291</v>
      </c>
      <c r="E150" s="163">
        <f>Deaths!BN107</f>
        <v>6878</v>
      </c>
      <c r="F150" s="164">
        <f>Rates!V107</f>
        <v>55.083179999999999</v>
      </c>
      <c r="G150" s="164">
        <f>Rates!AR107</f>
        <v>22.387625</v>
      </c>
      <c r="H150" s="164">
        <f>Rates!BN107</f>
        <v>36.661698000000001</v>
      </c>
    </row>
    <row r="151" spans="2:8">
      <c r="B151" s="143">
        <v>2001</v>
      </c>
      <c r="C151" s="163">
        <f>Deaths!V108</f>
        <v>4642</v>
      </c>
      <c r="D151" s="163">
        <f>Deaths!AR108</f>
        <v>2396</v>
      </c>
      <c r="E151" s="163">
        <f>Deaths!BN108</f>
        <v>7038</v>
      </c>
      <c r="F151" s="164">
        <f>Rates!V108</f>
        <v>53.875279999999997</v>
      </c>
      <c r="G151" s="164">
        <f>Rates!AR108</f>
        <v>22.881119999999999</v>
      </c>
      <c r="H151" s="164">
        <f>Rates!BN108</f>
        <v>36.489122999999999</v>
      </c>
    </row>
    <row r="152" spans="2:8">
      <c r="B152" s="143">
        <v>2002</v>
      </c>
      <c r="C152" s="163">
        <f>Deaths!V109</f>
        <v>4760</v>
      </c>
      <c r="D152" s="163">
        <f>Deaths!AR109</f>
        <v>2543</v>
      </c>
      <c r="E152" s="163">
        <f>Deaths!BN109</f>
        <v>7303</v>
      </c>
      <c r="F152" s="164">
        <f>Rates!V109</f>
        <v>53.867415999999999</v>
      </c>
      <c r="G152" s="164">
        <f>Rates!AR109</f>
        <v>23.749676999999998</v>
      </c>
      <c r="H152" s="164">
        <f>Rates!BN109</f>
        <v>37.007430999999997</v>
      </c>
    </row>
    <row r="153" spans="2:8">
      <c r="B153" s="143">
        <v>2003</v>
      </c>
      <c r="C153" s="163">
        <f>Deaths!V110</f>
        <v>4510</v>
      </c>
      <c r="D153" s="163">
        <f>Deaths!AR110</f>
        <v>2466</v>
      </c>
      <c r="E153" s="163">
        <f>Deaths!BN110</f>
        <v>6976</v>
      </c>
      <c r="F153" s="164">
        <f>Rates!V110</f>
        <v>49.812235000000001</v>
      </c>
      <c r="G153" s="164">
        <f>Rates!AR110</f>
        <v>22.471679000000002</v>
      </c>
      <c r="H153" s="164">
        <f>Rates!BN110</f>
        <v>34.559764000000001</v>
      </c>
    </row>
    <row r="154" spans="2:8">
      <c r="B154" s="143">
        <v>2004</v>
      </c>
      <c r="C154" s="163">
        <f>Deaths!V111</f>
        <v>4733</v>
      </c>
      <c r="D154" s="163">
        <f>Deaths!AR111</f>
        <v>2531</v>
      </c>
      <c r="E154" s="163">
        <f>Deaths!BN111</f>
        <v>7264</v>
      </c>
      <c r="F154" s="164">
        <f>Rates!V111</f>
        <v>51.190331</v>
      </c>
      <c r="G154" s="164">
        <f>Rates!AR111</f>
        <v>22.532349</v>
      </c>
      <c r="H154" s="164">
        <f>Rates!BN111</f>
        <v>35.203994999999999</v>
      </c>
    </row>
    <row r="155" spans="2:8">
      <c r="B155" s="143">
        <v>2005</v>
      </c>
      <c r="C155" s="163">
        <f>Deaths!V112</f>
        <v>4694</v>
      </c>
      <c r="D155" s="163">
        <f>Deaths!AR112</f>
        <v>2705</v>
      </c>
      <c r="E155" s="163">
        <f>Deaths!BN112</f>
        <v>7399</v>
      </c>
      <c r="F155" s="164">
        <f>Rates!V112</f>
        <v>49.351646000000002</v>
      </c>
      <c r="G155" s="164">
        <f>Rates!AR112</f>
        <v>23.548763999999998</v>
      </c>
      <c r="H155" s="164">
        <f>Rates!BN112</f>
        <v>35.001570000000001</v>
      </c>
    </row>
    <row r="156" spans="2:8">
      <c r="B156" s="143">
        <v>2006</v>
      </c>
      <c r="C156" s="163">
        <f>Deaths!V113</f>
        <v>4668</v>
      </c>
      <c r="D156" s="163">
        <f>Deaths!AR113</f>
        <v>2685</v>
      </c>
      <c r="E156" s="163">
        <f>Deaths!BN113</f>
        <v>7353</v>
      </c>
      <c r="F156" s="164">
        <f>Rates!V113</f>
        <v>47.911230000000003</v>
      </c>
      <c r="G156" s="164">
        <f>Rates!AR113</f>
        <v>22.941538000000001</v>
      </c>
      <c r="H156" s="164">
        <f>Rates!BN113</f>
        <v>33.978510999999997</v>
      </c>
    </row>
    <row r="157" spans="2:8">
      <c r="B157" s="143">
        <v>2007</v>
      </c>
      <c r="C157" s="163">
        <f>Deaths!V114</f>
        <v>4721</v>
      </c>
      <c r="D157" s="163">
        <f>Deaths!AR114</f>
        <v>2914</v>
      </c>
      <c r="E157" s="163">
        <f>Deaths!BN114</f>
        <v>7635</v>
      </c>
      <c r="F157" s="164">
        <f>Rates!V114</f>
        <v>46.840131999999997</v>
      </c>
      <c r="G157" s="164">
        <f>Rates!AR114</f>
        <v>24.241506000000001</v>
      </c>
      <c r="H157" s="164">
        <f>Rates!BN114</f>
        <v>34.354488000000003</v>
      </c>
    </row>
    <row r="158" spans="2:8">
      <c r="B158" s="143">
        <v>2008</v>
      </c>
      <c r="C158" s="163">
        <f>Deaths!V115</f>
        <v>5028</v>
      </c>
      <c r="D158" s="163">
        <f>Deaths!AR115</f>
        <v>2928</v>
      </c>
      <c r="E158" s="163">
        <f>Deaths!BN115</f>
        <v>7956</v>
      </c>
      <c r="F158" s="164">
        <f>Rates!V115</f>
        <v>48.615631999999998</v>
      </c>
      <c r="G158" s="164">
        <f>Rates!AR115</f>
        <v>23.758459999999999</v>
      </c>
      <c r="H158" s="164">
        <f>Rates!BN115</f>
        <v>34.832281999999999</v>
      </c>
    </row>
    <row r="159" spans="2:8">
      <c r="B159" s="143">
        <v>2009</v>
      </c>
      <c r="C159" s="163">
        <f>Deaths!V116</f>
        <v>4762</v>
      </c>
      <c r="D159" s="163">
        <f>Deaths!AR116</f>
        <v>3024</v>
      </c>
      <c r="E159" s="163">
        <f>Deaths!BN116</f>
        <v>7786</v>
      </c>
      <c r="F159" s="164">
        <f>Rates!V116</f>
        <v>44.762639999999998</v>
      </c>
      <c r="G159" s="164">
        <f>Rates!AR116</f>
        <v>23.886517000000001</v>
      </c>
      <c r="H159" s="164">
        <f>Rates!BN116</f>
        <v>33.172182999999997</v>
      </c>
    </row>
    <row r="160" spans="2:8">
      <c r="B160" s="143">
        <v>2010</v>
      </c>
      <c r="C160" s="163">
        <f>Deaths!V117</f>
        <v>4935</v>
      </c>
      <c r="D160" s="163">
        <f>Deaths!AR117</f>
        <v>3167</v>
      </c>
      <c r="E160" s="163">
        <f>Deaths!BN117</f>
        <v>8102</v>
      </c>
      <c r="F160" s="164">
        <f>Rates!V117</f>
        <v>45.086238999999999</v>
      </c>
      <c r="G160" s="164">
        <f>Rates!AR117</f>
        <v>24.397877000000001</v>
      </c>
      <c r="H160" s="164">
        <f>Rates!BN117</f>
        <v>33.563319999999997</v>
      </c>
    </row>
    <row r="161" spans="2:8">
      <c r="B161" s="143">
        <v>2011</v>
      </c>
      <c r="C161" s="163">
        <f>Deaths!V118</f>
        <v>4962</v>
      </c>
      <c r="D161" s="163">
        <f>Deaths!AR118</f>
        <v>3155</v>
      </c>
      <c r="E161" s="163">
        <f>Deaths!BN118</f>
        <v>8117</v>
      </c>
      <c r="F161" s="164">
        <f>Rates!V118</f>
        <v>43.807357000000003</v>
      </c>
      <c r="G161" s="164">
        <f>Rates!AR118</f>
        <v>23.650296000000001</v>
      </c>
      <c r="H161" s="164">
        <f>Rates!BN118</f>
        <v>32.648192000000002</v>
      </c>
    </row>
    <row r="162" spans="2:8">
      <c r="B162" s="154">
        <f>IF($D$8&gt;=2012,2012,"")</f>
        <v>2012</v>
      </c>
      <c r="C162" s="163">
        <f>Deaths!V119</f>
        <v>4883</v>
      </c>
      <c r="D162" s="163">
        <f>Deaths!AR119</f>
        <v>3255</v>
      </c>
      <c r="E162" s="163">
        <f>Deaths!BN119</f>
        <v>8138</v>
      </c>
      <c r="F162" s="164">
        <f>Rates!V119</f>
        <v>41.831634000000001</v>
      </c>
      <c r="G162" s="164">
        <f>Rates!AR119</f>
        <v>23.729657</v>
      </c>
      <c r="H162" s="164">
        <f>Rates!BN119</f>
        <v>31.846954</v>
      </c>
    </row>
    <row r="163" spans="2:8">
      <c r="B163" s="154">
        <f>IF($D$8&gt;=2013,2013,"")</f>
        <v>2013</v>
      </c>
      <c r="C163" s="165">
        <f>Deaths!V120</f>
        <v>4994</v>
      </c>
      <c r="D163" s="163">
        <f>Deaths!AR120</f>
        <v>3221</v>
      </c>
      <c r="E163" s="163">
        <f>Deaths!BN120</f>
        <v>8215</v>
      </c>
      <c r="F163" s="164">
        <f>Rates!V120</f>
        <v>41.383253000000003</v>
      </c>
      <c r="G163" s="164">
        <f>Rates!AR120</f>
        <v>22.914565</v>
      </c>
      <c r="H163" s="164">
        <f>Rates!BN120</f>
        <v>31.248206</v>
      </c>
    </row>
    <row r="164" spans="2:8">
      <c r="B164" s="154">
        <f>IF($D$8&gt;=2014,2014,"")</f>
        <v>2014</v>
      </c>
      <c r="C164" s="165">
        <f>Deaths!V121</f>
        <v>4947</v>
      </c>
      <c r="D164" s="163">
        <f>Deaths!AR121</f>
        <v>3304</v>
      </c>
      <c r="E164" s="163">
        <f>Deaths!BN121</f>
        <v>8251</v>
      </c>
      <c r="F164" s="164">
        <f>Rates!V121</f>
        <v>39.870134</v>
      </c>
      <c r="G164" s="164">
        <f>Rates!AR121</f>
        <v>22.912009000000001</v>
      </c>
      <c r="H164" s="164">
        <f>Rates!BN121</f>
        <v>30.555645999999999</v>
      </c>
    </row>
    <row r="165" spans="2:8">
      <c r="B165" s="154">
        <f>IF($D$8&gt;=2015,2015,"")</f>
        <v>2015</v>
      </c>
      <c r="C165" s="165">
        <f>Deaths!V122</f>
        <v>4989</v>
      </c>
      <c r="D165" s="163">
        <f>Deaths!AR122</f>
        <v>3477</v>
      </c>
      <c r="E165" s="163">
        <f>Deaths!BN122</f>
        <v>8466</v>
      </c>
      <c r="F165" s="164">
        <f>Rates!V122</f>
        <v>39.149521</v>
      </c>
      <c r="G165" s="164">
        <f>Rates!AR122</f>
        <v>23.596965000000001</v>
      </c>
      <c r="H165" s="164">
        <f>Rates!BN122</f>
        <v>30.606030000000001</v>
      </c>
    </row>
    <row r="166" spans="2:8">
      <c r="B166" s="154">
        <f>IF($D$8&gt;=2016,2016,"")</f>
        <v>2016</v>
      </c>
      <c r="C166" s="165">
        <f>Deaths!V123</f>
        <v>5023</v>
      </c>
      <c r="D166" s="163">
        <f>Deaths!AR123</f>
        <v>3387</v>
      </c>
      <c r="E166" s="163">
        <f>Deaths!BN123</f>
        <v>8410</v>
      </c>
      <c r="F166" s="164">
        <f>Rates!V123</f>
        <v>38.190226000000003</v>
      </c>
      <c r="G166" s="164">
        <f>Rates!AR123</f>
        <v>22.471364000000001</v>
      </c>
      <c r="H166" s="164">
        <f>Rates!BN123</f>
        <v>29.548235999999999</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1945</v>
      </c>
      <c r="D184" s="170"/>
      <c r="E184" s="172" t="s">
        <v>71</v>
      </c>
      <c r="F184" s="174">
        <f>INDEX($B$57:$H$175,MATCH($C$184,$B$57:$B$175,0),5)</f>
        <v>10.890575999999999</v>
      </c>
      <c r="G184" s="174">
        <f>INDEX($B$57:$H$175,MATCH($C$184,$B$57:$B$175,0),6)</f>
        <v>3.3017078</v>
      </c>
      <c r="H184" s="174">
        <f>INDEX($B$57:$H$175,MATCH($C$184,$B$57:$B$175,0),7)</f>
        <v>6.9519017999999999</v>
      </c>
    </row>
    <row r="185" spans="2:8">
      <c r="B185" s="172" t="s">
        <v>67</v>
      </c>
      <c r="C185" s="173">
        <f>'Interactive summary tables'!$G$10</f>
        <v>2016</v>
      </c>
      <c r="D185" s="170"/>
      <c r="E185" s="172" t="s">
        <v>72</v>
      </c>
      <c r="F185" s="174">
        <f>INDEX($B$57:$H$175,MATCH($C$185,$B$57:$B$175,0),5)</f>
        <v>38.190226000000003</v>
      </c>
      <c r="G185" s="174">
        <f>INDEX($B$57:$H$175,MATCH($C$185,$B$57:$B$175,0),6)</f>
        <v>22.471364000000001</v>
      </c>
      <c r="H185" s="174">
        <f>INDEX($B$57:$H$175,MATCH($C$185,$B$57:$B$175,0),7)</f>
        <v>29.548235999999999</v>
      </c>
    </row>
    <row r="186" spans="2:8">
      <c r="B186" s="175"/>
      <c r="C186" s="173"/>
      <c r="D186" s="170"/>
      <c r="E186" s="172" t="s">
        <v>74</v>
      </c>
      <c r="F186" s="176">
        <f>IF($C$185&lt;=$C$184,"-",(F$185-F$184)/F$184)</f>
        <v>2.5067223257980116</v>
      </c>
      <c r="G186" s="176">
        <f t="shared" ref="G186:H186" si="2">IF($C$185&lt;=$C$184,"-",(G$185-G$184)/G$184)</f>
        <v>5.8059820435957423</v>
      </c>
      <c r="H186" s="176">
        <f t="shared" si="2"/>
        <v>3.2503816725374346</v>
      </c>
    </row>
    <row r="187" spans="2:8">
      <c r="B187" s="172" t="s">
        <v>77</v>
      </c>
      <c r="C187" s="173">
        <f>$C$185-$C$184</f>
        <v>71</v>
      </c>
      <c r="D187" s="170"/>
      <c r="E187" s="172" t="s">
        <v>73</v>
      </c>
      <c r="F187" s="176">
        <f>IF($C$185&lt;=$C$184,"-",((F$185/F$184)^(1/($C$185-$C$184))-1))</f>
        <v>1.7828640630340287E-2</v>
      </c>
      <c r="G187" s="176">
        <f t="shared" ref="G187:H187" si="3">IF($C$185&lt;=$C$184,"-",((G$185/G$184)^(1/($C$185-$C$184))-1))</f>
        <v>2.737940684352691E-2</v>
      </c>
      <c r="H187" s="176">
        <f t="shared" si="3"/>
        <v>2.0589503962334943E-2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1945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Lung cancer (ICD-10 C33, C34) in Australia, 1945–2016.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Lung cancer (ICD-10 C33, C34) in Australia, 1945–2016.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1945</v>
      </c>
      <c r="D207" s="185" t="s">
        <v>26</v>
      </c>
      <c r="E207" s="185" t="s">
        <v>88</v>
      </c>
      <c r="F207" s="189" t="str">
        <f ca="1">CELL("address",INDEX(Deaths!$C$7:$T$132,MATCH($C$207,Deaths!$B$7:$B$132,0),MATCH($C$210,Deaths!$C$6:$T$6,0)))</f>
        <v>'[grim-lung-cancer-2017.xlsx]Deaths'!$C$52</v>
      </c>
      <c r="G207" s="189" t="str">
        <f ca="1">CELL("address",INDEX(Deaths!$Y$7:$AP$132,MATCH($C$207,Deaths!$B$7:$B$132,0),MATCH($C$210,Deaths!$Y$6:$AP$6,0)))</f>
        <v>'[grim-lung-cancer-2017.xlsx]Deaths'!$Y$52</v>
      </c>
      <c r="H207" s="189" t="str">
        <f ca="1">CELL("address",INDEX(Deaths!$AU$7:$BL$132,MATCH($C$207,Deaths!$B$7:$B$132,0),MATCH($C$210,Deaths!$AU$6:$BL$6,0)))</f>
        <v>'[grim-lung-cancer-2017.xlsx]Deaths'!$AU$52</v>
      </c>
    </row>
    <row r="208" spans="2:8">
      <c r="B208" s="187" t="s">
        <v>67</v>
      </c>
      <c r="C208" s="188">
        <f>'Interactive summary tables'!$E$34</f>
        <v>2016</v>
      </c>
      <c r="D208" s="185"/>
      <c r="E208" s="185" t="s">
        <v>89</v>
      </c>
      <c r="F208" s="189" t="str">
        <f ca="1">CELL("address",INDEX(Deaths!$C$7:$T$132,MATCH($C$208,Deaths!$B$7:$B$132,0),MATCH($C$211,Deaths!$C$6:$T$6,0)))</f>
        <v>'[grim-lung-cancer-2017.xlsx]Deaths'!$T$123</v>
      </c>
      <c r="G208" s="189" t="str">
        <f ca="1">CELL("address",INDEX(Deaths!$Y$7:$AP$132,MATCH($C$208,Deaths!$B$7:$B$132,0),MATCH($C$211,Deaths!$Y$6:$AP$6,0)))</f>
        <v>'[grim-lung-cancer-2017.xlsx]Deaths'!$AP$123</v>
      </c>
      <c r="H208" s="189" t="str">
        <f ca="1">CELL("address",INDEX(Deaths!$AU$7:$BL$132,MATCH($C$208,Deaths!$B$7:$B$132,0),MATCH($C$211,Deaths!$AU$6:$BL$6,0)))</f>
        <v>'[grim-lung-cancer-2017.xlsx]Deaths'!$BL$123</v>
      </c>
    </row>
    <row r="209" spans="2:8">
      <c r="B209" s="187"/>
      <c r="C209" s="188"/>
      <c r="D209" s="185"/>
      <c r="E209" s="185" t="s">
        <v>95</v>
      </c>
      <c r="F209" s="190">
        <f ca="1">SUM(INDIRECT(F$207,1):INDIRECT(F$208,1))</f>
        <v>237239</v>
      </c>
      <c r="G209" s="191">
        <f ca="1">SUM(INDIRECT(G$207,1):INDIRECT(G$208,1))</f>
        <v>92520</v>
      </c>
      <c r="H209" s="191">
        <f ca="1">SUM(INDIRECT(H$207,1):INDIRECT(H$208,1))</f>
        <v>329759</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'[grim-lung-cancer-2017.xlsx]Populations'!$D$61</v>
      </c>
      <c r="G211" s="189" t="str">
        <f ca="1">CELL("address",INDEX(Populations!$Y$16:$AP$141,MATCH($C$207,Populations!$C$16:$C$141,0),MATCH($C$210,Populations!$Y$15:$AP$15,0)))</f>
        <v>'[grim-lung-cancer-2017.xlsx]Populations'!$Y$61</v>
      </c>
      <c r="H211" s="189" t="str">
        <f ca="1">CELL("address",INDEX(Populations!$AT$16:$BK$141,MATCH($C$207,Populations!$C$16:$C$141,0),MATCH($C$210,Populations!$AT$15:$BK$15,0)))</f>
        <v>'[grim-lung-cancer-2017.xlsx]Populations'!$AT$61</v>
      </c>
    </row>
    <row r="212" spans="2:8">
      <c r="B212" s="187"/>
      <c r="C212" s="185"/>
      <c r="D212" s="185"/>
      <c r="E212" s="185" t="s">
        <v>89</v>
      </c>
      <c r="F212" s="189" t="str">
        <f ca="1">CELL("address",INDEX(Populations!$D$16:$U$141,MATCH($C$208,Populations!$C$16:$C$141,0),MATCH($C$211,Populations!$D$15:$U$15,0)))</f>
        <v>'[grim-lung-cancer-2017.xlsx]Populations'!$U$132</v>
      </c>
      <c r="G212" s="189" t="str">
        <f ca="1">CELL("address",INDEX(Populations!$Y$16:$AP$141,MATCH($C$208,Populations!$C$16:$C$141,0),MATCH($C$211,Populations!$Y$15:$AP$15,0)))</f>
        <v>'[grim-lung-cancer-2017.xlsx]Populations'!$AP$132</v>
      </c>
      <c r="H212" s="189" t="str">
        <f ca="1">CELL("address",INDEX(Populations!$AT$16:$BK$141,MATCH($C$208,Populations!$C$16:$C$141,0),MATCH($C$211,Populations!$AT$15:$BK$15,0)))</f>
        <v>'[grim-lung-cancer-2017.xlsx]Populations'!$BK$132</v>
      </c>
    </row>
    <row r="213" spans="2:8">
      <c r="B213" s="187" t="s">
        <v>93</v>
      </c>
      <c r="C213" s="188">
        <f>INDEX($G$11:$G$28,MATCH($C$210,$F$11:$F$28,0))</f>
        <v>1</v>
      </c>
      <c r="D213" s="185"/>
      <c r="E213" s="185" t="s">
        <v>96</v>
      </c>
      <c r="F213" s="190">
        <f ca="1">SUM(INDIRECT(F$211,1):INDIRECT(F$212,1))</f>
        <v>539115828</v>
      </c>
      <c r="G213" s="191">
        <f ca="1">SUM(INDIRECT(G$211,1):INDIRECT(G$212,1))</f>
        <v>539969868</v>
      </c>
      <c r="H213" s="191">
        <f ca="1">SUM(INDIRECT(H$211,1):INDIRECT(H$212,1))</f>
        <v>1079085696</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44.005200307344708</v>
      </c>
      <c r="G215" s="193">
        <f t="shared" ref="G215:H215" ca="1" si="4">IF($C$208&lt;$C$207,"-",IF($C$214&lt;$C$213,"-",G$209/G$213*100000))</f>
        <v>17.134289426683342</v>
      </c>
      <c r="H215" s="193">
        <f t="shared" ca="1" si="4"/>
        <v>30.559111405365158</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1945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Lung cancer (ICD-10 C33, C34) in Australia, 1945–2016,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Lung cancer (ICD-10 C33, C34) in Australia, 1945,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Lung cancer (ICD-10 C33, C34) in Australia, 1945–2016,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Lung cancer (ICD-10 C33, C34) in Australia, 1945,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Lung cancer (ICD-10 C33, C34) in Australia, 1945–2016,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73DD0BC7-C893-444B-B1DE-82260A3C92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Lung cancer (ICD-10 C33, C34), 1945–2016 (GRIM Books 2016; 6 June 2016 edition) AIHW</dc:title>
  <dc:creator>AIHW</dc:creator>
  <cp:lastModifiedBy>James</cp:lastModifiedBy>
  <cp:lastPrinted>2014-12-22T03:15:21Z</cp:lastPrinted>
  <dcterms:created xsi:type="dcterms:W3CDTF">2013-06-20T00:40:38Z</dcterms:created>
  <dcterms:modified xsi:type="dcterms:W3CDTF">2018-08-10T03:31:04Z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