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tables'!$A$1:$P$42</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01" i="7" l="1"/>
  <c r="D149" i="7"/>
  <c r="D131" i="7"/>
  <c r="C131" i="7"/>
  <c r="D102" i="7"/>
  <c r="E85" i="7"/>
  <c r="D73" i="7"/>
  <c r="E80" i="7"/>
  <c r="D74" i="7"/>
  <c r="E146" i="7"/>
  <c r="D121" i="7"/>
  <c r="E126" i="7"/>
  <c r="D145" i="7"/>
  <c r="E156" i="7"/>
  <c r="C58" i="7"/>
  <c r="E118" i="7"/>
  <c r="C156" i="7"/>
  <c r="E100" i="7"/>
  <c r="C104" i="7"/>
  <c r="E141" i="7"/>
  <c r="E158" i="7"/>
  <c r="D72" i="7"/>
  <c r="D138" i="7"/>
  <c r="E109" i="7"/>
  <c r="E59" i="7"/>
  <c r="D137" i="7"/>
  <c r="D157" i="7"/>
  <c r="C165" i="7"/>
  <c r="C164" i="7"/>
  <c r="C126" i="7"/>
  <c r="D152" i="7"/>
  <c r="E168" i="7"/>
  <c r="D66" i="7"/>
  <c r="C123" i="7"/>
  <c r="D124" i="7"/>
  <c r="E81" i="7"/>
  <c r="E135" i="7"/>
  <c r="E143" i="7"/>
  <c r="D80" i="7"/>
  <c r="D151" i="7"/>
  <c r="C144" i="7"/>
  <c r="D103" i="7"/>
  <c r="E96" i="7"/>
  <c r="C152" i="7"/>
  <c r="D171" i="7"/>
  <c r="D67" i="7"/>
  <c r="C106" i="7"/>
  <c r="C97" i="7"/>
  <c r="E102" i="7"/>
  <c r="E155" i="7"/>
  <c r="D165" i="7"/>
  <c r="C171" i="7"/>
  <c r="E147" i="7"/>
  <c r="E117" i="7"/>
  <c r="C159" i="7"/>
  <c r="D128" i="7"/>
  <c r="C172" i="7"/>
  <c r="D160" i="7"/>
  <c r="C102" i="7"/>
  <c r="E137" i="7"/>
  <c r="D89" i="7"/>
  <c r="C142" i="7"/>
  <c r="D136" i="7"/>
  <c r="D170" i="7"/>
  <c r="D175" i="7"/>
  <c r="E112" i="7"/>
  <c r="D144" i="7"/>
  <c r="E99" i="7"/>
  <c r="E154" i="7"/>
  <c r="C174" i="7"/>
  <c r="E172" i="7"/>
  <c r="C85" i="7"/>
  <c r="D84" i="7"/>
  <c r="D57" i="7"/>
  <c r="E70" i="7"/>
  <c r="D161" i="7"/>
  <c r="D99" i="7"/>
  <c r="E138" i="7"/>
  <c r="C170" i="7"/>
  <c r="D130" i="7"/>
  <c r="D70" i="7"/>
  <c r="D159" i="7"/>
  <c r="C88" i="7"/>
  <c r="E113" i="7"/>
  <c r="C107" i="7"/>
  <c r="C132" i="7"/>
  <c r="C133" i="7"/>
  <c r="C103" i="7"/>
  <c r="E73" i="7"/>
  <c r="E72" i="7"/>
  <c r="E123" i="7"/>
  <c r="C64" i="7"/>
  <c r="E88" i="7"/>
  <c r="D129" i="7"/>
  <c r="E91" i="7"/>
  <c r="D169" i="7"/>
  <c r="D107" i="7"/>
  <c r="C69" i="7"/>
  <c r="E170" i="7"/>
  <c r="C169" i="7"/>
  <c r="D75" i="7"/>
  <c r="E125" i="7"/>
  <c r="D83" i="7"/>
  <c r="C105" i="7"/>
  <c r="E173" i="7"/>
  <c r="C87" i="7"/>
  <c r="D59" i="7"/>
  <c r="C162" i="7"/>
  <c r="C60" i="7"/>
  <c r="D173" i="7"/>
  <c r="D166" i="7"/>
  <c r="D111" i="7"/>
  <c r="D158" i="7"/>
  <c r="C157" i="7"/>
  <c r="C84" i="7"/>
  <c r="D81" i="7"/>
  <c r="C61" i="7"/>
  <c r="E142" i="7"/>
  <c r="D108" i="7"/>
  <c r="D86" i="7"/>
  <c r="E116" i="7"/>
  <c r="E61" i="7"/>
  <c r="D64" i="7"/>
  <c r="C86" i="7"/>
  <c r="D122" i="7"/>
  <c r="E164" i="7"/>
  <c r="D79" i="7"/>
  <c r="C161" i="7"/>
  <c r="C74" i="7"/>
  <c r="C79" i="7"/>
  <c r="E57" i="7"/>
  <c r="C82" i="7"/>
  <c r="E151" i="7"/>
  <c r="E94" i="7"/>
  <c r="C109" i="7"/>
  <c r="E115" i="7"/>
  <c r="C92" i="7"/>
  <c r="E166" i="7"/>
  <c r="E124" i="7"/>
  <c r="C111" i="7"/>
  <c r="E68" i="7"/>
  <c r="E132" i="7"/>
  <c r="C98" i="7"/>
  <c r="C100" i="7"/>
  <c r="E66" i="7"/>
  <c r="D147" i="7"/>
  <c r="D134" i="7"/>
  <c r="C110" i="7"/>
  <c r="E71" i="7"/>
  <c r="C108" i="7"/>
  <c r="C145" i="7"/>
  <c r="D123" i="7"/>
  <c r="E104" i="7"/>
  <c r="E76" i="7"/>
  <c r="C95" i="7"/>
  <c r="D92" i="7"/>
  <c r="E95" i="7"/>
  <c r="E148" i="7"/>
  <c r="E144" i="7"/>
  <c r="C83" i="7"/>
  <c r="C136" i="7"/>
  <c r="E149" i="7"/>
  <c r="C65" i="7"/>
  <c r="E121" i="7"/>
  <c r="E65" i="7"/>
  <c r="E93" i="7"/>
  <c r="C135" i="7"/>
  <c r="D101" i="7"/>
  <c r="E133" i="7"/>
  <c r="C168" i="7"/>
  <c r="D112" i="7"/>
  <c r="D90" i="7"/>
  <c r="D155" i="7"/>
  <c r="C66" i="7"/>
  <c r="C99" i="7"/>
  <c r="D140" i="7"/>
  <c r="D78" i="7"/>
  <c r="C75" i="7"/>
  <c r="E82" i="7"/>
  <c r="D135" i="7"/>
  <c r="C101" i="7"/>
  <c r="C155" i="7"/>
  <c r="E127" i="7"/>
  <c r="D120" i="7"/>
  <c r="D60" i="7"/>
  <c r="D100" i="7"/>
  <c r="C78" i="7"/>
  <c r="E122" i="7"/>
  <c r="C149" i="7"/>
  <c r="E108" i="7"/>
  <c r="E58" i="7"/>
  <c r="E106" i="7"/>
  <c r="D150" i="7"/>
  <c r="E60" i="7"/>
  <c r="C96" i="7"/>
  <c r="C63" i="7"/>
  <c r="C173" i="7"/>
  <c r="D85" i="7"/>
  <c r="E69" i="7"/>
  <c r="E140" i="7"/>
  <c r="E63" i="7"/>
  <c r="C140" i="7"/>
  <c r="D114" i="7"/>
  <c r="C73" i="7"/>
  <c r="D154" i="7"/>
  <c r="C91" i="7"/>
  <c r="E157" i="7"/>
  <c r="D163" i="7"/>
  <c r="D164" i="7"/>
  <c r="D58" i="7"/>
  <c r="E152" i="7"/>
  <c r="E78" i="7"/>
  <c r="E169" i="7"/>
  <c r="E62" i="7"/>
  <c r="E67" i="7"/>
  <c r="C141" i="7"/>
  <c r="E128" i="7"/>
  <c r="E90" i="7"/>
  <c r="G106" i="7"/>
  <c r="F156" i="7"/>
  <c r="G165" i="7"/>
  <c r="H104" i="7"/>
  <c r="C57" i="7"/>
  <c r="D76" i="7"/>
  <c r="E105" i="7"/>
  <c r="D141" i="7"/>
  <c r="C124" i="7"/>
  <c r="D69" i="7"/>
  <c r="E131" i="7"/>
  <c r="E75" i="7"/>
  <c r="E150" i="7"/>
  <c r="E103" i="7"/>
  <c r="C70" i="7"/>
  <c r="E159" i="7"/>
  <c r="D143" i="7"/>
  <c r="D94" i="7"/>
  <c r="E120" i="7"/>
  <c r="D110" i="7"/>
  <c r="D148" i="7"/>
  <c r="E139" i="7"/>
  <c r="D71" i="7"/>
  <c r="E119" i="7"/>
  <c r="D87" i="7"/>
  <c r="C146" i="7"/>
  <c r="C138" i="7"/>
  <c r="E79" i="7"/>
  <c r="H117" i="7"/>
  <c r="C158" i="7"/>
  <c r="C154" i="7"/>
  <c r="D62" i="7"/>
  <c r="D68" i="7"/>
  <c r="C137" i="7"/>
  <c r="D98" i="7"/>
  <c r="C77" i="7"/>
  <c r="C125" i="7"/>
  <c r="C121" i="7"/>
  <c r="E98" i="7"/>
  <c r="E175" i="7"/>
  <c r="E167" i="7"/>
  <c r="E92" i="7"/>
  <c r="E130" i="7"/>
  <c r="C127" i="7"/>
  <c r="D139" i="7"/>
  <c r="C122" i="7"/>
  <c r="E163" i="7"/>
  <c r="E83" i="7"/>
  <c r="E171" i="7"/>
  <c r="E77" i="7"/>
  <c r="D118" i="7"/>
  <c r="E145" i="7"/>
  <c r="E110" i="7"/>
  <c r="D77" i="7"/>
  <c r="C147" i="7"/>
  <c r="C76" i="7"/>
  <c r="D132" i="7"/>
  <c r="C80" i="7"/>
  <c r="C68" i="7"/>
  <c r="D93" i="7"/>
  <c r="E129" i="7"/>
  <c r="D126" i="7"/>
  <c r="D82" i="7"/>
  <c r="C71" i="7"/>
  <c r="E107" i="7"/>
  <c r="F82" i="7"/>
  <c r="F170" i="7"/>
  <c r="G65" i="7"/>
  <c r="F102" i="7"/>
  <c r="E64" i="7"/>
  <c r="D109" i="7"/>
  <c r="C163" i="7"/>
  <c r="E165" i="7"/>
  <c r="D119" i="7"/>
  <c r="C94" i="7"/>
  <c r="C62" i="7"/>
  <c r="E74" i="7"/>
  <c r="D95" i="7"/>
  <c r="D61" i="7"/>
  <c r="E162" i="7"/>
  <c r="C119" i="7"/>
  <c r="D156" i="7"/>
  <c r="E111" i="7"/>
  <c r="E86" i="7"/>
  <c r="D153" i="7"/>
  <c r="C175" i="7"/>
  <c r="D91" i="7"/>
  <c r="E84" i="7"/>
  <c r="F60" i="7"/>
  <c r="F78" i="7"/>
  <c r="G109" i="7"/>
  <c r="C117" i="7"/>
  <c r="D172" i="7"/>
  <c r="C129" i="7"/>
  <c r="E153" i="7"/>
  <c r="E87" i="7"/>
  <c r="C153" i="7"/>
  <c r="C113" i="7"/>
  <c r="E160" i="7"/>
  <c r="H107" i="7"/>
  <c r="F76" i="7"/>
  <c r="C115" i="7"/>
  <c r="E97" i="7"/>
  <c r="E114" i="7"/>
  <c r="C72" i="7"/>
  <c r="C134" i="7"/>
  <c r="D63" i="7"/>
  <c r="G62" i="7"/>
  <c r="C143" i="7"/>
  <c r="G121" i="7"/>
  <c r="G67" i="7"/>
  <c r="F62" i="7"/>
  <c r="H99" i="7"/>
  <c r="F143" i="7"/>
  <c r="G73" i="7"/>
  <c r="G153" i="7"/>
  <c r="H68" i="7"/>
  <c r="F144" i="7"/>
  <c r="F110" i="7"/>
  <c r="C128" i="7"/>
  <c r="C160" i="7"/>
  <c r="H58" i="7"/>
  <c r="F79" i="7"/>
  <c r="H151" i="7"/>
  <c r="G61" i="7"/>
  <c r="C89" i="7"/>
  <c r="C166" i="7"/>
  <c r="D88" i="7"/>
  <c r="D174" i="7"/>
  <c r="C167" i="7"/>
  <c r="H135" i="7"/>
  <c r="F152" i="7"/>
  <c r="G120" i="7"/>
  <c r="G158" i="7"/>
  <c r="G70" i="7"/>
  <c r="G64" i="7"/>
  <c r="G78" i="7"/>
  <c r="F81" i="7"/>
  <c r="H126" i="7"/>
  <c r="F127" i="7"/>
  <c r="F63" i="7"/>
  <c r="D125" i="7"/>
  <c r="G75" i="7"/>
  <c r="H96" i="7"/>
  <c r="F163" i="7"/>
  <c r="D142" i="7"/>
  <c r="E134" i="7"/>
  <c r="E161" i="7"/>
  <c r="H109" i="7"/>
  <c r="F113" i="7"/>
  <c r="D127" i="7"/>
  <c r="C118" i="7"/>
  <c r="G103" i="7"/>
  <c r="H120" i="7"/>
  <c r="H100" i="7"/>
  <c r="H184" i="7" s="1"/>
  <c r="F140" i="7"/>
  <c r="G81" i="7"/>
  <c r="H174" i="7"/>
  <c r="H66" i="7"/>
  <c r="F100" i="7"/>
  <c r="F184" i="7" s="1"/>
  <c r="G112" i="7"/>
  <c r="D133" i="7"/>
  <c r="C67" i="7"/>
  <c r="D162" i="7"/>
  <c r="G146" i="7"/>
  <c r="H142" i="7"/>
  <c r="G108" i="7"/>
  <c r="C139" i="7"/>
  <c r="C81" i="7"/>
  <c r="D96" i="7"/>
  <c r="D106" i="7"/>
  <c r="C112" i="7"/>
  <c r="D168" i="7"/>
  <c r="G128" i="7"/>
  <c r="C116" i="7"/>
  <c r="C151" i="7"/>
  <c r="C59" i="7"/>
  <c r="H131" i="7"/>
  <c r="F89" i="7"/>
  <c r="H81" i="7"/>
  <c r="G122" i="7"/>
  <c r="G143" i="7"/>
  <c r="F65" i="7"/>
  <c r="G95" i="7"/>
  <c r="H69" i="7"/>
  <c r="F57" i="7"/>
  <c r="F158" i="7"/>
  <c r="H67" i="7"/>
  <c r="G104" i="7"/>
  <c r="E89" i="7"/>
  <c r="C114" i="7"/>
  <c r="G107" i="7"/>
  <c r="F108" i="7"/>
  <c r="G96" i="7"/>
  <c r="C120" i="7"/>
  <c r="D117" i="7"/>
  <c r="D167" i="7"/>
  <c r="C93" i="7"/>
  <c r="D65" i="7"/>
  <c r="C130" i="7"/>
  <c r="D113" i="7"/>
  <c r="F121" i="7"/>
  <c r="G90" i="7"/>
  <c r="F132" i="7"/>
  <c r="F164" i="7"/>
  <c r="H88" i="7"/>
  <c r="F124" i="7"/>
  <c r="H159" i="7"/>
  <c r="H93" i="7"/>
  <c r="H57" i="7"/>
  <c r="G145" i="7"/>
  <c r="H97" i="7"/>
  <c r="F71" i="7"/>
  <c r="F129" i="7"/>
  <c r="G83" i="7"/>
  <c r="H144" i="7"/>
  <c r="F125" i="7"/>
  <c r="H102" i="7"/>
  <c r="F93" i="7"/>
  <c r="F160" i="7"/>
  <c r="H137" i="7"/>
  <c r="H101" i="7"/>
  <c r="H89" i="7"/>
  <c r="F73" i="7"/>
  <c r="F103" i="7"/>
  <c r="H73" i="7"/>
  <c r="F77" i="7"/>
  <c r="H140" i="7"/>
  <c r="F101" i="7"/>
  <c r="H84" i="7"/>
  <c r="G130" i="7"/>
  <c r="F72" i="7"/>
  <c r="H130" i="7"/>
  <c r="H114" i="7"/>
  <c r="F162" i="7"/>
  <c r="G58" i="7"/>
  <c r="H59" i="7"/>
  <c r="H85" i="7"/>
  <c r="G98" i="7"/>
  <c r="D104" i="7"/>
  <c r="E136" i="7"/>
  <c r="D105" i="7"/>
  <c r="D146" i="7"/>
  <c r="G118" i="7"/>
  <c r="H106" i="7"/>
  <c r="H123" i="7"/>
  <c r="G92" i="7"/>
  <c r="D97" i="7"/>
  <c r="C150" i="7"/>
  <c r="C148" i="7"/>
  <c r="E174" i="7"/>
  <c r="G60" i="7"/>
  <c r="H149" i="7"/>
  <c r="H156" i="7"/>
  <c r="F141" i="7"/>
  <c r="F133" i="7"/>
  <c r="H92" i="7"/>
  <c r="F59" i="7"/>
  <c r="F148" i="7"/>
  <c r="F69" i="7"/>
  <c r="G126" i="7"/>
  <c r="G71" i="7"/>
  <c r="H122" i="7"/>
  <c r="G116" i="7"/>
  <c r="H78" i="7"/>
  <c r="H62" i="7"/>
  <c r="H71" i="7"/>
  <c r="G137" i="7"/>
  <c r="F126" i="7"/>
  <c r="F95" i="7"/>
  <c r="G151" i="7"/>
  <c r="F75" i="7"/>
  <c r="H125" i="7"/>
  <c r="H79" i="7"/>
  <c r="G89" i="7"/>
  <c r="G131" i="7"/>
  <c r="G138" i="7"/>
  <c r="H115" i="7"/>
  <c r="G129" i="7"/>
  <c r="G139" i="7"/>
  <c r="F58" i="7"/>
  <c r="H64" i="7"/>
  <c r="H65" i="7"/>
  <c r="G136" i="7"/>
  <c r="G99" i="7"/>
  <c r="D116" i="7"/>
  <c r="H112" i="7"/>
  <c r="G156" i="7"/>
  <c r="H148" i="7"/>
  <c r="G105" i="7"/>
  <c r="C90" i="7"/>
  <c r="D115" i="7"/>
  <c r="F122" i="7"/>
  <c r="G160" i="7"/>
  <c r="H119" i="7"/>
  <c r="G88" i="7"/>
  <c r="H153" i="7"/>
  <c r="H147" i="7"/>
  <c r="G140" i="7"/>
  <c r="F153" i="7"/>
  <c r="F61" i="7"/>
  <c r="H143" i="7"/>
  <c r="F68" i="7"/>
  <c r="F120" i="7"/>
  <c r="G155" i="7"/>
  <c r="H158" i="7"/>
  <c r="H173" i="7"/>
  <c r="H134" i="7"/>
  <c r="H113" i="7"/>
  <c r="F154" i="7"/>
  <c r="G135" i="7"/>
  <c r="F112" i="7"/>
  <c r="G125" i="7"/>
  <c r="G91" i="7"/>
  <c r="H74" i="7"/>
  <c r="H105" i="7"/>
  <c r="H98" i="7"/>
  <c r="F128" i="7"/>
  <c r="G173" i="7"/>
  <c r="H132" i="7"/>
  <c r="F119" i="7"/>
  <c r="F66" i="7"/>
  <c r="F161" i="7"/>
  <c r="F135" i="7"/>
  <c r="G149" i="7"/>
  <c r="H90" i="7"/>
  <c r="F134" i="7"/>
  <c r="G152" i="7"/>
  <c r="F87" i="7"/>
  <c r="G82" i="7"/>
  <c r="H103" i="7"/>
  <c r="H77" i="7"/>
  <c r="G66" i="7"/>
  <c r="G97" i="7"/>
  <c r="G144" i="7"/>
  <c r="H121" i="7"/>
  <c r="H154" i="7"/>
  <c r="F105" i="7"/>
  <c r="G170" i="7"/>
  <c r="H141" i="7"/>
  <c r="F94" i="7"/>
  <c r="H167" i="7"/>
  <c r="G124" i="7"/>
  <c r="F137" i="7"/>
  <c r="G159" i="7"/>
  <c r="G168" i="7"/>
  <c r="F155" i="7"/>
  <c r="F173" i="7"/>
  <c r="H118" i="7"/>
  <c r="G161" i="7"/>
  <c r="G68" i="7"/>
  <c r="G163" i="7"/>
  <c r="H168" i="7"/>
  <c r="G79" i="7"/>
  <c r="F98" i="7"/>
  <c r="G119" i="7"/>
  <c r="H128" i="7"/>
  <c r="F118" i="7"/>
  <c r="G86" i="7"/>
  <c r="F142" i="7"/>
  <c r="F165" i="7"/>
  <c r="F80" i="7"/>
  <c r="H72" i="7"/>
  <c r="F136" i="7"/>
  <c r="F90" i="7"/>
  <c r="F159" i="7"/>
  <c r="F174" i="7"/>
  <c r="F88" i="7"/>
  <c r="G69" i="7"/>
  <c r="F91" i="7"/>
  <c r="G80" i="7"/>
  <c r="H110" i="7"/>
  <c r="H164" i="7"/>
  <c r="F114" i="7"/>
  <c r="G93" i="7"/>
  <c r="G74" i="7"/>
  <c r="G172" i="7"/>
  <c r="G94" i="7"/>
  <c r="H133" i="7"/>
  <c r="H129" i="7"/>
  <c r="F149" i="7"/>
  <c r="F70" i="7"/>
  <c r="G171" i="7"/>
  <c r="G123" i="7"/>
  <c r="H127" i="7"/>
  <c r="G157" i="7"/>
  <c r="H70" i="7"/>
  <c r="G110" i="7"/>
  <c r="G77" i="7"/>
  <c r="H124" i="7"/>
  <c r="F86" i="7"/>
  <c r="H171" i="7"/>
  <c r="F64" i="7"/>
  <c r="H166" i="7"/>
  <c r="H185" i="7" s="1"/>
  <c r="F111" i="7"/>
  <c r="G127" i="7"/>
  <c r="F138" i="7"/>
  <c r="G113" i="7"/>
  <c r="F83" i="7"/>
  <c r="F172" i="7"/>
  <c r="H75" i="7"/>
  <c r="F85" i="7"/>
  <c r="F115" i="7"/>
  <c r="F167" i="7"/>
  <c r="H172" i="7"/>
  <c r="G150" i="7"/>
  <c r="G166" i="7"/>
  <c r="G185" i="7" s="1"/>
  <c r="H111" i="7"/>
  <c r="F107" i="7"/>
  <c r="H170" i="7"/>
  <c r="F150" i="7"/>
  <c r="H163" i="7"/>
  <c r="G100" i="7"/>
  <c r="G184" i="7" s="1"/>
  <c r="H116" i="7"/>
  <c r="H145" i="7"/>
  <c r="H61" i="7"/>
  <c r="H82" i="7"/>
  <c r="H152" i="7"/>
  <c r="G63" i="7"/>
  <c r="F92" i="7"/>
  <c r="F117" i="7"/>
  <c r="F139" i="7"/>
  <c r="H86" i="7"/>
  <c r="F166" i="7"/>
  <c r="F185" i="7" s="1"/>
  <c r="F146" i="7"/>
  <c r="G115" i="7"/>
  <c r="G57" i="7"/>
  <c r="F74" i="7"/>
  <c r="H138" i="7"/>
  <c r="G85" i="7"/>
  <c r="H161" i="7"/>
  <c r="H175" i="7"/>
  <c r="G87" i="7"/>
  <c r="H83" i="7"/>
  <c r="G102" i="7"/>
  <c r="F109" i="7"/>
  <c r="F123" i="7"/>
  <c r="G84" i="7"/>
  <c r="H150" i="7"/>
  <c r="H139" i="7"/>
  <c r="G59" i="7"/>
  <c r="H157" i="7"/>
  <c r="F97" i="7"/>
  <c r="G72" i="7"/>
  <c r="G111" i="7"/>
  <c r="H60" i="7"/>
  <c r="H160" i="7"/>
  <c r="F96" i="7"/>
  <c r="H76" i="7"/>
  <c r="H91" i="7"/>
  <c r="H80" i="7"/>
  <c r="H63" i="7"/>
  <c r="H87" i="7"/>
  <c r="F130" i="7"/>
  <c r="G101" i="7"/>
  <c r="H165" i="7"/>
  <c r="G147" i="7"/>
  <c r="F99" i="7"/>
  <c r="H146" i="7"/>
  <c r="F84" i="7"/>
  <c r="F157" i="7"/>
  <c r="F67" i="7"/>
  <c r="H108" i="7"/>
  <c r="G154" i="7"/>
  <c r="H155" i="7"/>
  <c r="F169" i="7"/>
  <c r="F116" i="7"/>
  <c r="F171" i="7"/>
  <c r="G132" i="7"/>
  <c r="F131" i="7"/>
  <c r="G167" i="7"/>
  <c r="G76" i="7"/>
  <c r="H94" i="7"/>
  <c r="G162" i="7"/>
  <c r="G174" i="7"/>
  <c r="G141" i="7"/>
  <c r="H95" i="7"/>
  <c r="G142" i="7"/>
  <c r="G164" i="7"/>
  <c r="F145" i="7"/>
  <c r="F106" i="7"/>
  <c r="G148" i="7"/>
  <c r="F151" i="7"/>
  <c r="F147" i="7"/>
  <c r="G133" i="7"/>
  <c r="H136" i="7"/>
  <c r="F175" i="7"/>
  <c r="G117" i="7"/>
  <c r="H169" i="7"/>
  <c r="G134" i="7"/>
  <c r="G114" i="7"/>
  <c r="F104" i="7"/>
  <c r="G175" i="7"/>
  <c r="H162" i="7"/>
  <c r="G169" i="7"/>
  <c r="F168" i="7"/>
  <c r="F39" i="7"/>
  <c r="G32" i="7"/>
  <c r="N39" i="7"/>
  <c r="I39" i="7"/>
  <c r="N38" i="7"/>
  <c r="N32" i="7"/>
  <c r="J39" i="7"/>
  <c r="J38" i="7"/>
  <c r="R33" i="7"/>
  <c r="T38" i="7"/>
  <c r="H33" i="7"/>
  <c r="P32" i="7"/>
  <c r="T39" i="7"/>
  <c r="Q33" i="7"/>
  <c r="H211" i="7"/>
  <c r="I33" i="7"/>
  <c r="P33" i="7"/>
  <c r="K33" i="7"/>
  <c r="E32" i="7"/>
  <c r="I32" i="7"/>
  <c r="S32" i="7"/>
  <c r="C32" i="7"/>
  <c r="G39" i="7"/>
  <c r="H32" i="7"/>
  <c r="E33" i="7"/>
  <c r="G208" i="7"/>
  <c r="D33" i="7"/>
  <c r="S33" i="7"/>
  <c r="O32" i="7"/>
  <c r="H38" i="7"/>
  <c r="E39" i="7"/>
  <c r="M39" i="7"/>
  <c r="L33" i="7"/>
  <c r="K39" i="7"/>
  <c r="D32" i="7"/>
  <c r="H39" i="7"/>
  <c r="G33" i="7"/>
  <c r="Q38" i="7"/>
  <c r="L38" i="7"/>
  <c r="M32" i="7"/>
  <c r="C38" i="7"/>
  <c r="O38" i="7"/>
  <c r="Q32" i="7"/>
  <c r="O33" i="7"/>
  <c r="G38" i="7"/>
  <c r="C39" i="7"/>
  <c r="F33" i="7"/>
  <c r="G211" i="7"/>
  <c r="F208" i="7"/>
  <c r="I38" i="7"/>
  <c r="F38" i="7"/>
  <c r="F212" i="7"/>
  <c r="M33" i="7"/>
  <c r="L39" i="7"/>
  <c r="R32" i="7"/>
  <c r="K32" i="7"/>
  <c r="R39" i="7"/>
  <c r="G212" i="7"/>
  <c r="M38" i="7"/>
  <c r="H207" i="7"/>
  <c r="C33" i="7"/>
  <c r="J32" i="7"/>
  <c r="F32" i="7"/>
  <c r="R38" i="7"/>
  <c r="F207" i="7"/>
  <c r="F211" i="7"/>
  <c r="T33" i="7"/>
  <c r="D39" i="7"/>
  <c r="D38" i="7"/>
  <c r="S38" i="7"/>
  <c r="N33" i="7"/>
  <c r="Q39" i="7"/>
  <c r="S39" i="7"/>
  <c r="H212" i="7"/>
  <c r="E38" i="7"/>
  <c r="G207" i="7"/>
  <c r="P38" i="7"/>
  <c r="P39" i="7"/>
  <c r="L32" i="7"/>
  <c r="K38" i="7"/>
  <c r="H208" i="7"/>
  <c r="O39" i="7"/>
  <c r="J33" i="7"/>
  <c r="T32" i="7"/>
  <c r="N42" i="7" l="1"/>
  <c r="G43" i="7"/>
  <c r="S43" i="7"/>
  <c r="P43" i="7"/>
  <c r="M43" i="7"/>
  <c r="I43" i="7"/>
  <c r="L42" i="7"/>
  <c r="J43" i="7"/>
  <c r="Q43" i="7"/>
  <c r="R43" i="7"/>
  <c r="C43" i="7"/>
  <c r="E43" i="7"/>
  <c r="R42" i="7"/>
  <c r="N43" i="7"/>
  <c r="D43" i="7"/>
  <c r="Q42" i="7"/>
  <c r="O42" i="7"/>
  <c r="T42" i="7"/>
  <c r="G42" i="7"/>
  <c r="P42" i="7"/>
  <c r="H42" i="7"/>
  <c r="K42" i="7"/>
  <c r="O43" i="7"/>
  <c r="E42" i="7"/>
  <c r="K43" i="7"/>
  <c r="S42" i="7"/>
  <c r="F43" i="7"/>
  <c r="F42" i="7"/>
  <c r="H43" i="7"/>
  <c r="I42" i="7"/>
  <c r="C42" i="7"/>
  <c r="D42" i="7"/>
  <c r="J42" i="7"/>
  <c r="L43" i="7"/>
  <c r="H186" i="7"/>
  <c r="O12" i="12" s="1"/>
  <c r="G187" i="7"/>
  <c r="N10" i="12" s="1"/>
  <c r="M42" i="7"/>
  <c r="U38" i="7"/>
  <c r="T43" i="7"/>
  <c r="U39" i="7"/>
  <c r="G186" i="7"/>
  <c r="N12" i="12" s="1"/>
  <c r="F186" i="7"/>
  <c r="M12" i="12" s="1"/>
  <c r="F187" i="7"/>
  <c r="M10" i="12" s="1"/>
  <c r="H187" i="7"/>
  <c r="O10" i="12" s="1"/>
  <c r="H209" i="7"/>
  <c r="H213" i="7"/>
  <c r="F209" i="7"/>
  <c r="G209" i="7"/>
  <c r="G213" i="7"/>
  <c r="F213" i="7"/>
  <c r="G215" i="7" l="1"/>
  <c r="N34" i="12" s="1"/>
  <c r="H215" i="7"/>
  <c r="O34" i="12" s="1"/>
  <c r="F215" i="7"/>
  <c r="M34" i="12" s="1"/>
</calcChain>
</file>

<file path=xl/sharedStrings.xml><?xml version="1.0" encoding="utf-8"?>
<sst xmlns="http://schemas.openxmlformats.org/spreadsheetml/2006/main" count="10058" uniqueCount="218">
  <si>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</si>
  <si>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</si>
  <si>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</si>
  <si>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</si>
  <si>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</si>
  <si>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</si>
  <si>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</si>
  <si>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</si>
  <si>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</si>
  <si>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</si>
  <si>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</si>
  <si>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</si>
  <si>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</si>
  <si>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</si>
  <si>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</si>
  <si>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</si>
  <si>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</si>
  <si>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</si>
  <si>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</si>
  <si>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</si>
  <si>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</si>
  <si>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</si>
  <si>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</si>
  <si>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</si>
  <si>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</si>
  <si>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</si>
  <si>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</si>
  <si>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</si>
  <si>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</si>
  <si>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</si>
  <si>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</si>
  <si>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</si>
  <si>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</si>
  <si>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</si>
  <si>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</si>
  <si>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</si>
  <si>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</si>
  <si>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</si>
  <si>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</si>
  <si>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</si>
  <si>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</si>
  <si>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</si>
  <si>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</si>
  <si>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</si>
  <si>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</si>
  <si>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</si>
  <si>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</si>
  <si>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</si>
  <si>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</si>
  <si>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</si>
  <si>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</si>
  <si>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</si>
  <si>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</si>
  <si>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</si>
  <si>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</si>
  <si>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</si>
  <si>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</si>
  <si>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</si>
  <si>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</si>
  <si>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</si>
  <si>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</si>
  <si>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</si>
  <si>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</si>
  <si>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</si>
  <si>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</si>
  <si>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</si>
  <si>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</si>
  <si>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</si>
  <si>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</si>
  <si>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</si>
  <si>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</si>
  <si>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</si>
  <si>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</si>
  <si>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</si>
  <si>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</si>
  <si>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</si>
  <si>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</si>
  <si>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</si>
  <si>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</si>
  <si>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</si>
  <si>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</si>
  <si>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</si>
  <si>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</si>
  <si>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</si>
  <si>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</si>
  <si>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</si>
  <si>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</si>
  <si>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</si>
  <si>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</si>
  <si>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</si>
  <si>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</si>
  <si>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</si>
  <si>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</si>
  <si>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</si>
  <si>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</si>
  <si>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</si>
  <si>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</si>
  <si>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</si>
  <si>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</si>
  <si>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</si>
  <si>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</si>
  <si>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</si>
  <si>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</si>
  <si>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</si>
  <si>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</si>
  <si>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</si>
  <si>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</si>
  <si>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</si>
  <si>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</si>
  <si>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</si>
  <si>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</si>
  <si>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</si>
  <si>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</si>
  <si>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</si>
  <si>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</si>
  <si>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</si>
  <si>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</si>
  <si>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</si>
  <si>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</si>
  <si>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</si>
  <si>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</si>
  <si>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</si>
  <si>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</si>
  <si>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</si>
  <si>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</si>
  <si>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</si>
  <si>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</si>
  <si>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</si>
  <si>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</si>
  <si>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</si>
  <si>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</si>
  <si>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</si>
  <si>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</si>
  <si>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</si>
  <si>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</si>
  <si>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</si>
  <si>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</si>
  <si>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</si>
  <si>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</si>
  <si>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</si>
  <si>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</si>
  <si>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</si>
  <si>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</si>
  <si>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</si>
  <si>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</si>
  <si>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</si>
  <si>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</si>
  <si>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</si>
  <si>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</si>
  <si>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</si>
  <si>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</si>
  <si>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</si>
  <si>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</si>
  <si>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</si>
  <si>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</si>
  <si>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</si>
  <si>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</si>
  <si>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</si>
  <si>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</si>
  <si>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</si>
  <si>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</si>
  <si>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</si>
  <si>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</si>
  <si>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</si>
  <si>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</si>
  <si>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</si>
  <si>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</si>
  <si>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</si>
  <si>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</si>
  <si>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</si>
  <si>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</si>
  <si>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</si>
  <si>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</si>
  <si>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</si>
  <si>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</si>
  <si>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</si>
  <si>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</si>
  <si>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</si>
  <si>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</si>
  <si>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</si>
  <si>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</si>
  <si>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</si>
  <si>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</si>
  <si>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</si>
  <si>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</si>
  <si>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</si>
  <si>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</si>
  <si>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</si>
  <si>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</si>
  <si>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</si>
  <si>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</si>
  <si>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</si>
  <si>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</si>
  <si>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</si>
  <si>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</si>
  <si>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</si>
  <si>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</si>
  <si>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</si>
  <si>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</si>
  <si>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</si>
  <si>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</si>
  <si>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</si>
  <si>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GRIM0227</t>
  </si>
  <si>
    <t>GRIM_output_2.xls</t>
  </si>
  <si>
    <t>Melanoma (ICD-10 C43), 1950–2016</t>
  </si>
  <si>
    <t>Final</t>
  </si>
  <si>
    <t>Final Recast</t>
  </si>
  <si>
    <t>Preliminary Rebased</t>
  </si>
  <si>
    <t>Melanoma</t>
  </si>
  <si>
    <t>C43</t>
  </si>
  <si>
    <t>All neoplasms</t>
  </si>
  <si>
    <t>C00–D48</t>
  </si>
  <si>
    <t>45 (part)</t>
  </si>
  <si>
    <t>49 (part)</t>
  </si>
  <si>
    <t>53 (part)</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</si>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</sst>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6">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5" xfId="0" applyFill="1" applyBorder="1"/>
    <xf numFmtId="0" fontId="0" fillId="16" borderId="7"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Melanoma (ICD-10 C43), by sex and year, 1950–2016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Admin!Deaths_male</c:f>
              <c:numCache>
                <c:formatCode>#,##0</c:formatCode>
                <c:ptCount val="67"/>
                <c:pt idx="0">
                  <c:v>64</c:v>
                </c:pt>
                <c:pt idx="1">
                  <c:v>61</c:v>
                </c:pt>
                <c:pt idx="2">
                  <c:v>69</c:v>
                </c:pt>
                <c:pt idx="3">
                  <c:v>74</c:v>
                </c:pt>
                <c:pt idx="4">
                  <c:v>59</c:v>
                </c:pt>
                <c:pt idx="5">
                  <c:v>86</c:v>
                </c:pt>
                <c:pt idx="6">
                  <c:v>99</c:v>
                </c:pt>
                <c:pt idx="7">
                  <c:v>121</c:v>
                </c:pt>
                <c:pt idx="8">
                  <c:v>115</c:v>
                </c:pt>
                <c:pt idx="9">
                  <c:v>138</c:v>
                </c:pt>
                <c:pt idx="10">
                  <c:v>119</c:v>
                </c:pt>
                <c:pt idx="11">
                  <c:v>124</c:v>
                </c:pt>
                <c:pt idx="12">
                  <c:v>137</c:v>
                </c:pt>
                <c:pt idx="13">
                  <c:v>160</c:v>
                </c:pt>
                <c:pt idx="14">
                  <c:v>154</c:v>
                </c:pt>
                <c:pt idx="15">
                  <c:v>163</c:v>
                </c:pt>
                <c:pt idx="16">
                  <c:v>180</c:v>
                </c:pt>
                <c:pt idx="17">
                  <c:v>166</c:v>
                </c:pt>
                <c:pt idx="18">
                  <c:v>172</c:v>
                </c:pt>
                <c:pt idx="19">
                  <c:v>215</c:v>
                </c:pt>
                <c:pt idx="20">
                  <c:v>220</c:v>
                </c:pt>
                <c:pt idx="21">
                  <c:v>194</c:v>
                </c:pt>
                <c:pt idx="22">
                  <c:v>209</c:v>
                </c:pt>
                <c:pt idx="23">
                  <c:v>222</c:v>
                </c:pt>
                <c:pt idx="24">
                  <c:v>238</c:v>
                </c:pt>
                <c:pt idx="25">
                  <c:v>252</c:v>
                </c:pt>
                <c:pt idx="26">
                  <c:v>261</c:v>
                </c:pt>
                <c:pt idx="27">
                  <c:v>307</c:v>
                </c:pt>
                <c:pt idx="28">
                  <c:v>310</c:v>
                </c:pt>
                <c:pt idx="29">
                  <c:v>325</c:v>
                </c:pt>
                <c:pt idx="30">
                  <c:v>341</c:v>
                </c:pt>
                <c:pt idx="31">
                  <c:v>359</c:v>
                </c:pt>
                <c:pt idx="32">
                  <c:v>379</c:v>
                </c:pt>
                <c:pt idx="33">
                  <c:v>363</c:v>
                </c:pt>
                <c:pt idx="34">
                  <c:v>381</c:v>
                </c:pt>
                <c:pt idx="35">
                  <c:v>422</c:v>
                </c:pt>
                <c:pt idx="36">
                  <c:v>417</c:v>
                </c:pt>
                <c:pt idx="37">
                  <c:v>505</c:v>
                </c:pt>
                <c:pt idx="38">
                  <c:v>490</c:v>
                </c:pt>
                <c:pt idx="39">
                  <c:v>487</c:v>
                </c:pt>
                <c:pt idx="40">
                  <c:v>516</c:v>
                </c:pt>
                <c:pt idx="41">
                  <c:v>513</c:v>
                </c:pt>
                <c:pt idx="42">
                  <c:v>527</c:v>
                </c:pt>
                <c:pt idx="43">
                  <c:v>575</c:v>
                </c:pt>
                <c:pt idx="44">
                  <c:v>608</c:v>
                </c:pt>
                <c:pt idx="45">
                  <c:v>604</c:v>
                </c:pt>
                <c:pt idx="46">
                  <c:v>586</c:v>
                </c:pt>
                <c:pt idx="47">
                  <c:v>579</c:v>
                </c:pt>
                <c:pt idx="48">
                  <c:v>623</c:v>
                </c:pt>
                <c:pt idx="49">
                  <c:v>631</c:v>
                </c:pt>
                <c:pt idx="50">
                  <c:v>624</c:v>
                </c:pt>
                <c:pt idx="51">
                  <c:v>686</c:v>
                </c:pt>
                <c:pt idx="52">
                  <c:v>716</c:v>
                </c:pt>
                <c:pt idx="53">
                  <c:v>759</c:v>
                </c:pt>
                <c:pt idx="54">
                  <c:v>821</c:v>
                </c:pt>
                <c:pt idx="55">
                  <c:v>862</c:v>
                </c:pt>
                <c:pt idx="56">
                  <c:v>786</c:v>
                </c:pt>
                <c:pt idx="57">
                  <c:v>865</c:v>
                </c:pt>
                <c:pt idx="58">
                  <c:v>964</c:v>
                </c:pt>
                <c:pt idx="59">
                  <c:v>933</c:v>
                </c:pt>
                <c:pt idx="60">
                  <c:v>993</c:v>
                </c:pt>
                <c:pt idx="61">
                  <c:v>1071</c:v>
                </c:pt>
                <c:pt idx="62">
                  <c:v>1039</c:v>
                </c:pt>
                <c:pt idx="63">
                  <c:v>1107</c:v>
                </c:pt>
                <c:pt idx="64">
                  <c:v>988</c:v>
                </c:pt>
                <c:pt idx="65">
                  <c:v>1004</c:v>
                </c:pt>
                <c:pt idx="66">
                  <c:v>863</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Admin!Deaths_female</c:f>
              <c:numCache>
                <c:formatCode>#,##0</c:formatCode>
                <c:ptCount val="67"/>
                <c:pt idx="0">
                  <c:v>38</c:v>
                </c:pt>
                <c:pt idx="1">
                  <c:v>49</c:v>
                </c:pt>
                <c:pt idx="2">
                  <c:v>60</c:v>
                </c:pt>
                <c:pt idx="3">
                  <c:v>56</c:v>
                </c:pt>
                <c:pt idx="4">
                  <c:v>63</c:v>
                </c:pt>
                <c:pt idx="5">
                  <c:v>78</c:v>
                </c:pt>
                <c:pt idx="6">
                  <c:v>67</c:v>
                </c:pt>
                <c:pt idx="7">
                  <c:v>91</c:v>
                </c:pt>
                <c:pt idx="8">
                  <c:v>83</c:v>
                </c:pt>
                <c:pt idx="9">
                  <c:v>102</c:v>
                </c:pt>
                <c:pt idx="10">
                  <c:v>97</c:v>
                </c:pt>
                <c:pt idx="11">
                  <c:v>100</c:v>
                </c:pt>
                <c:pt idx="12">
                  <c:v>104</c:v>
                </c:pt>
                <c:pt idx="13">
                  <c:v>133</c:v>
                </c:pt>
                <c:pt idx="14">
                  <c:v>108</c:v>
                </c:pt>
                <c:pt idx="15">
                  <c:v>125</c:v>
                </c:pt>
                <c:pt idx="16">
                  <c:v>144</c:v>
                </c:pt>
                <c:pt idx="17">
                  <c:v>122</c:v>
                </c:pt>
                <c:pt idx="18">
                  <c:v>136</c:v>
                </c:pt>
                <c:pt idx="19">
                  <c:v>127</c:v>
                </c:pt>
                <c:pt idx="20">
                  <c:v>159</c:v>
                </c:pt>
                <c:pt idx="21">
                  <c:v>154</c:v>
                </c:pt>
                <c:pt idx="22">
                  <c:v>156</c:v>
                </c:pt>
                <c:pt idx="23">
                  <c:v>161</c:v>
                </c:pt>
                <c:pt idx="24">
                  <c:v>156</c:v>
                </c:pt>
                <c:pt idx="25">
                  <c:v>170</c:v>
                </c:pt>
                <c:pt idx="26">
                  <c:v>182</c:v>
                </c:pt>
                <c:pt idx="27">
                  <c:v>197</c:v>
                </c:pt>
                <c:pt idx="28">
                  <c:v>196</c:v>
                </c:pt>
                <c:pt idx="29">
                  <c:v>195</c:v>
                </c:pt>
                <c:pt idx="30">
                  <c:v>209</c:v>
                </c:pt>
                <c:pt idx="31">
                  <c:v>206</c:v>
                </c:pt>
                <c:pt idx="32">
                  <c:v>211</c:v>
                </c:pt>
                <c:pt idx="33">
                  <c:v>264</c:v>
                </c:pt>
                <c:pt idx="34">
                  <c:v>236</c:v>
                </c:pt>
                <c:pt idx="35">
                  <c:v>269</c:v>
                </c:pt>
                <c:pt idx="36">
                  <c:v>263</c:v>
                </c:pt>
                <c:pt idx="37">
                  <c:v>287</c:v>
                </c:pt>
                <c:pt idx="38">
                  <c:v>294</c:v>
                </c:pt>
                <c:pt idx="39">
                  <c:v>281</c:v>
                </c:pt>
                <c:pt idx="40">
                  <c:v>310</c:v>
                </c:pt>
                <c:pt idx="41">
                  <c:v>302</c:v>
                </c:pt>
                <c:pt idx="42">
                  <c:v>344</c:v>
                </c:pt>
                <c:pt idx="43">
                  <c:v>279</c:v>
                </c:pt>
                <c:pt idx="44">
                  <c:v>285</c:v>
                </c:pt>
                <c:pt idx="45">
                  <c:v>327</c:v>
                </c:pt>
                <c:pt idx="46">
                  <c:v>326</c:v>
                </c:pt>
                <c:pt idx="47">
                  <c:v>329</c:v>
                </c:pt>
                <c:pt idx="48">
                  <c:v>343</c:v>
                </c:pt>
                <c:pt idx="49">
                  <c:v>359</c:v>
                </c:pt>
                <c:pt idx="50">
                  <c:v>356</c:v>
                </c:pt>
                <c:pt idx="51">
                  <c:v>383</c:v>
                </c:pt>
                <c:pt idx="52">
                  <c:v>339</c:v>
                </c:pt>
                <c:pt idx="53">
                  <c:v>373</c:v>
                </c:pt>
                <c:pt idx="54">
                  <c:v>388</c:v>
                </c:pt>
                <c:pt idx="55">
                  <c:v>411</c:v>
                </c:pt>
                <c:pt idx="56">
                  <c:v>452</c:v>
                </c:pt>
                <c:pt idx="57">
                  <c:v>415</c:v>
                </c:pt>
                <c:pt idx="58">
                  <c:v>472</c:v>
                </c:pt>
                <c:pt idx="59">
                  <c:v>452</c:v>
                </c:pt>
                <c:pt idx="60">
                  <c:v>459</c:v>
                </c:pt>
                <c:pt idx="61">
                  <c:v>473</c:v>
                </c:pt>
                <c:pt idx="62">
                  <c:v>476</c:v>
                </c:pt>
                <c:pt idx="63">
                  <c:v>509</c:v>
                </c:pt>
                <c:pt idx="64">
                  <c:v>479</c:v>
                </c:pt>
                <c:pt idx="65">
                  <c:v>516</c:v>
                </c:pt>
                <c:pt idx="66">
                  <c:v>418</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9408"/>
        <c:axId val="147811328"/>
      </c:scatterChart>
      <c:valAx>
        <c:axId val="1478094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1328"/>
        <c:crosses val="autoZero"/>
        <c:crossBetween val="midCat"/>
        <c:minorUnit val="10"/>
      </c:valAx>
      <c:valAx>
        <c:axId val="1478113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94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Melanoma (ICD-10 C43), by sex and year, 1950–2016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Admin!ASR_male</c:f>
              <c:numCache>
                <c:formatCode>0.0</c:formatCode>
                <c:ptCount val="67"/>
                <c:pt idx="0">
                  <c:v>1.9462666</c:v>
                </c:pt>
                <c:pt idx="1">
                  <c:v>1.8550838000000001</c:v>
                </c:pt>
                <c:pt idx="2">
                  <c:v>1.9658887</c:v>
                </c:pt>
                <c:pt idx="3">
                  <c:v>2.1757355</c:v>
                </c:pt>
                <c:pt idx="4">
                  <c:v>1.6801048000000001</c:v>
                </c:pt>
                <c:pt idx="5">
                  <c:v>2.4554494</c:v>
                </c:pt>
                <c:pt idx="6">
                  <c:v>2.6609199000000001</c:v>
                </c:pt>
                <c:pt idx="7">
                  <c:v>2.9074420000000001</c:v>
                </c:pt>
                <c:pt idx="8">
                  <c:v>3.1542842000000002</c:v>
                </c:pt>
                <c:pt idx="9">
                  <c:v>3.4755438000000001</c:v>
                </c:pt>
                <c:pt idx="10">
                  <c:v>2.973052</c:v>
                </c:pt>
                <c:pt idx="11">
                  <c:v>2.9651635999999999</c:v>
                </c:pt>
                <c:pt idx="12">
                  <c:v>3.3408538999999999</c:v>
                </c:pt>
                <c:pt idx="13">
                  <c:v>3.7288070000000002</c:v>
                </c:pt>
                <c:pt idx="14">
                  <c:v>3.5384012999999999</c:v>
                </c:pt>
                <c:pt idx="15">
                  <c:v>3.5783529000000001</c:v>
                </c:pt>
                <c:pt idx="16">
                  <c:v>4.1892022999999998</c:v>
                </c:pt>
                <c:pt idx="17">
                  <c:v>3.6422108999999998</c:v>
                </c:pt>
                <c:pt idx="18">
                  <c:v>3.8097289999999999</c:v>
                </c:pt>
                <c:pt idx="19">
                  <c:v>4.6208565999999998</c:v>
                </c:pt>
                <c:pt idx="20">
                  <c:v>4.7106401</c:v>
                </c:pt>
                <c:pt idx="21">
                  <c:v>3.7554596999999998</c:v>
                </c:pt>
                <c:pt idx="22">
                  <c:v>4.1624023000000001</c:v>
                </c:pt>
                <c:pt idx="23">
                  <c:v>4.5254650999999999</c:v>
                </c:pt>
                <c:pt idx="24">
                  <c:v>4.6826115000000001</c:v>
                </c:pt>
                <c:pt idx="25">
                  <c:v>5.0657394</c:v>
                </c:pt>
                <c:pt idx="26">
                  <c:v>4.7621992999999998</c:v>
                </c:pt>
                <c:pt idx="27">
                  <c:v>5.8877344000000003</c:v>
                </c:pt>
                <c:pt idx="28">
                  <c:v>5.7164771999999999</c:v>
                </c:pt>
                <c:pt idx="29">
                  <c:v>5.6496195</c:v>
                </c:pt>
                <c:pt idx="30">
                  <c:v>5.9482289000000002</c:v>
                </c:pt>
                <c:pt idx="31">
                  <c:v>6.0980318999999996</c:v>
                </c:pt>
                <c:pt idx="32">
                  <c:v>6.4047872000000003</c:v>
                </c:pt>
                <c:pt idx="33">
                  <c:v>6.1130385</c:v>
                </c:pt>
                <c:pt idx="34">
                  <c:v>6.1339588999999997</c:v>
                </c:pt>
                <c:pt idx="35">
                  <c:v>6.8397880999999998</c:v>
                </c:pt>
                <c:pt idx="36">
                  <c:v>6.7453472999999997</c:v>
                </c:pt>
                <c:pt idx="37">
                  <c:v>8.1105668000000009</c:v>
                </c:pt>
                <c:pt idx="38">
                  <c:v>7.4129769000000003</c:v>
                </c:pt>
                <c:pt idx="39">
                  <c:v>7.4005143999999996</c:v>
                </c:pt>
                <c:pt idx="40">
                  <c:v>7.5987887000000001</c:v>
                </c:pt>
                <c:pt idx="41">
                  <c:v>7.503101</c:v>
                </c:pt>
                <c:pt idx="42">
                  <c:v>7.5596284999999996</c:v>
                </c:pt>
                <c:pt idx="43">
                  <c:v>7.9906141000000002</c:v>
                </c:pt>
                <c:pt idx="44">
                  <c:v>8.2959210999999993</c:v>
                </c:pt>
                <c:pt idx="45">
                  <c:v>8.1751614999999997</c:v>
                </c:pt>
                <c:pt idx="46">
                  <c:v>7.8172819999999996</c:v>
                </c:pt>
                <c:pt idx="47">
                  <c:v>7.2606878000000004</c:v>
                </c:pt>
                <c:pt idx="48">
                  <c:v>7.7315630000000004</c:v>
                </c:pt>
                <c:pt idx="49">
                  <c:v>7.7585755000000001</c:v>
                </c:pt>
                <c:pt idx="50">
                  <c:v>7.4216451000000001</c:v>
                </c:pt>
                <c:pt idx="51">
                  <c:v>7.8397148999999997</c:v>
                </c:pt>
                <c:pt idx="52">
                  <c:v>8.1024466999999998</c:v>
                </c:pt>
                <c:pt idx="53">
                  <c:v>8.3547028000000001</c:v>
                </c:pt>
                <c:pt idx="54">
                  <c:v>8.8418957000000002</c:v>
                </c:pt>
                <c:pt idx="55">
                  <c:v>9.0428885000000001</c:v>
                </c:pt>
                <c:pt idx="56">
                  <c:v>8.1203605000000003</c:v>
                </c:pt>
                <c:pt idx="57">
                  <c:v>8.6088743000000001</c:v>
                </c:pt>
                <c:pt idx="58">
                  <c:v>9.3079797000000006</c:v>
                </c:pt>
                <c:pt idx="59">
                  <c:v>8.7786328000000005</c:v>
                </c:pt>
                <c:pt idx="60">
                  <c:v>9.0532150999999992</c:v>
                </c:pt>
                <c:pt idx="61">
                  <c:v>9.5266193000000001</c:v>
                </c:pt>
                <c:pt idx="62">
                  <c:v>9.0014078000000008</c:v>
                </c:pt>
                <c:pt idx="63">
                  <c:v>9.2314808999999993</c:v>
                </c:pt>
                <c:pt idx="64">
                  <c:v>8.0782656999999993</c:v>
                </c:pt>
                <c:pt idx="65">
                  <c:v>7.9885354</c:v>
                </c:pt>
                <c:pt idx="66">
                  <c:v>6.6457480999999996</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Admin!ASR_female</c:f>
              <c:numCache>
                <c:formatCode>0.0</c:formatCode>
                <c:ptCount val="67"/>
                <c:pt idx="0">
                  <c:v>1.1946018</c:v>
                </c:pt>
                <c:pt idx="1">
                  <c:v>1.3538654000000001</c:v>
                </c:pt>
                <c:pt idx="2">
                  <c:v>1.6192651</c:v>
                </c:pt>
                <c:pt idx="3">
                  <c:v>1.4949669000000001</c:v>
                </c:pt>
                <c:pt idx="4">
                  <c:v>1.6937047999999999</c:v>
                </c:pt>
                <c:pt idx="5">
                  <c:v>2.1097689000000002</c:v>
                </c:pt>
                <c:pt idx="6">
                  <c:v>1.7400111</c:v>
                </c:pt>
                <c:pt idx="7">
                  <c:v>2.3036979</c:v>
                </c:pt>
                <c:pt idx="8">
                  <c:v>2.0463349000000002</c:v>
                </c:pt>
                <c:pt idx="9">
                  <c:v>2.4254129999999998</c:v>
                </c:pt>
                <c:pt idx="10">
                  <c:v>2.2428837000000001</c:v>
                </c:pt>
                <c:pt idx="11">
                  <c:v>2.3925051000000002</c:v>
                </c:pt>
                <c:pt idx="12">
                  <c:v>2.4440827999999999</c:v>
                </c:pt>
                <c:pt idx="13">
                  <c:v>2.9609770000000002</c:v>
                </c:pt>
                <c:pt idx="14">
                  <c:v>2.3626594999999999</c:v>
                </c:pt>
                <c:pt idx="15">
                  <c:v>2.7747028999999999</c:v>
                </c:pt>
                <c:pt idx="16">
                  <c:v>3.0628882000000002</c:v>
                </c:pt>
                <c:pt idx="17">
                  <c:v>2.5682189000000002</c:v>
                </c:pt>
                <c:pt idx="18">
                  <c:v>2.7844894999999998</c:v>
                </c:pt>
                <c:pt idx="19">
                  <c:v>2.5103483</c:v>
                </c:pt>
                <c:pt idx="20">
                  <c:v>3.1429898000000001</c:v>
                </c:pt>
                <c:pt idx="21">
                  <c:v>2.9537543999999998</c:v>
                </c:pt>
                <c:pt idx="22">
                  <c:v>2.8409577000000001</c:v>
                </c:pt>
                <c:pt idx="23">
                  <c:v>2.8167246000000001</c:v>
                </c:pt>
                <c:pt idx="24">
                  <c:v>2.7197350999999998</c:v>
                </c:pt>
                <c:pt idx="25">
                  <c:v>2.9175474000000001</c:v>
                </c:pt>
                <c:pt idx="26">
                  <c:v>3.0592275999999998</c:v>
                </c:pt>
                <c:pt idx="27">
                  <c:v>3.2529549000000002</c:v>
                </c:pt>
                <c:pt idx="28">
                  <c:v>3.1596546999999999</c:v>
                </c:pt>
                <c:pt idx="29">
                  <c:v>3.1578032999999999</c:v>
                </c:pt>
                <c:pt idx="30">
                  <c:v>3.2709754000000002</c:v>
                </c:pt>
                <c:pt idx="31">
                  <c:v>3.1986386000000002</c:v>
                </c:pt>
                <c:pt idx="32">
                  <c:v>3.1552991000000001</c:v>
                </c:pt>
                <c:pt idx="33">
                  <c:v>3.9242243999999999</c:v>
                </c:pt>
                <c:pt idx="34">
                  <c:v>3.3697767000000001</c:v>
                </c:pt>
                <c:pt idx="35">
                  <c:v>3.8331187999999998</c:v>
                </c:pt>
                <c:pt idx="36">
                  <c:v>3.5794904000000001</c:v>
                </c:pt>
                <c:pt idx="37">
                  <c:v>3.8688810999999999</c:v>
                </c:pt>
                <c:pt idx="38">
                  <c:v>3.7630460999999999</c:v>
                </c:pt>
                <c:pt idx="39">
                  <c:v>3.6187393000000001</c:v>
                </c:pt>
                <c:pt idx="40">
                  <c:v>3.8297639000000001</c:v>
                </c:pt>
                <c:pt idx="41">
                  <c:v>3.7016795999999998</c:v>
                </c:pt>
                <c:pt idx="42">
                  <c:v>4.0726488999999999</c:v>
                </c:pt>
                <c:pt idx="43">
                  <c:v>3.2373368999999999</c:v>
                </c:pt>
                <c:pt idx="44">
                  <c:v>3.2395385000000001</c:v>
                </c:pt>
                <c:pt idx="45">
                  <c:v>3.6461595999999998</c:v>
                </c:pt>
                <c:pt idx="46">
                  <c:v>3.5283183999999999</c:v>
                </c:pt>
                <c:pt idx="47">
                  <c:v>3.4727332</c:v>
                </c:pt>
                <c:pt idx="48">
                  <c:v>3.4950996999999999</c:v>
                </c:pt>
                <c:pt idx="49">
                  <c:v>3.5947939</c:v>
                </c:pt>
                <c:pt idx="50">
                  <c:v>3.497166</c:v>
                </c:pt>
                <c:pt idx="51">
                  <c:v>3.6468962999999999</c:v>
                </c:pt>
                <c:pt idx="52">
                  <c:v>3.1182715999999999</c:v>
                </c:pt>
                <c:pt idx="53">
                  <c:v>3.3954430000000002</c:v>
                </c:pt>
                <c:pt idx="54">
                  <c:v>3.4405001999999998</c:v>
                </c:pt>
                <c:pt idx="55">
                  <c:v>3.5543629000000001</c:v>
                </c:pt>
                <c:pt idx="56">
                  <c:v>3.8732087000000002</c:v>
                </c:pt>
                <c:pt idx="57">
                  <c:v>3.4489744</c:v>
                </c:pt>
                <c:pt idx="58">
                  <c:v>3.7839255999999999</c:v>
                </c:pt>
                <c:pt idx="59">
                  <c:v>3.5802546</c:v>
                </c:pt>
                <c:pt idx="60">
                  <c:v>3.5412211999999998</c:v>
                </c:pt>
                <c:pt idx="61">
                  <c:v>3.5306628</c:v>
                </c:pt>
                <c:pt idx="62">
                  <c:v>3.4399481000000001</c:v>
                </c:pt>
                <c:pt idx="63">
                  <c:v>3.6527775</c:v>
                </c:pt>
                <c:pt idx="64">
                  <c:v>3.3283972999999998</c:v>
                </c:pt>
                <c:pt idx="65">
                  <c:v>3.4786679</c:v>
                </c:pt>
                <c:pt idx="66">
                  <c:v>2.7152143</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30080"/>
        <c:axId val="158033408"/>
      </c:scatterChart>
      <c:valAx>
        <c:axId val="15803008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3408"/>
        <c:crosses val="autoZero"/>
        <c:crossBetween val="midCat"/>
        <c:minorUnit val="10"/>
      </c:valAx>
      <c:valAx>
        <c:axId val="1580334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3008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Melanoma (ICD-10 C43),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0.13228970000000001</c:v>
                </c:pt>
                <c:pt idx="4">
                  <c:v>0.1154564</c:v>
                </c:pt>
                <c:pt idx="5">
                  <c:v>0.21986330000000001</c:v>
                </c:pt>
                <c:pt idx="6">
                  <c:v>0.89590380000000003</c:v>
                </c:pt>
                <c:pt idx="7">
                  <c:v>1.7454183000000001</c:v>
                </c:pt>
                <c:pt idx="8">
                  <c:v>2.5985307</c:v>
                </c:pt>
                <c:pt idx="9">
                  <c:v>3.3073032000000002</c:v>
                </c:pt>
                <c:pt idx="10">
                  <c:v>4.8447265000000002</c:v>
                </c:pt>
                <c:pt idx="11">
                  <c:v>7.1783248000000004</c:v>
                </c:pt>
                <c:pt idx="12">
                  <c:v>9.7136814000000005</c:v>
                </c:pt>
                <c:pt idx="13">
                  <c:v>21.364332999999998</c:v>
                </c:pt>
                <c:pt idx="14">
                  <c:v>23.572382999999999</c:v>
                </c:pt>
                <c:pt idx="15">
                  <c:v>38.282603000000002</c:v>
                </c:pt>
                <c:pt idx="16">
                  <c:v>61.713766999999997</c:v>
                </c:pt>
                <c:pt idx="17">
                  <c:v>93.171687000000006</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0.33007690000000001</c:v>
                </c:pt>
                <c:pt idx="6">
                  <c:v>0.44284089999999998</c:v>
                </c:pt>
                <c:pt idx="7">
                  <c:v>0.49625449999999999</c:v>
                </c:pt>
                <c:pt idx="8">
                  <c:v>1.2194214999999999</c:v>
                </c:pt>
                <c:pt idx="9">
                  <c:v>1.3411314000000001</c:v>
                </c:pt>
                <c:pt idx="10">
                  <c:v>3.0492492000000002</c:v>
                </c:pt>
                <c:pt idx="11">
                  <c:v>3.0537999999999998</c:v>
                </c:pt>
                <c:pt idx="12">
                  <c:v>5.0911616999999998</c:v>
                </c:pt>
                <c:pt idx="13">
                  <c:v>6.7826893000000004</c:v>
                </c:pt>
                <c:pt idx="14">
                  <c:v>9.7072599000000004</c:v>
                </c:pt>
                <c:pt idx="15">
                  <c:v>16.039662</c:v>
                </c:pt>
                <c:pt idx="16">
                  <c:v>22.166893000000002</c:v>
                </c:pt>
                <c:pt idx="17">
                  <c:v>35.915278999999998</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3232"/>
        <c:axId val="234866944"/>
      </c:barChart>
      <c:catAx>
        <c:axId val="23486323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6944"/>
        <c:crosses val="autoZero"/>
        <c:auto val="1"/>
        <c:lblAlgn val="ctr"/>
        <c:lblOffset val="100"/>
        <c:noMultiLvlLbl val="0"/>
      </c:catAx>
      <c:valAx>
        <c:axId val="2348669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323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Melanoma (ICD-10 C43),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-1</c:v>
                </c:pt>
                <c:pt idx="4">
                  <c:v>-1</c:v>
                </c:pt>
                <c:pt idx="5">
                  <c:v>-2</c:v>
                </c:pt>
                <c:pt idx="6">
                  <c:v>-8</c:v>
                </c:pt>
                <c:pt idx="7">
                  <c:v>-14</c:v>
                </c:pt>
                <c:pt idx="8">
                  <c:v>-21</c:v>
                </c:pt>
                <c:pt idx="9">
                  <c:v>-26</c:v>
                </c:pt>
                <c:pt idx="10">
                  <c:v>-37</c:v>
                </c:pt>
                <c:pt idx="11">
                  <c:v>-52</c:v>
                </c:pt>
                <c:pt idx="12">
                  <c:v>-62</c:v>
                </c:pt>
                <c:pt idx="13">
                  <c:v>-126</c:v>
                </c:pt>
                <c:pt idx="14">
                  <c:v>-103</c:v>
                </c:pt>
                <c:pt idx="15">
                  <c:v>-118</c:v>
                </c:pt>
                <c:pt idx="16">
                  <c:v>-125</c:v>
                </c:pt>
                <c:pt idx="17">
                  <c:v>-167</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3</c:v>
                </c:pt>
                <c:pt idx="6">
                  <c:v>4</c:v>
                </c:pt>
                <c:pt idx="7">
                  <c:v>4</c:v>
                </c:pt>
                <c:pt idx="8">
                  <c:v>10</c:v>
                </c:pt>
                <c:pt idx="9">
                  <c:v>11</c:v>
                </c:pt>
                <c:pt idx="10">
                  <c:v>24</c:v>
                </c:pt>
                <c:pt idx="11">
                  <c:v>23</c:v>
                </c:pt>
                <c:pt idx="12">
                  <c:v>34</c:v>
                </c:pt>
                <c:pt idx="13">
                  <c:v>41</c:v>
                </c:pt>
                <c:pt idx="14">
                  <c:v>44</c:v>
                </c:pt>
                <c:pt idx="15">
                  <c:v>55</c:v>
                </c:pt>
                <c:pt idx="16">
                  <c:v>56</c:v>
                </c:pt>
                <c:pt idx="17">
                  <c:v>109</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6496"/>
        <c:axId val="234989056"/>
      </c:barChart>
      <c:catAx>
        <c:axId val="23498649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9056"/>
        <c:crosses val="autoZero"/>
        <c:auto val="0"/>
        <c:lblAlgn val="ctr"/>
        <c:lblOffset val="100"/>
        <c:tickLblSkip val="1"/>
        <c:noMultiLvlLbl val="0"/>
      </c:catAx>
      <c:valAx>
        <c:axId val="23498905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64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3"/>
      <c r="B7" s="204" t="str">
        <f>"Welcome to the GRIM books " &amp;Admin!$D$8</f>
        <v>Welcome to the GRIM books 2016</v>
      </c>
    </row>
    <row r="8" spans="1:3" ht="26.25">
      <c r="A8" s="202"/>
      <c r="B8" s="205" t="s">
        <v>46</v>
      </c>
    </row>
    <row r="9" spans="1:3" ht="23.25">
      <c r="A9" s="201"/>
      <c r="B9" s="211" t="str">
        <f>Admin!$B$1</f>
        <v>Melanoma (ICD-10 C43), 1950–2016</v>
      </c>
    </row>
    <row r="12" spans="1:3" ht="18.75">
      <c r="B12" s="210" t="s">
        <v>34</v>
      </c>
    </row>
    <row r="13" spans="1:3">
      <c r="B13" s="207"/>
      <c r="C13" s="209" t="s">
        <v>35</v>
      </c>
    </row>
    <row r="14" spans="1:3">
      <c r="B14" s="207"/>
      <c r="C14" s="209" t="s">
        <v>36</v>
      </c>
    </row>
    <row r="15" spans="1:3">
      <c r="B15" s="207"/>
      <c r="C15" s="209" t="s">
        <v>131</v>
      </c>
    </row>
    <row r="16" spans="1:3">
      <c r="B16" s="207"/>
      <c r="C16" s="209" t="s">
        <v>30</v>
      </c>
    </row>
    <row r="17" spans="2:6">
      <c r="B17" s="207"/>
      <c r="C17" s="209" t="s">
        <v>26</v>
      </c>
    </row>
    <row r="18" spans="2:6">
      <c r="B18" s="207"/>
      <c r="C18" s="209" t="s">
        <v>37</v>
      </c>
    </row>
    <row r="19" spans="2:6">
      <c r="B19" s="207"/>
      <c r="C19" s="209" t="s">
        <v>184</v>
      </c>
    </row>
    <row r="20" spans="2:6">
      <c r="B20" s="206"/>
      <c r="C20" s="206"/>
    </row>
    <row r="21" spans="2:6">
      <c r="B21" s="206"/>
      <c r="C21" s="206"/>
    </row>
    <row r="22" spans="2:6">
      <c r="B22" s="206"/>
      <c r="C22" s="206"/>
    </row>
    <row r="23" spans="2:6" ht="18.75">
      <c r="B23" s="208" t="s">
        <v>159</v>
      </c>
      <c r="F23" s="267"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77" t="s">
        <v>192</v>
      </c>
    </row>
    <row r="2" spans="1:2">
      <c r="A2" s="276" t="s">
        <v>216</v>
      </c>
      <c r="B2" s="276" t="s">
        <v>217</v>
      </c>
    </row>
    <row r="3" spans="1:2">
      <c r="A3" s="276">
        <v>1964</v>
      </c>
      <c r="B3" s="276">
        <v>104</v>
      </c>
    </row>
    <row r="4" spans="1:2">
      <c r="A4" s="276">
        <v>1965</v>
      </c>
      <c r="B4" s="276">
        <v>103</v>
      </c>
    </row>
    <row r="5" spans="1:2">
      <c r="A5" s="276">
        <v>1966</v>
      </c>
      <c r="B5" s="276">
        <v>106</v>
      </c>
    </row>
    <row r="6" spans="1:2">
      <c r="A6" s="276">
        <v>1967</v>
      </c>
      <c r="B6" s="276">
        <v>107</v>
      </c>
    </row>
    <row r="7" spans="1:2">
      <c r="A7" s="276">
        <v>1968</v>
      </c>
      <c r="B7" s="276">
        <v>108</v>
      </c>
    </row>
    <row r="8" spans="1:2">
      <c r="A8" s="276">
        <v>1969</v>
      </c>
      <c r="B8" s="276">
        <v>109</v>
      </c>
    </row>
    <row r="9" spans="1:2">
      <c r="A9" s="276">
        <v>1970</v>
      </c>
      <c r="B9" s="276">
        <v>110</v>
      </c>
    </row>
    <row r="10" spans="1:2">
      <c r="A10" s="276">
        <v>1971</v>
      </c>
      <c r="B10" s="276">
        <v>111</v>
      </c>
    </row>
    <row r="11" spans="1:2">
      <c r="A11" s="276">
        <v>1972</v>
      </c>
      <c r="B11" s="276">
        <v>112</v>
      </c>
    </row>
    <row r="12" spans="1:2">
      <c r="A12" s="276">
        <v>1973</v>
      </c>
      <c r="B12" s="276">
        <v>113</v>
      </c>
    </row>
    <row r="13" spans="1:2">
      <c r="A13" s="276">
        <v>1974</v>
      </c>
      <c r="B13" s="276">
        <v>114</v>
      </c>
    </row>
    <row r="14" spans="1:2">
      <c r="A14" s="276">
        <v>1975</v>
      </c>
      <c r="B14" s="276">
        <v>115</v>
      </c>
    </row>
    <row r="15" spans="1:2">
      <c r="A15" s="276">
        <v>1976</v>
      </c>
      <c r="B15" s="276">
        <v>116</v>
      </c>
    </row>
    <row r="16" spans="1:2">
      <c r="A16" s="276">
        <v>1977</v>
      </c>
      <c r="B16" s="276">
        <v>117</v>
      </c>
    </row>
    <row r="17" spans="1:2">
      <c r="A17" s="276">
        <v>1978</v>
      </c>
      <c r="B17" s="276">
        <v>118</v>
      </c>
    </row>
    <row r="18" spans="1:2">
      <c r="A18" s="276">
        <v>1979</v>
      </c>
      <c r="B18" s="276">
        <v>119</v>
      </c>
    </row>
    <row r="19" spans="1:2">
      <c r="A19" s="276">
        <v>1980</v>
      </c>
      <c r="B19" s="276">
        <v>120</v>
      </c>
    </row>
    <row r="20" spans="1:2">
      <c r="A20" s="276">
        <v>1981</v>
      </c>
      <c r="B20" s="276">
        <v>121</v>
      </c>
    </row>
    <row r="21" spans="1:2">
      <c r="A21" s="276">
        <v>1982</v>
      </c>
      <c r="B21" s="276">
        <v>122</v>
      </c>
    </row>
    <row r="22" spans="1:2">
      <c r="A22" s="276">
        <v>1983</v>
      </c>
      <c r="B22" s="276">
        <v>123</v>
      </c>
    </row>
    <row r="23" spans="1:2">
      <c r="A23" s="276">
        <v>1984</v>
      </c>
      <c r="B23" s="276">
        <v>124</v>
      </c>
    </row>
    <row r="24" spans="1:2">
      <c r="A24" s="276">
        <v>1985</v>
      </c>
      <c r="B24" s="276">
        <v>125</v>
      </c>
    </row>
    <row r="25" spans="1:2">
      <c r="A25" s="276">
        <v>1986</v>
      </c>
      <c r="B25" s="276">
        <v>126</v>
      </c>
    </row>
    <row r="26" spans="1:2">
      <c r="A26" s="276">
        <v>1987</v>
      </c>
      <c r="B26" s="276">
        <v>127</v>
      </c>
    </row>
    <row r="27" spans="1:2">
      <c r="A27" s="276">
        <v>1988</v>
      </c>
      <c r="B27" s="276">
        <v>128</v>
      </c>
    </row>
    <row r="28" spans="1:2">
      <c r="A28" s="276">
        <v>1989</v>
      </c>
      <c r="B28" s="276">
        <v>129</v>
      </c>
    </row>
    <row r="29" spans="1:2">
      <c r="A29" s="276">
        <v>1990</v>
      </c>
      <c r="B29" s="276">
        <v>130</v>
      </c>
    </row>
    <row r="30" spans="1:2">
      <c r="A30" s="276">
        <v>1991</v>
      </c>
      <c r="B30" s="276">
        <v>131</v>
      </c>
    </row>
    <row r="31" spans="1:2">
      <c r="A31" s="276">
        <v>1992</v>
      </c>
      <c r="B31" s="276">
        <v>132</v>
      </c>
    </row>
    <row r="32" spans="1:2">
      <c r="A32" s="276">
        <v>1993</v>
      </c>
      <c r="B32" s="276">
        <v>133</v>
      </c>
    </row>
    <row r="33" spans="1:2">
      <c r="A33" s="276">
        <v>1994</v>
      </c>
      <c r="B33" s="276">
        <v>134</v>
      </c>
    </row>
    <row r="34" spans="1:2">
      <c r="A34" s="276">
        <v>1995</v>
      </c>
      <c r="B34" s="276">
        <v>135</v>
      </c>
    </row>
    <row r="35" spans="1:2">
      <c r="A35" s="276">
        <v>1996</v>
      </c>
      <c r="B35" s="276">
        <v>136</v>
      </c>
    </row>
    <row r="36" spans="1:2">
      <c r="A36" s="276">
        <v>1997</v>
      </c>
      <c r="B36" s="276">
        <v>137</v>
      </c>
    </row>
    <row r="37" spans="1:2">
      <c r="A37" s="276">
        <v>1998</v>
      </c>
      <c r="B37" s="276">
        <v>138</v>
      </c>
    </row>
    <row r="38" spans="1:2">
      <c r="A38" s="276">
        <v>1999</v>
      </c>
      <c r="B38" s="276">
        <v>139</v>
      </c>
    </row>
    <row r="39" spans="1:2">
      <c r="A39" s="276">
        <v>2000</v>
      </c>
      <c r="B39" s="276">
        <v>140</v>
      </c>
    </row>
    <row r="40" spans="1:2">
      <c r="A40" s="276">
        <v>2001</v>
      </c>
      <c r="B40" s="276">
        <v>3863</v>
      </c>
    </row>
    <row r="41" spans="1:2">
      <c r="A41" s="276">
        <v>2002</v>
      </c>
      <c r="B41" s="276">
        <v>142</v>
      </c>
    </row>
    <row r="42" spans="1:2">
      <c r="A42" s="276">
        <v>2003</v>
      </c>
      <c r="B42" s="276">
        <v>143</v>
      </c>
    </row>
    <row r="43" spans="1:2">
      <c r="A43" s="276">
        <v>2004</v>
      </c>
      <c r="B43" s="276">
        <v>144</v>
      </c>
    </row>
    <row r="44" spans="1:2">
      <c r="A44" s="276">
        <v>2005</v>
      </c>
      <c r="B44" s="276">
        <v>145</v>
      </c>
    </row>
    <row r="45" spans="1:2">
      <c r="A45" s="276">
        <v>2006</v>
      </c>
      <c r="B45" s="276">
        <v>151</v>
      </c>
    </row>
    <row r="46" spans="1:2">
      <c r="A46" s="276">
        <v>2007</v>
      </c>
      <c r="B46" s="276">
        <v>152</v>
      </c>
    </row>
    <row r="47" spans="1:2">
      <c r="A47" s="276">
        <v>2008</v>
      </c>
      <c r="B47" s="276">
        <v>153</v>
      </c>
    </row>
    <row r="48" spans="1:2">
      <c r="A48" s="276">
        <v>2009</v>
      </c>
      <c r="B48" s="276">
        <v>2971</v>
      </c>
    </row>
    <row r="49" spans="1:2">
      <c r="A49" s="276">
        <v>2010</v>
      </c>
      <c r="B49" s="276">
        <v>2404</v>
      </c>
    </row>
    <row r="50" spans="1:2">
      <c r="A50" s="276">
        <v>2011</v>
      </c>
      <c r="B50" s="276">
        <v>5618</v>
      </c>
    </row>
    <row r="51" spans="1:2">
      <c r="A51" s="276">
        <v>2012</v>
      </c>
      <c r="B51" s="276">
        <v>7958</v>
      </c>
    </row>
    <row r="52" spans="1:2">
      <c r="A52" s="276">
        <v>2013</v>
      </c>
      <c r="B52" s="276">
        <v>10286</v>
      </c>
    </row>
    <row r="53" spans="1:2">
      <c r="A53" s="276">
        <v>2014</v>
      </c>
      <c r="B53" s="276">
        <v>9784</v>
      </c>
    </row>
    <row r="54" spans="1:2">
      <c r="A54" s="276">
        <v>2015</v>
      </c>
      <c r="B54" s="276">
        <v>8968</v>
      </c>
    </row>
    <row r="55" spans="1:2">
      <c r="A55" s="276">
        <v>2016</v>
      </c>
      <c r="B55" s="276">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1"/>
      <c r="B1" s="72" t="str">
        <f>Admin!$B$1</f>
        <v>Melanoma (ICD-10 C43), 1950–2016</v>
      </c>
    </row>
    <row r="2" spans="1:3" s="6" customFormat="1" ht="23.25">
      <c r="A2" s="213"/>
      <c r="B2" s="7" t="s">
        <v>39</v>
      </c>
    </row>
    <row r="4" spans="1:3" ht="21">
      <c r="A4" s="200"/>
      <c r="B4" s="29" t="s">
        <v>38</v>
      </c>
    </row>
    <row r="5" spans="1:3" ht="15.75">
      <c r="A5" s="199"/>
      <c r="B5" s="214" t="s">
        <v>29</v>
      </c>
    </row>
    <row r="6" spans="1:3" ht="30" customHeight="1">
      <c r="A6" s="199"/>
      <c r="B6" s="282" t="str">
        <f>Admin!$G$7</f>
        <v>Australian Institute of Health and Welfare (AIHW) 2018. GRIM (General Record of Incidence of Mortality) books 2016: Melanoma. Canberra: AIHW.</v>
      </c>
      <c r="C6" s="282"/>
    </row>
    <row r="7" spans="1:3" ht="15.75">
      <c r="A7" s="199"/>
      <c r="B7" s="214" t="s">
        <v>40</v>
      </c>
      <c r="C7" s="196"/>
    </row>
    <row r="8" spans="1:3" ht="120" customHeight="1">
      <c r="A8" s="199"/>
      <c r="B8" s="282" t="s">
        <v>191</v>
      </c>
      <c r="C8" s="282"/>
    </row>
    <row r="9" spans="1:3" ht="15.75">
      <c r="A9" s="199"/>
      <c r="B9" s="196" t="s">
        <v>183</v>
      </c>
      <c r="C9" s="195"/>
    </row>
    <row r="10" spans="1:3" ht="16.5" customHeight="1">
      <c r="A10" s="199"/>
      <c r="B10" s="196" t="s">
        <v>133</v>
      </c>
      <c r="C10" s="196"/>
    </row>
    <row r="11" spans="1:3" ht="45" customHeight="1">
      <c r="A11" s="199"/>
      <c r="B11" s="282" t="s">
        <v>195</v>
      </c>
      <c r="C11" s="282"/>
    </row>
    <row r="12" spans="1:3" ht="30" customHeight="1">
      <c r="A12" s="199"/>
      <c r="B12" s="282" t="s">
        <v>162</v>
      </c>
      <c r="C12" s="282"/>
    </row>
    <row r="13" spans="1:3" ht="30" customHeight="1">
      <c r="A13" s="199"/>
      <c r="B13" s="282" t="s">
        <v>163</v>
      </c>
      <c r="C13" s="282"/>
    </row>
    <row r="14" spans="1:3" ht="15.75">
      <c r="A14" s="199"/>
      <c r="B14" s="214" t="s">
        <v>185</v>
      </c>
    </row>
    <row r="15" spans="1:3" ht="30" customHeight="1">
      <c r="A15" s="199"/>
      <c r="B15" s="282" t="s">
        <v>198</v>
      </c>
      <c r="C15" s="282"/>
    </row>
    <row r="17" spans="1:3" ht="21">
      <c r="A17" s="200"/>
      <c r="B17" s="29" t="s">
        <v>41</v>
      </c>
    </row>
    <row r="18" spans="1:3" ht="15.75">
      <c r="A18" s="199"/>
      <c r="B18" s="214" t="s">
        <v>45</v>
      </c>
    </row>
    <row r="19" spans="1:3" ht="15.75">
      <c r="A19" s="199"/>
      <c r="B19" s="196" t="str">
        <f>"Data for "&amp;Admin!$B$6&amp; " (" &amp;Admin!$C$6 &amp;") are from the ICD-10 chapter "&amp;Admin!$B$8&amp;" ("&amp;Admin!$C$8&amp; ")."</f>
        <v>Data for Melanoma (C43) are from the ICD-10 chapter All neoplasms (C00–D48).</v>
      </c>
    </row>
    <row r="20" spans="1:3" ht="15.75">
      <c r="A20" s="199"/>
      <c r="B20" s="214" t="s">
        <v>43</v>
      </c>
      <c r="C20" s="8" t="s">
        <v>44</v>
      </c>
    </row>
    <row r="21" spans="1:3" ht="15.75">
      <c r="A21" s="199"/>
      <c r="B21" s="215" t="s">
        <v>187</v>
      </c>
      <c r="C21" s="3" t="str">
        <f>IF(ISBLANK(Admin!$C$11)," ",Admin!$C$11)</f>
        <v>45 (part)</v>
      </c>
    </row>
    <row r="22" spans="1:3" ht="15.75">
      <c r="A22" s="199"/>
      <c r="B22" s="216" t="s">
        <v>103</v>
      </c>
      <c r="C22" s="3" t="str">
        <f>IF(ISBLANK(Admin!$C$12)," ",Admin!$C$12)</f>
        <v>45 (part)</v>
      </c>
    </row>
    <row r="23" spans="1:3" ht="15.75">
      <c r="A23" s="199"/>
      <c r="B23" s="217" t="s">
        <v>104</v>
      </c>
      <c r="C23" s="3" t="str">
        <f>IF(ISBLANK(Admin!$C$13)," ",Admin!$C$13)</f>
        <v>49 (part)</v>
      </c>
    </row>
    <row r="24" spans="1:3" ht="15.75">
      <c r="A24" s="199"/>
      <c r="B24" s="218" t="s">
        <v>105</v>
      </c>
      <c r="C24" s="3" t="str">
        <f>IF(ISBLANK(Admin!$C$14)," ",Admin!$C$14)</f>
        <v>53 (part)</v>
      </c>
    </row>
    <row r="25" spans="1:3" ht="15.75">
      <c r="A25" s="199"/>
      <c r="B25" s="219" t="s">
        <v>106</v>
      </c>
      <c r="C25" s="3" t="str">
        <f>IF(ISBLANK(Admin!$C$15)," ",Admin!$C$15)</f>
        <v>53 (part)</v>
      </c>
    </row>
    <row r="26" spans="1:3" ht="15.75">
      <c r="A26" s="199"/>
      <c r="B26" s="220" t="s">
        <v>107</v>
      </c>
      <c r="C26" s="3">
        <f>IF(ISBLANK(Admin!$C$16)," ",Admin!$C$16)</f>
        <v>190</v>
      </c>
    </row>
    <row r="27" spans="1:3" ht="15.75">
      <c r="A27" s="199"/>
      <c r="B27" s="221" t="s">
        <v>108</v>
      </c>
      <c r="C27" s="3">
        <f>IF(ISBLANK(Admin!$C$17)," ",Admin!$C$17)</f>
        <v>190</v>
      </c>
    </row>
    <row r="28" spans="1:3" ht="15.75">
      <c r="A28" s="199"/>
      <c r="B28" s="222" t="s">
        <v>109</v>
      </c>
      <c r="C28" s="3">
        <f>IF(ISBLANK(Admin!$C$18)," ",Admin!$C$18)</f>
        <v>172</v>
      </c>
    </row>
    <row r="29" spans="1:3" ht="15.75">
      <c r="A29" s="199"/>
      <c r="B29" s="223" t="s">
        <v>110</v>
      </c>
      <c r="C29" s="3">
        <f>IF(ISBLANK(Admin!$C$19)," ",Admin!$C$19)</f>
        <v>172</v>
      </c>
    </row>
    <row r="30" spans="1:3" ht="15.75">
      <c r="A30" s="199"/>
      <c r="B30" s="224" t="s">
        <v>111</v>
      </c>
      <c r="C30" s="3" t="str">
        <f>IF(ISBLANK(Admin!$C$20)," ",Admin!$C$20)</f>
        <v>C43</v>
      </c>
    </row>
    <row r="31" spans="1:3" ht="15.75">
      <c r="A31" s="199"/>
      <c r="B31" s="214" t="s">
        <v>50</v>
      </c>
    </row>
    <row r="32" spans="1:3" ht="15.75">
      <c r="A32" s="199"/>
      <c r="B32" s="196" t="str">
        <f>Admin!$B$23</f>
        <v>None.</v>
      </c>
    </row>
    <row r="33" spans="1:3" ht="15.75">
      <c r="A33" s="199"/>
      <c r="B33" s="214" t="s">
        <v>57</v>
      </c>
      <c r="C33" s="225" t="s">
        <v>58</v>
      </c>
    </row>
    <row r="34" spans="1:3" ht="15.75">
      <c r="A34" s="199"/>
      <c r="B34" s="71">
        <f>Admin!$C$25</f>
        <v>0.98</v>
      </c>
      <c r="C34" s="70" t="str">
        <f>Admin!$B$25</f>
        <v>None.</v>
      </c>
    </row>
    <row r="35" spans="1:3" ht="15.75">
      <c r="A35" s="199"/>
      <c r="B35" s="196" t="s">
        <v>194</v>
      </c>
    </row>
    <row r="36" spans="1:3" ht="15.75">
      <c r="A36" s="199"/>
      <c r="B36" s="214" t="s">
        <v>37</v>
      </c>
    </row>
    <row r="37" spans="1:3" ht="15.75">
      <c r="A37" s="199"/>
      <c r="B37" s="227" t="s">
        <v>161</v>
      </c>
    </row>
    <row r="38" spans="1:3" ht="30" customHeight="1">
      <c r="A38" s="199"/>
      <c r="B38" s="282" t="s">
        <v>160</v>
      </c>
      <c r="C38" s="282"/>
    </row>
    <row r="39" spans="1:3" ht="45" customHeight="1">
      <c r="A39" s="199"/>
      <c r="B39" s="287" t="s">
        <v>182</v>
      </c>
      <c r="C39" s="287"/>
    </row>
    <row r="40" spans="1:3" ht="15.75">
      <c r="A40" s="199"/>
      <c r="B40" s="214" t="s">
        <v>132</v>
      </c>
    </row>
    <row r="41" spans="1:3" ht="15.75">
      <c r="A41" s="199"/>
      <c r="B41" s="196" t="s">
        <v>141</v>
      </c>
    </row>
    <row r="42" spans="1:3" ht="30" customHeight="1">
      <c r="A42" s="199"/>
      <c r="B42" s="285" t="s">
        <v>186</v>
      </c>
      <c r="C42" s="285"/>
    </row>
    <row r="43" spans="1:3" ht="30" customHeight="1">
      <c r="A43" s="199"/>
      <c r="B43" s="285" t="s">
        <v>168</v>
      </c>
      <c r="C43" s="285"/>
    </row>
    <row r="44" spans="1:3" ht="30" customHeight="1">
      <c r="A44" s="199"/>
      <c r="B44" s="286" t="s">
        <v>164</v>
      </c>
      <c r="C44" s="286"/>
    </row>
    <row r="45" spans="1:3" ht="150" customHeight="1">
      <c r="A45" s="199"/>
      <c r="B45" s="283" t="s">
        <v>199</v>
      </c>
      <c r="C45" s="283"/>
    </row>
    <row r="46" spans="1:3" ht="30" customHeight="1">
      <c r="A46" s="199"/>
      <c r="B46" s="283" t="s">
        <v>165</v>
      </c>
      <c r="C46" s="283"/>
    </row>
    <row r="47" spans="1:3" ht="15.75">
      <c r="A47" s="199"/>
      <c r="B47" s="230" t="s">
        <v>166</v>
      </c>
      <c r="C47" s="231"/>
    </row>
    <row r="48" spans="1:3" ht="15.75">
      <c r="A48" s="199"/>
      <c r="B48" s="230" t="s">
        <v>167</v>
      </c>
      <c r="C48" s="231"/>
    </row>
    <row r="49" spans="1:16" ht="60" customHeight="1">
      <c r="A49" s="199"/>
      <c r="B49" s="284" t="s">
        <v>169</v>
      </c>
      <c r="C49" s="284"/>
    </row>
    <row r="50" spans="1:16" ht="30" customHeight="1">
      <c r="A50" s="199"/>
      <c r="B50" s="284" t="s">
        <v>170</v>
      </c>
      <c r="C50" s="284"/>
    </row>
    <row r="51" spans="1:16" ht="15.75">
      <c r="A51" s="199"/>
      <c r="B51" s="197" t="s">
        <v>138</v>
      </c>
    </row>
    <row r="52" spans="1:16" ht="15.75">
      <c r="A52" s="199"/>
      <c r="B52" s="197" t="s">
        <v>139</v>
      </c>
    </row>
    <row r="53" spans="1:16" ht="60" customHeight="1">
      <c r="A53" s="199"/>
      <c r="B53" s="289" t="s">
        <v>200</v>
      </c>
      <c r="C53" s="289"/>
    </row>
    <row r="54" spans="1:16" ht="15.75">
      <c r="A54" s="199"/>
      <c r="B54" s="232" t="s">
        <v>175</v>
      </c>
      <c r="C54" s="229"/>
    </row>
    <row r="55" spans="1:16" ht="15.75">
      <c r="A55" s="199"/>
      <c r="B55" s="232" t="s">
        <v>173</v>
      </c>
    </row>
    <row r="56" spans="1:16" ht="15.75">
      <c r="A56" s="199"/>
      <c r="B56" s="232" t="s">
        <v>174</v>
      </c>
    </row>
    <row r="57" spans="1:16" ht="45" customHeight="1">
      <c r="A57" s="199"/>
      <c r="B57" s="288" t="s">
        <v>201</v>
      </c>
      <c r="C57" s="288"/>
    </row>
    <row r="58" spans="1:16" ht="15.75">
      <c r="A58" s="199"/>
      <c r="B58" s="214" t="s">
        <v>48</v>
      </c>
    </row>
    <row r="59" spans="1:16" ht="45" customHeight="1">
      <c r="B59" s="282" t="s">
        <v>49</v>
      </c>
      <c r="C59" s="282"/>
    </row>
    <row r="61" spans="1:16" ht="21" customHeight="1">
      <c r="B61" s="29" t="s">
        <v>42</v>
      </c>
      <c r="C61" s="4"/>
      <c r="D61" s="4"/>
      <c r="E61" s="4"/>
      <c r="F61" s="4"/>
      <c r="G61" s="4"/>
      <c r="H61" s="4"/>
      <c r="I61" s="4"/>
      <c r="J61" s="4"/>
      <c r="K61" s="4"/>
      <c r="L61" s="4"/>
      <c r="M61" s="4"/>
      <c r="N61" s="4"/>
      <c r="O61" s="4"/>
      <c r="P61" s="4"/>
    </row>
    <row r="62" spans="1:16" ht="30">
      <c r="A62" s="199"/>
      <c r="B62" s="281" t="s">
        <v>193</v>
      </c>
      <c r="C62" s="280" t="s">
        <v>196</v>
      </c>
      <c r="D62" s="4"/>
      <c r="E62" s="4"/>
      <c r="F62" s="4"/>
      <c r="G62" s="4"/>
      <c r="H62" s="4"/>
      <c r="I62" s="4"/>
      <c r="J62" s="4"/>
      <c r="K62" s="4"/>
      <c r="L62" s="4"/>
      <c r="M62" s="4"/>
      <c r="N62" s="4"/>
      <c r="O62" s="4"/>
      <c r="P62" s="4"/>
    </row>
    <row r="63" spans="1:16" ht="15.75">
      <c r="A63" s="199"/>
      <c r="B63" s="279" t="s">
        <v>171</v>
      </c>
      <c r="C63" s="280" t="s">
        <v>197</v>
      </c>
      <c r="D63" s="4"/>
      <c r="E63" s="4"/>
      <c r="F63" s="4"/>
      <c r="G63" s="4"/>
      <c r="H63" s="4"/>
      <c r="I63" s="4"/>
      <c r="J63" s="4"/>
      <c r="K63" s="4"/>
      <c r="L63" s="4"/>
      <c r="M63" s="4"/>
      <c r="N63" s="4"/>
      <c r="O63" s="4"/>
      <c r="P63" s="4"/>
    </row>
    <row r="64" spans="1:16" ht="15.75">
      <c r="A64" s="199"/>
      <c r="B64" s="279" t="s">
        <v>172</v>
      </c>
      <c r="C64" s="280"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78" customWidth="1"/>
    <col min="2" max="16384" width="8.85546875" style="78"/>
  </cols>
  <sheetData>
    <row r="1" spans="1:2" s="80" customFormat="1" ht="23.25">
      <c r="A1" s="201"/>
      <c r="B1" s="72" t="str">
        <f>Admin!$B$1</f>
        <v>Melanoma (ICD-10 C43), 1950–2016</v>
      </c>
    </row>
    <row r="2" spans="1:2" s="81" customFormat="1" ht="21" customHeight="1">
      <c r="A2" s="213"/>
      <c r="B2" s="7" t="s">
        <v>36</v>
      </c>
    </row>
    <row r="42" spans="2:20">
      <c r="B42" s="82"/>
    </row>
    <row r="43" spans="2:20">
      <c r="B43" s="190"/>
      <c r="C43" s="82"/>
      <c r="D43" s="82"/>
      <c r="E43" s="82"/>
      <c r="F43" s="82"/>
      <c r="G43" s="82"/>
      <c r="H43" s="82"/>
      <c r="I43" s="82"/>
      <c r="J43" s="82"/>
      <c r="K43" s="82"/>
      <c r="L43" s="190"/>
      <c r="M43" s="82"/>
      <c r="N43" s="82"/>
      <c r="O43" s="82"/>
      <c r="P43" s="82"/>
      <c r="Q43" s="82"/>
      <c r="R43" s="82"/>
      <c r="S43" s="82"/>
      <c r="T43" s="82"/>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1"/>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6384" width="8.85546875" style="1"/>
  </cols>
  <sheetData>
    <row r="1" spans="1:16" s="4" customFormat="1" ht="23.25">
      <c r="A1" s="201"/>
      <c r="B1" s="72" t="str">
        <f>Admin!$B$1</f>
        <v>Melanoma (ICD-10 C43), 1950–2016</v>
      </c>
      <c r="J1" s="61"/>
      <c r="K1" s="61"/>
    </row>
    <row r="2" spans="1:16" s="6" customFormat="1" ht="23.25">
      <c r="A2" s="213"/>
      <c r="B2" s="7" t="s">
        <v>131</v>
      </c>
      <c r="J2" s="60"/>
      <c r="K2" s="60"/>
    </row>
    <row r="4" spans="1:16">
      <c r="B4" s="38"/>
      <c r="C4" s="39"/>
      <c r="D4" s="39"/>
      <c r="E4" s="39"/>
      <c r="F4" s="39"/>
      <c r="G4" s="39"/>
      <c r="H4" s="39"/>
      <c r="I4" s="39"/>
      <c r="J4" s="62"/>
      <c r="K4" s="62"/>
      <c r="L4" s="39"/>
      <c r="M4" s="39"/>
      <c r="N4" s="39"/>
      <c r="O4" s="39"/>
      <c r="P4" s="40"/>
    </row>
    <row r="5" spans="1:16" ht="14.45" customHeight="1">
      <c r="B5" s="43"/>
      <c r="C5" s="52" t="str">
        <f>Admin!$B$181</f>
        <v>Average annual and total change in mortality rates</v>
      </c>
      <c r="D5" s="41"/>
      <c r="E5" s="41"/>
      <c r="F5" s="41"/>
      <c r="G5" s="41"/>
      <c r="H5" s="41"/>
      <c r="I5" s="41"/>
      <c r="J5" s="63"/>
      <c r="K5" s="63"/>
      <c r="L5" s="297" t="str">
        <f>Admin!$B$202</f>
        <v>Average annual and total change in mortality rates for Melanoma (ICD-10 C43) in Australia, 1950–2016.</v>
      </c>
      <c r="M5" s="297"/>
      <c r="N5" s="297"/>
      <c r="O5" s="297"/>
      <c r="P5" s="56"/>
    </row>
    <row r="6" spans="1:16">
      <c r="B6" s="43"/>
      <c r="C6" s="49"/>
      <c r="D6" s="41"/>
      <c r="E6" s="41"/>
      <c r="F6" s="41"/>
      <c r="G6" s="41"/>
      <c r="H6" s="41"/>
      <c r="I6" s="41"/>
      <c r="J6" s="64"/>
      <c r="K6" s="64"/>
      <c r="L6" s="297"/>
      <c r="M6" s="297"/>
      <c r="N6" s="297"/>
      <c r="O6" s="297"/>
      <c r="P6" s="56"/>
    </row>
    <row r="7" spans="1:16">
      <c r="B7" s="43"/>
      <c r="C7" s="53" t="s">
        <v>81</v>
      </c>
      <c r="D7" s="41"/>
      <c r="E7" s="41"/>
      <c r="F7" s="45"/>
      <c r="G7" s="41" t="s">
        <v>113</v>
      </c>
      <c r="H7" s="41"/>
      <c r="I7" s="41"/>
      <c r="J7" s="64"/>
      <c r="K7" s="64"/>
      <c r="L7" s="298"/>
      <c r="M7" s="298"/>
      <c r="N7" s="298"/>
      <c r="O7" s="298"/>
      <c r="P7" s="56"/>
    </row>
    <row r="8" spans="1:16">
      <c r="B8" s="43"/>
      <c r="C8" s="310" t="str">
        <f xml:space="preserve"> "(Data available for " &amp;Admin!$D$6&amp; " to " &amp;Admin!$D$8 &amp;")"</f>
        <v>(Data available for 1950 to 2016)</v>
      </c>
      <c r="D8" s="310"/>
      <c r="E8" s="310"/>
      <c r="F8" s="310"/>
      <c r="G8" s="310"/>
      <c r="H8" s="310"/>
      <c r="I8" s="41"/>
      <c r="J8" s="64"/>
      <c r="K8" s="64"/>
      <c r="L8" s="319" t="s">
        <v>68</v>
      </c>
      <c r="M8" s="299" t="s">
        <v>1</v>
      </c>
      <c r="N8" s="299" t="s">
        <v>3</v>
      </c>
      <c r="O8" s="299" t="s">
        <v>4</v>
      </c>
      <c r="P8" s="307"/>
    </row>
    <row r="9" spans="1:16">
      <c r="B9" s="43"/>
      <c r="C9" s="310"/>
      <c r="D9" s="310"/>
      <c r="E9" s="310"/>
      <c r="F9" s="310"/>
      <c r="G9" s="310"/>
      <c r="H9" s="310"/>
      <c r="I9" s="41"/>
      <c r="J9" s="64"/>
      <c r="K9" s="64"/>
      <c r="L9" s="320"/>
      <c r="M9" s="300"/>
      <c r="N9" s="300"/>
      <c r="O9" s="300"/>
      <c r="P9" s="307"/>
    </row>
    <row r="10" spans="1:16">
      <c r="B10" s="43"/>
      <c r="C10" s="83">
        <v>1950</v>
      </c>
      <c r="D10" s="46"/>
      <c r="E10" s="49"/>
      <c r="F10" s="41"/>
      <c r="G10" s="83">
        <v>2016</v>
      </c>
      <c r="H10" s="41"/>
      <c r="I10" s="41"/>
      <c r="J10" s="318" t="s">
        <v>118</v>
      </c>
      <c r="K10" s="75"/>
      <c r="L10" s="309" t="str">
        <f>Admin!$C$191</f>
        <v>1950 – 2016</v>
      </c>
      <c r="M10" s="312">
        <f>Admin!F$187</f>
        <v>1.8781224325529422E-2</v>
      </c>
      <c r="N10" s="312">
        <f>Admin!G$187</f>
        <v>1.2517974399049336E-2</v>
      </c>
      <c r="O10" s="312">
        <f>Admin!H$187</f>
        <v>1.618705532449316E-2</v>
      </c>
      <c r="P10" s="42"/>
    </row>
    <row r="11" spans="1:16">
      <c r="B11" s="43"/>
      <c r="C11" s="41"/>
      <c r="D11" s="41"/>
      <c r="E11" s="41"/>
      <c r="F11" s="41"/>
      <c r="G11" s="41"/>
      <c r="H11" s="41"/>
      <c r="I11" s="41"/>
      <c r="J11" s="318"/>
      <c r="K11" s="75"/>
      <c r="L11" s="310"/>
      <c r="M11" s="313"/>
      <c r="N11" s="314"/>
      <c r="O11" s="314"/>
      <c r="P11" s="42"/>
    </row>
    <row r="12" spans="1:16">
      <c r="B12" s="43"/>
      <c r="C12" s="41"/>
      <c r="D12" s="41"/>
      <c r="E12" s="41"/>
      <c r="F12" s="41"/>
      <c r="G12" s="41"/>
      <c r="H12" s="41"/>
      <c r="I12" s="41"/>
      <c r="J12" s="317" t="s">
        <v>117</v>
      </c>
      <c r="K12" s="74"/>
      <c r="L12" s="309" t="str">
        <f>Admin!$C$191</f>
        <v>1950 – 2016</v>
      </c>
      <c r="M12" s="312">
        <f>Admin!F$186</f>
        <v>2.4146134450439622</v>
      </c>
      <c r="N12" s="312">
        <f>Admin!G$186</f>
        <v>1.2729032385519592</v>
      </c>
      <c r="O12" s="312">
        <f>Admin!H$186</f>
        <v>1.8857682555133979</v>
      </c>
      <c r="P12" s="42"/>
    </row>
    <row r="13" spans="1:16">
      <c r="B13" s="43"/>
      <c r="C13" s="41"/>
      <c r="D13" s="41"/>
      <c r="E13" s="41"/>
      <c r="F13" s="41"/>
      <c r="G13" s="41"/>
      <c r="H13" s="41"/>
      <c r="I13" s="41"/>
      <c r="J13" s="317"/>
      <c r="K13" s="74"/>
      <c r="L13" s="311"/>
      <c r="M13" s="314"/>
      <c r="N13" s="314"/>
      <c r="O13" s="314"/>
      <c r="P13" s="42"/>
    </row>
    <row r="14" spans="1:16">
      <c r="B14" s="43"/>
      <c r="C14" s="41"/>
      <c r="D14" s="41"/>
      <c r="E14" s="41"/>
      <c r="F14" s="41"/>
      <c r="G14" s="41"/>
      <c r="H14" s="41"/>
      <c r="I14" s="41"/>
      <c r="J14" s="64"/>
      <c r="K14" s="64"/>
      <c r="L14" s="41"/>
      <c r="M14" s="41"/>
      <c r="N14" s="41"/>
      <c r="O14" s="41"/>
      <c r="P14" s="42"/>
    </row>
    <row r="15" spans="1:16" ht="14.45" customHeight="1">
      <c r="B15" s="43"/>
      <c r="C15" s="41"/>
      <c r="D15" s="41"/>
      <c r="E15" s="41"/>
      <c r="F15" s="41"/>
      <c r="G15" s="41"/>
      <c r="H15" s="41"/>
      <c r="I15" s="41"/>
      <c r="J15" s="65" t="s">
        <v>69</v>
      </c>
      <c r="K15" s="65"/>
      <c r="L15" s="293"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3"/>
      <c r="N15" s="293"/>
      <c r="O15" s="293"/>
      <c r="P15" s="55"/>
    </row>
    <row r="16" spans="1:16" ht="14.45" customHeight="1">
      <c r="B16" s="43"/>
      <c r="C16" s="41"/>
      <c r="D16" s="41"/>
      <c r="E16" s="41"/>
      <c r="F16" s="41"/>
      <c r="G16" s="41"/>
      <c r="H16" s="41"/>
      <c r="I16" s="41"/>
      <c r="J16" s="64"/>
      <c r="K16" s="64"/>
      <c r="L16" s="293"/>
      <c r="M16" s="293"/>
      <c r="N16" s="293"/>
      <c r="O16" s="293"/>
      <c r="P16" s="55"/>
    </row>
    <row r="17" spans="2:16">
      <c r="B17" s="43"/>
      <c r="C17" s="41"/>
      <c r="D17" s="41"/>
      <c r="E17" s="41"/>
      <c r="F17" s="41"/>
      <c r="G17" s="41"/>
      <c r="H17" s="41"/>
      <c r="I17" s="41"/>
      <c r="J17" s="64"/>
      <c r="K17" s="64"/>
      <c r="L17" s="293"/>
      <c r="M17" s="293"/>
      <c r="N17" s="293"/>
      <c r="O17" s="293"/>
      <c r="P17" s="55"/>
    </row>
    <row r="18" spans="2:16">
      <c r="B18" s="43"/>
      <c r="C18" s="41"/>
      <c r="D18" s="41"/>
      <c r="E18" s="41"/>
      <c r="F18" s="41"/>
      <c r="G18" s="41"/>
      <c r="H18" s="41"/>
      <c r="I18" s="41"/>
      <c r="J18" s="64"/>
      <c r="K18" s="64"/>
      <c r="L18" s="293"/>
      <c r="M18" s="293"/>
      <c r="N18" s="293"/>
      <c r="O18" s="293"/>
      <c r="P18" s="55"/>
    </row>
    <row r="19" spans="2:16">
      <c r="B19" s="43"/>
      <c r="C19" s="41"/>
      <c r="D19" s="41"/>
      <c r="E19" s="41"/>
      <c r="F19" s="41"/>
      <c r="G19" s="41"/>
      <c r="H19" s="41"/>
      <c r="I19" s="41"/>
      <c r="J19" s="64"/>
      <c r="K19" s="64"/>
      <c r="L19" s="293"/>
      <c r="M19" s="293"/>
      <c r="N19" s="293"/>
      <c r="O19" s="293"/>
      <c r="P19" s="55"/>
    </row>
    <row r="20" spans="2:16">
      <c r="B20" s="43"/>
      <c r="C20" s="41"/>
      <c r="D20" s="41"/>
      <c r="E20" s="41"/>
      <c r="F20" s="41"/>
      <c r="G20" s="41"/>
      <c r="H20" s="41"/>
      <c r="I20" s="41"/>
      <c r="J20" s="64"/>
      <c r="K20" s="64"/>
      <c r="L20" s="293"/>
      <c r="M20" s="293"/>
      <c r="N20" s="293"/>
      <c r="O20" s="293"/>
      <c r="P20" s="55"/>
    </row>
    <row r="21" spans="2:16">
      <c r="B21" s="43"/>
      <c r="C21" s="41"/>
      <c r="D21" s="46"/>
      <c r="E21" s="41"/>
      <c r="F21" s="41"/>
      <c r="G21" s="41"/>
      <c r="H21" s="41"/>
      <c r="I21" s="41"/>
      <c r="J21" s="64"/>
      <c r="K21" s="64"/>
      <c r="L21" s="293"/>
      <c r="M21" s="293"/>
      <c r="N21" s="293"/>
      <c r="O21" s="293"/>
      <c r="P21" s="55"/>
    </row>
    <row r="22" spans="2:16">
      <c r="B22" s="43"/>
      <c r="C22" s="41"/>
      <c r="D22" s="46"/>
      <c r="E22" s="41"/>
      <c r="F22" s="41"/>
      <c r="G22" s="41"/>
      <c r="H22" s="41"/>
      <c r="I22" s="41"/>
      <c r="J22" s="64"/>
      <c r="K22" s="64"/>
      <c r="L22" s="293"/>
      <c r="M22" s="293"/>
      <c r="N22" s="293"/>
      <c r="O22" s="293"/>
      <c r="P22" s="55"/>
    </row>
    <row r="23" spans="2:16">
      <c r="B23" s="43"/>
      <c r="C23" s="41"/>
      <c r="D23" s="46"/>
      <c r="E23" s="41"/>
      <c r="F23" s="41"/>
      <c r="G23" s="41"/>
      <c r="H23" s="41"/>
      <c r="I23" s="41"/>
      <c r="J23" s="64"/>
      <c r="K23" s="64"/>
      <c r="L23" s="76"/>
      <c r="M23" s="76"/>
      <c r="N23" s="76"/>
      <c r="O23" s="76"/>
      <c r="P23" s="55"/>
    </row>
    <row r="24" spans="2:16" ht="14.45" customHeight="1">
      <c r="B24" s="43"/>
      <c r="C24" s="41"/>
      <c r="D24" s="41"/>
      <c r="E24" s="41"/>
      <c r="F24" s="41"/>
      <c r="G24" s="41"/>
      <c r="H24" s="41"/>
      <c r="I24" s="41"/>
      <c r="J24" s="64"/>
      <c r="K24" s="64"/>
      <c r="L24" s="291" t="s">
        <v>76</v>
      </c>
      <c r="M24" s="291"/>
      <c r="N24" s="291"/>
      <c r="O24" s="291"/>
      <c r="P24" s="54"/>
    </row>
    <row r="25" spans="2:16">
      <c r="B25" s="43"/>
      <c r="C25" s="41"/>
      <c r="D25" s="41"/>
      <c r="E25" s="41"/>
      <c r="F25" s="41"/>
      <c r="G25" s="41"/>
      <c r="H25" s="41"/>
      <c r="I25" s="41"/>
      <c r="J25" s="64"/>
      <c r="K25" s="64"/>
      <c r="L25" s="291"/>
      <c r="M25" s="291"/>
      <c r="N25" s="291"/>
      <c r="O25" s="291"/>
      <c r="P25" s="54"/>
    </row>
    <row r="26" spans="2:16">
      <c r="B26" s="47"/>
      <c r="C26" s="44"/>
      <c r="D26" s="44"/>
      <c r="E26" s="44"/>
      <c r="F26" s="44"/>
      <c r="G26" s="44"/>
      <c r="H26" s="44"/>
      <c r="I26" s="44"/>
      <c r="J26" s="66"/>
      <c r="K26" s="66"/>
      <c r="L26" s="292"/>
      <c r="M26" s="292"/>
      <c r="N26" s="292"/>
      <c r="O26" s="292"/>
      <c r="P26" s="48"/>
    </row>
    <row r="28" spans="2:16">
      <c r="B28" s="31"/>
      <c r="C28" s="32"/>
      <c r="D28" s="32"/>
      <c r="E28" s="32"/>
      <c r="F28" s="32"/>
      <c r="G28" s="32"/>
      <c r="H28" s="32"/>
      <c r="I28" s="32"/>
      <c r="J28" s="67"/>
      <c r="K28" s="67"/>
      <c r="L28" s="32"/>
      <c r="M28" s="32"/>
      <c r="N28" s="32"/>
      <c r="O28" s="32"/>
      <c r="P28" s="36"/>
    </row>
    <row r="29" spans="2:16" ht="14.45" customHeight="1">
      <c r="B29" s="34"/>
      <c r="C29" s="50" t="str">
        <f>Admin!$B$205</f>
        <v>Aggregated age-specific mortality rates</v>
      </c>
      <c r="D29" s="35"/>
      <c r="E29" s="33"/>
      <c r="F29" s="33"/>
      <c r="G29" s="33"/>
      <c r="H29" s="33"/>
      <c r="I29" s="33"/>
      <c r="J29" s="68"/>
      <c r="K29" s="68"/>
      <c r="L29" s="295" t="str">
        <f>Admin!B233</f>
        <v>Age-specific mortality rates (per 100,000 population) for Melanoma (ICD-10 C43) in Australia, 1950–2016, 0–4 to 85+ years.</v>
      </c>
      <c r="M29" s="295"/>
      <c r="N29" s="295"/>
      <c r="O29" s="295"/>
      <c r="P29" s="58"/>
    </row>
    <row r="30" spans="2:16">
      <c r="B30" s="34"/>
      <c r="C30" s="51"/>
      <c r="D30" s="33"/>
      <c r="E30" s="33"/>
      <c r="F30" s="33"/>
      <c r="G30" s="33"/>
      <c r="H30" s="33"/>
      <c r="I30" s="33"/>
      <c r="J30" s="68"/>
      <c r="K30" s="68"/>
      <c r="L30" s="295"/>
      <c r="M30" s="295"/>
      <c r="N30" s="295"/>
      <c r="O30" s="295"/>
      <c r="P30" s="58"/>
    </row>
    <row r="31" spans="2:16">
      <c r="B31" s="34"/>
      <c r="C31" s="51" t="s">
        <v>82</v>
      </c>
      <c r="D31" s="33"/>
      <c r="E31" s="33"/>
      <c r="F31" s="33"/>
      <c r="G31" s="33" t="s">
        <v>83</v>
      </c>
      <c r="H31" s="33"/>
      <c r="I31" s="33"/>
      <c r="J31" s="68"/>
      <c r="K31" s="68"/>
      <c r="L31" s="296"/>
      <c r="M31" s="296"/>
      <c r="N31" s="296"/>
      <c r="O31" s="296"/>
      <c r="P31" s="58"/>
    </row>
    <row r="32" spans="2:16">
      <c r="B32" s="34"/>
      <c r="C32" s="308" t="str">
        <f xml:space="preserve"> "(Data available for " &amp;Admin!$D$6&amp; " to " &amp;Admin!$D$8 &amp;")"</f>
        <v>(Data available for 1950 to 2016)</v>
      </c>
      <c r="D32" s="308"/>
      <c r="E32" s="308"/>
      <c r="F32" s="308"/>
      <c r="G32" s="290" t="s">
        <v>119</v>
      </c>
      <c r="H32" s="290"/>
      <c r="I32" s="290" t="s">
        <v>120</v>
      </c>
      <c r="J32" s="290"/>
      <c r="K32" s="73"/>
      <c r="L32" s="315" t="s">
        <v>84</v>
      </c>
      <c r="M32" s="303" t="s">
        <v>1</v>
      </c>
      <c r="N32" s="303" t="s">
        <v>3</v>
      </c>
      <c r="O32" s="303" t="s">
        <v>4</v>
      </c>
      <c r="P32" s="37"/>
    </row>
    <row r="33" spans="2:16">
      <c r="B33" s="34"/>
      <c r="C33" s="308"/>
      <c r="D33" s="308"/>
      <c r="E33" s="308"/>
      <c r="F33" s="308"/>
      <c r="G33" s="290"/>
      <c r="H33" s="290"/>
      <c r="I33" s="290"/>
      <c r="J33" s="290"/>
      <c r="K33" s="73"/>
      <c r="L33" s="316"/>
      <c r="M33" s="304"/>
      <c r="N33" s="304"/>
      <c r="O33" s="304"/>
      <c r="P33" s="37"/>
    </row>
    <row r="34" spans="2:16">
      <c r="B34" s="34"/>
      <c r="C34" s="83">
        <v>1950</v>
      </c>
      <c r="D34" s="33"/>
      <c r="E34" s="83">
        <v>2016</v>
      </c>
      <c r="F34" s="33"/>
      <c r="G34" s="83" t="s">
        <v>6</v>
      </c>
      <c r="H34" s="33"/>
      <c r="I34" s="84" t="s">
        <v>23</v>
      </c>
      <c r="J34" s="68"/>
      <c r="K34" s="68"/>
      <c r="L34" s="301" t="str">
        <f>Admin!$C$219</f>
        <v>1950 – 2016</v>
      </c>
      <c r="M34" s="305">
        <f ca="1">Admin!F$215</f>
        <v>5.7688100011043817</v>
      </c>
      <c r="N34" s="305">
        <f ca="1">Admin!G$215</f>
        <v>3.2057903506624079</v>
      </c>
      <c r="O34" s="305">
        <f ca="1">Admin!H$215</f>
        <v>4.4861223071518213</v>
      </c>
      <c r="P34" s="37"/>
    </row>
    <row r="35" spans="2:16">
      <c r="B35" s="34"/>
      <c r="C35" s="33"/>
      <c r="D35" s="33"/>
      <c r="E35" s="33"/>
      <c r="F35" s="33"/>
      <c r="G35" s="33"/>
      <c r="H35" s="33"/>
      <c r="I35" s="33"/>
      <c r="J35" s="68"/>
      <c r="K35" s="68"/>
      <c r="L35" s="302"/>
      <c r="M35" s="306"/>
      <c r="N35" s="306"/>
      <c r="O35" s="306"/>
      <c r="P35" s="37"/>
    </row>
    <row r="36" spans="2:16">
      <c r="B36" s="34"/>
      <c r="C36" s="33"/>
      <c r="D36" s="33"/>
      <c r="E36" s="33"/>
      <c r="F36" s="33"/>
      <c r="G36" s="33"/>
      <c r="H36" s="33"/>
      <c r="I36" s="33"/>
      <c r="J36" s="68"/>
      <c r="K36" s="68"/>
      <c r="L36" s="33"/>
      <c r="M36" s="33"/>
      <c r="N36" s="33"/>
      <c r="O36" s="33"/>
      <c r="P36" s="37"/>
    </row>
    <row r="37" spans="2:16" ht="14.45" customHeight="1">
      <c r="B37" s="34"/>
      <c r="C37" s="33"/>
      <c r="D37" s="33"/>
      <c r="E37" s="33"/>
      <c r="F37" s="33"/>
      <c r="G37" s="33"/>
      <c r="H37" s="33"/>
      <c r="I37" s="33"/>
      <c r="J37" s="69" t="s">
        <v>69</v>
      </c>
      <c r="K37" s="69"/>
      <c r="L37" s="294" t="str">
        <f>Admin!$B$222</f>
        <v>Provides an age-specific mortality rate (per 100,000 population) for selected range of years and age groups.</v>
      </c>
      <c r="M37" s="294"/>
      <c r="N37" s="294"/>
      <c r="O37" s="294"/>
      <c r="P37" s="59"/>
    </row>
    <row r="38" spans="2:16" ht="14.45" customHeight="1">
      <c r="B38" s="34"/>
      <c r="C38" s="33"/>
      <c r="D38" s="33"/>
      <c r="E38" s="33"/>
      <c r="F38" s="33"/>
      <c r="G38" s="33"/>
      <c r="H38" s="33"/>
      <c r="I38" s="33"/>
      <c r="J38" s="69"/>
      <c r="K38" s="69"/>
      <c r="L38" s="294"/>
      <c r="M38" s="294"/>
      <c r="N38" s="294"/>
      <c r="O38" s="294"/>
      <c r="P38" s="59"/>
    </row>
    <row r="39" spans="2:16">
      <c r="B39" s="34"/>
      <c r="C39" s="33"/>
      <c r="D39" s="33"/>
      <c r="E39" s="33"/>
      <c r="F39" s="33"/>
      <c r="G39" s="33"/>
      <c r="H39" s="33"/>
      <c r="I39" s="33"/>
      <c r="J39" s="68"/>
      <c r="K39" s="68"/>
      <c r="L39" s="294"/>
      <c r="M39" s="294"/>
      <c r="N39" s="294"/>
      <c r="O39" s="294"/>
      <c r="P39" s="59"/>
    </row>
    <row r="40" spans="2:16">
      <c r="B40" s="34"/>
      <c r="C40" s="33"/>
      <c r="D40" s="33"/>
      <c r="E40" s="33"/>
      <c r="F40" s="33"/>
      <c r="G40" s="33"/>
      <c r="H40" s="33"/>
      <c r="I40" s="33"/>
      <c r="J40" s="68"/>
      <c r="K40" s="68"/>
      <c r="L40" s="33"/>
      <c r="M40" s="33"/>
      <c r="N40" s="33"/>
      <c r="O40" s="33"/>
      <c r="P40" s="37"/>
    </row>
    <row r="41" spans="2:16">
      <c r="B41" s="34"/>
      <c r="C41" s="33"/>
      <c r="D41" s="33"/>
      <c r="E41" s="33"/>
      <c r="F41" s="33"/>
      <c r="G41" s="33"/>
      <c r="H41" s="33"/>
      <c r="I41" s="33"/>
      <c r="J41" s="68"/>
      <c r="K41" s="68"/>
      <c r="L41" s="294" t="s">
        <v>86</v>
      </c>
      <c r="M41" s="294"/>
      <c r="N41" s="294"/>
      <c r="O41" s="294"/>
      <c r="P41" s="57"/>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77" customWidth="1"/>
    <col min="2" max="2" width="8.85546875" style="78"/>
    <col min="3" max="3" width="11.85546875" style="85" bestFit="1" customWidth="1"/>
    <col min="4" max="4" width="12.7109375" style="85" customWidth="1"/>
    <col min="5" max="5" width="14.7109375" style="85" bestFit="1" customWidth="1"/>
    <col min="6" max="6" width="19" style="85" bestFit="1" customWidth="1"/>
    <col min="7" max="7" width="14.140625" style="85" bestFit="1" customWidth="1"/>
    <col min="8" max="8" width="11.28515625" style="85" bestFit="1" customWidth="1"/>
    <col min="9" max="9" width="10.28515625" style="85" bestFit="1" customWidth="1"/>
    <col min="10" max="10" width="12.7109375" style="85" customWidth="1"/>
    <col min="11" max="11" width="13.7109375" style="85" bestFit="1" customWidth="1"/>
    <col min="12" max="12" width="13.28515625" style="85" bestFit="1" customWidth="1"/>
    <col min="13" max="13" width="11.7109375" style="85" customWidth="1"/>
    <col min="14" max="15" width="17.7109375" style="85" bestFit="1" customWidth="1"/>
    <col min="16" max="16" width="13.140625" style="85" customWidth="1"/>
    <col min="17" max="17" width="8.85546875" style="77" customWidth="1"/>
    <col min="18" max="18" width="8.85546875" style="78"/>
    <col min="19" max="19" width="11.85546875" style="85" bestFit="1" customWidth="1"/>
    <col min="20" max="20" width="12.42578125" style="85" bestFit="1" customWidth="1"/>
    <col min="21" max="21" width="14.7109375" style="85" bestFit="1" customWidth="1"/>
    <col min="22" max="22" width="19" style="85" bestFit="1" customWidth="1"/>
    <col min="23" max="23" width="14.140625" style="85" bestFit="1" customWidth="1"/>
    <col min="24" max="24" width="11.28515625" style="85" bestFit="1" customWidth="1"/>
    <col min="25" max="25" width="10.28515625" style="85" bestFit="1" customWidth="1"/>
    <col min="26" max="26" width="12.7109375" style="85" bestFit="1" customWidth="1"/>
    <col min="27" max="27" width="13.7109375" style="85" bestFit="1" customWidth="1"/>
    <col min="28" max="28" width="13.28515625" style="85" bestFit="1" customWidth="1"/>
    <col min="29" max="29" width="11.7109375" style="85" customWidth="1"/>
    <col min="30" max="31" width="17.7109375" style="85" bestFit="1" customWidth="1"/>
    <col min="32" max="32" width="13.140625" style="85" bestFit="1" customWidth="1"/>
    <col min="33" max="33" width="8.85546875" style="77" customWidth="1"/>
    <col min="34" max="34" width="8.85546875" style="78"/>
    <col min="35" max="35" width="11.85546875" style="85" bestFit="1" customWidth="1"/>
    <col min="36" max="36" width="12.42578125" style="85" bestFit="1" customWidth="1"/>
    <col min="37" max="37" width="14.7109375" style="85" bestFit="1" customWidth="1"/>
    <col min="38" max="38" width="19" style="85" bestFit="1" customWidth="1"/>
    <col min="39" max="39" width="14.140625" style="85" bestFit="1" customWidth="1"/>
    <col min="40" max="40" width="11.28515625" style="85" bestFit="1" customWidth="1"/>
    <col min="41" max="41" width="10.28515625" style="85" bestFit="1" customWidth="1"/>
    <col min="42" max="42" width="12.7109375" style="85" bestFit="1" customWidth="1"/>
    <col min="43" max="43" width="13.7109375" style="85" bestFit="1" customWidth="1"/>
    <col min="44" max="44" width="13.28515625" style="85" bestFit="1" customWidth="1"/>
    <col min="45" max="45" width="11.7109375" style="85" customWidth="1"/>
    <col min="46" max="47" width="17.7109375" style="85" bestFit="1" customWidth="1"/>
    <col min="48" max="48" width="13.140625" style="85" bestFit="1" customWidth="1"/>
    <col min="49" max="49" width="8.42578125" style="85" bestFit="1" customWidth="1"/>
    <col min="50" max="50" width="8.85546875" style="77"/>
    <col min="51" max="51" width="8.85546875" style="78"/>
    <col min="52" max="52" width="3.85546875" style="77" customWidth="1"/>
    <col min="53" max="16384" width="8.85546875" style="77"/>
  </cols>
  <sheetData>
    <row r="1" spans="1:51" s="80" customFormat="1" ht="23.25">
      <c r="A1" s="201"/>
      <c r="B1" s="72" t="s">
        <v>204</v>
      </c>
      <c r="C1" s="98"/>
      <c r="D1" s="98"/>
      <c r="E1" s="98"/>
      <c r="F1" s="98"/>
      <c r="G1" s="98"/>
      <c r="H1" s="98"/>
      <c r="I1" s="98"/>
      <c r="J1" s="98"/>
      <c r="K1" s="98"/>
      <c r="L1" s="98"/>
      <c r="M1" s="98"/>
      <c r="N1" s="98"/>
      <c r="O1" s="98"/>
      <c r="P1" s="98"/>
      <c r="S1" s="98"/>
      <c r="T1" s="98"/>
      <c r="U1" s="98"/>
      <c r="V1" s="98"/>
      <c r="W1" s="98"/>
      <c r="X1" s="98"/>
      <c r="Y1" s="98"/>
      <c r="Z1" s="98"/>
      <c r="AA1" s="98"/>
      <c r="AB1" s="98"/>
      <c r="AC1" s="98"/>
      <c r="AD1" s="98"/>
      <c r="AE1" s="98"/>
      <c r="AF1" s="98"/>
      <c r="AI1" s="98"/>
      <c r="AJ1" s="98"/>
      <c r="AK1" s="98"/>
      <c r="AL1" s="98"/>
      <c r="AM1" s="98"/>
      <c r="AN1" s="98"/>
      <c r="AO1" s="98"/>
      <c r="AP1" s="98"/>
      <c r="AQ1" s="98"/>
      <c r="AR1" s="98"/>
      <c r="AS1" s="98"/>
      <c r="AT1" s="98"/>
      <c r="AU1" s="98"/>
      <c r="AV1" s="98"/>
      <c r="AW1" s="98"/>
    </row>
    <row r="2" spans="1:51" s="81" customFormat="1" ht="23.25">
      <c r="A2" s="213"/>
      <c r="B2" s="7" t="s">
        <v>30</v>
      </c>
      <c r="C2" s="100"/>
      <c r="D2" s="100"/>
      <c r="E2" s="100"/>
      <c r="F2" s="100"/>
      <c r="G2" s="100"/>
      <c r="H2" s="100"/>
      <c r="I2" s="100"/>
      <c r="J2" s="100"/>
      <c r="K2" s="100"/>
      <c r="L2" s="100"/>
      <c r="M2" s="100"/>
      <c r="N2" s="100"/>
      <c r="O2" s="100"/>
      <c r="P2" s="100"/>
      <c r="S2" s="100"/>
      <c r="T2" s="100"/>
      <c r="U2" s="100"/>
      <c r="V2" s="100"/>
      <c r="W2" s="100"/>
      <c r="X2" s="100"/>
      <c r="Y2" s="100"/>
      <c r="Z2" s="100"/>
      <c r="AA2" s="100"/>
      <c r="AB2" s="100"/>
      <c r="AC2" s="100"/>
      <c r="AD2" s="100"/>
      <c r="AE2" s="100"/>
      <c r="AF2" s="100"/>
      <c r="AI2" s="100"/>
      <c r="AJ2" s="100"/>
      <c r="AK2" s="100"/>
      <c r="AL2" s="100"/>
      <c r="AM2" s="100"/>
      <c r="AN2" s="100"/>
      <c r="AO2" s="100"/>
      <c r="AP2" s="100"/>
      <c r="AQ2" s="100"/>
      <c r="AR2" s="100"/>
      <c r="AS2" s="100"/>
      <c r="AT2" s="100"/>
      <c r="AU2" s="100"/>
      <c r="AV2" s="100"/>
      <c r="AW2" s="100"/>
    </row>
    <row r="3" spans="1:51" s="78" customFormat="1" ht="15.75">
      <c r="B3" s="101"/>
    </row>
    <row r="4" spans="1:51" s="78" customFormat="1" ht="21">
      <c r="A4" s="238"/>
      <c r="B4" s="233" t="s">
        <v>1</v>
      </c>
      <c r="C4" s="99"/>
      <c r="D4" s="99"/>
      <c r="E4" s="99"/>
      <c r="F4" s="99"/>
      <c r="G4" s="99"/>
      <c r="H4" s="99"/>
      <c r="I4" s="99"/>
      <c r="J4" s="99"/>
      <c r="K4" s="99"/>
      <c r="L4" s="99"/>
      <c r="M4" s="99"/>
      <c r="N4" s="99"/>
      <c r="O4" s="99"/>
      <c r="P4" s="99"/>
      <c r="R4" s="233" t="s">
        <v>3</v>
      </c>
      <c r="S4" s="99"/>
      <c r="T4" s="99"/>
      <c r="U4" s="99"/>
      <c r="V4" s="99"/>
      <c r="W4" s="99"/>
      <c r="X4" s="99"/>
      <c r="Y4" s="99"/>
      <c r="Z4" s="99"/>
      <c r="AA4" s="99"/>
      <c r="AB4" s="99"/>
      <c r="AC4" s="99"/>
      <c r="AD4" s="99"/>
      <c r="AE4" s="99"/>
      <c r="AF4" s="99"/>
      <c r="AH4" s="233" t="s">
        <v>4</v>
      </c>
      <c r="AI4" s="99"/>
      <c r="AJ4" s="99"/>
      <c r="AK4" s="99"/>
      <c r="AL4" s="99"/>
      <c r="AM4" s="99"/>
      <c r="AN4" s="99"/>
      <c r="AO4" s="99"/>
      <c r="AP4" s="99"/>
      <c r="AQ4" s="99"/>
      <c r="AR4" s="99"/>
      <c r="AS4" s="99"/>
      <c r="AT4" s="99"/>
      <c r="AU4" s="99"/>
      <c r="AV4" s="99"/>
      <c r="AW4" s="99"/>
    </row>
    <row r="5" spans="1:51" s="102" customFormat="1">
      <c r="B5" s="103"/>
      <c r="C5" s="103"/>
      <c r="D5" s="234"/>
      <c r="E5" s="321" t="s">
        <v>126</v>
      </c>
      <c r="F5" s="321"/>
      <c r="G5" s="321"/>
      <c r="H5" s="321"/>
      <c r="I5" s="321"/>
      <c r="J5" s="104"/>
      <c r="K5" s="125"/>
      <c r="L5" s="125"/>
      <c r="M5" s="104"/>
      <c r="N5" s="321" t="s">
        <v>178</v>
      </c>
      <c r="O5" s="321"/>
      <c r="P5" s="321"/>
      <c r="R5" s="103"/>
      <c r="S5" s="103"/>
      <c r="T5" s="125"/>
      <c r="U5" s="321" t="s">
        <v>126</v>
      </c>
      <c r="V5" s="321"/>
      <c r="W5" s="321"/>
      <c r="X5" s="321"/>
      <c r="Y5" s="321"/>
      <c r="Z5" s="104"/>
      <c r="AA5" s="125"/>
      <c r="AB5" s="125"/>
      <c r="AC5" s="104"/>
      <c r="AD5" s="321" t="s">
        <v>178</v>
      </c>
      <c r="AE5" s="321"/>
      <c r="AF5" s="321"/>
      <c r="AH5" s="103"/>
      <c r="AI5" s="103"/>
      <c r="AJ5" s="125"/>
      <c r="AK5" s="321" t="s">
        <v>126</v>
      </c>
      <c r="AL5" s="321"/>
      <c r="AM5" s="321"/>
      <c r="AN5" s="321"/>
      <c r="AO5" s="321"/>
      <c r="AP5" s="104"/>
      <c r="AQ5" s="125"/>
      <c r="AR5" s="125"/>
      <c r="AS5" s="104"/>
      <c r="AT5" s="321" t="s">
        <v>178</v>
      </c>
      <c r="AU5" s="321"/>
      <c r="AV5" s="321"/>
      <c r="AW5" s="125"/>
    </row>
    <row r="6" spans="1:51" s="106" customFormat="1" ht="30">
      <c r="A6" s="105"/>
      <c r="B6" s="251" t="s">
        <v>5</v>
      </c>
      <c r="C6" s="242" t="s">
        <v>31</v>
      </c>
      <c r="D6" s="242" t="s">
        <v>127</v>
      </c>
      <c r="E6" s="242" t="s">
        <v>122</v>
      </c>
      <c r="F6" s="242" t="s">
        <v>47</v>
      </c>
      <c r="G6" s="242" t="s">
        <v>130</v>
      </c>
      <c r="H6" s="242" t="s">
        <v>128</v>
      </c>
      <c r="I6" s="242" t="s">
        <v>129</v>
      </c>
      <c r="J6" s="242" t="s">
        <v>124</v>
      </c>
      <c r="K6" s="242" t="s">
        <v>125</v>
      </c>
      <c r="L6" s="242" t="s">
        <v>32</v>
      </c>
      <c r="M6" s="242" t="s">
        <v>33</v>
      </c>
      <c r="N6" s="242" t="s">
        <v>176</v>
      </c>
      <c r="O6" s="242" t="s">
        <v>177</v>
      </c>
      <c r="P6" s="242" t="s">
        <v>140</v>
      </c>
      <c r="Q6" s="105"/>
      <c r="R6" s="251" t="s">
        <v>5</v>
      </c>
      <c r="S6" s="242" t="s">
        <v>31</v>
      </c>
      <c r="T6" s="242" t="s">
        <v>127</v>
      </c>
      <c r="U6" s="242" t="s">
        <v>122</v>
      </c>
      <c r="V6" s="242" t="s">
        <v>47</v>
      </c>
      <c r="W6" s="242" t="s">
        <v>130</v>
      </c>
      <c r="X6" s="242" t="s">
        <v>128</v>
      </c>
      <c r="Y6" s="242" t="s">
        <v>129</v>
      </c>
      <c r="Z6" s="242" t="s">
        <v>124</v>
      </c>
      <c r="AA6" s="242" t="s">
        <v>125</v>
      </c>
      <c r="AB6" s="242" t="s">
        <v>32</v>
      </c>
      <c r="AC6" s="242" t="s">
        <v>33</v>
      </c>
      <c r="AD6" s="242" t="s">
        <v>176</v>
      </c>
      <c r="AE6" s="242" t="s">
        <v>177</v>
      </c>
      <c r="AF6" s="242" t="s">
        <v>140</v>
      </c>
      <c r="AG6" s="249"/>
      <c r="AH6" s="251" t="s">
        <v>5</v>
      </c>
      <c r="AI6" s="242" t="s">
        <v>31</v>
      </c>
      <c r="AJ6" s="242" t="s">
        <v>127</v>
      </c>
      <c r="AK6" s="242" t="s">
        <v>122</v>
      </c>
      <c r="AL6" s="242" t="s">
        <v>47</v>
      </c>
      <c r="AM6" s="242" t="s">
        <v>130</v>
      </c>
      <c r="AN6" s="242" t="s">
        <v>128</v>
      </c>
      <c r="AO6" s="242" t="s">
        <v>129</v>
      </c>
      <c r="AP6" s="242" t="s">
        <v>124</v>
      </c>
      <c r="AQ6" s="242" t="s">
        <v>125</v>
      </c>
      <c r="AR6" s="242" t="s">
        <v>32</v>
      </c>
      <c r="AS6" s="242" t="s">
        <v>33</v>
      </c>
      <c r="AT6" s="242" t="s">
        <v>176</v>
      </c>
      <c r="AU6" s="242" t="s">
        <v>177</v>
      </c>
      <c r="AV6" s="242" t="s">
        <v>140</v>
      </c>
      <c r="AW6" s="242" t="s">
        <v>51</v>
      </c>
      <c r="AX6" s="249"/>
      <c r="AY6" s="251" t="s">
        <v>5</v>
      </c>
    </row>
    <row r="7" spans="1:51" s="87" customFormat="1">
      <c r="A7" s="77"/>
      <c r="B7" s="107">
        <v>1900</v>
      </c>
      <c r="C7" s="88"/>
      <c r="D7" s="88"/>
      <c r="E7" s="88"/>
      <c r="F7" s="88"/>
      <c r="G7" s="88"/>
      <c r="H7" s="88"/>
      <c r="I7" s="88"/>
      <c r="J7" s="88"/>
      <c r="K7" s="250"/>
      <c r="L7" s="88"/>
      <c r="M7" s="88"/>
      <c r="N7" s="88"/>
      <c r="O7" s="88"/>
      <c r="P7" s="88"/>
      <c r="Q7" s="88" t="s">
        <v>24</v>
      </c>
      <c r="R7" s="107">
        <v>1900</v>
      </c>
      <c r="S7" s="88"/>
      <c r="T7" s="88"/>
      <c r="U7" s="88"/>
      <c r="V7" s="88"/>
      <c r="W7" s="88"/>
      <c r="X7" s="88"/>
      <c r="Y7" s="88"/>
      <c r="Z7" s="88"/>
      <c r="AA7" s="250"/>
      <c r="AB7" s="88"/>
      <c r="AC7" s="88"/>
      <c r="AD7" s="88"/>
      <c r="AE7" s="88"/>
      <c r="AF7" s="88"/>
      <c r="AH7" s="107">
        <v>1900</v>
      </c>
      <c r="AI7" s="88"/>
      <c r="AJ7" s="88"/>
      <c r="AK7" s="88"/>
      <c r="AL7" s="88"/>
      <c r="AM7" s="88"/>
      <c r="AN7" s="88"/>
      <c r="AO7" s="88"/>
      <c r="AP7" s="88"/>
      <c r="AQ7" s="250"/>
      <c r="AR7" s="88"/>
      <c r="AS7" s="88"/>
      <c r="AT7" s="88"/>
      <c r="AU7" s="88"/>
      <c r="AV7" s="88"/>
      <c r="AW7" s="88"/>
      <c r="AY7" s="107">
        <v>1900</v>
      </c>
    </row>
    <row r="8" spans="1:51" s="87" customFormat="1">
      <c r="A8" s="77"/>
      <c r="B8" s="108">
        <v>1901</v>
      </c>
      <c r="C8" s="88"/>
      <c r="D8" s="89"/>
      <c r="E8" s="89"/>
      <c r="F8" s="89"/>
      <c r="G8" s="89"/>
      <c r="H8" s="89"/>
      <c r="I8" s="89"/>
      <c r="J8" s="89"/>
      <c r="K8" s="90"/>
      <c r="L8" s="89"/>
      <c r="M8" s="88"/>
      <c r="N8" s="89"/>
      <c r="O8" s="89"/>
      <c r="P8" s="85"/>
      <c r="Q8" s="85" t="s">
        <v>24</v>
      </c>
      <c r="R8" s="108">
        <v>1901</v>
      </c>
      <c r="S8" s="85"/>
      <c r="T8" s="85"/>
      <c r="U8" s="85"/>
      <c r="V8" s="85"/>
      <c r="W8" s="85"/>
      <c r="X8" s="85"/>
      <c r="Y8" s="85"/>
      <c r="Z8" s="85"/>
      <c r="AA8" s="86"/>
      <c r="AB8" s="85"/>
      <c r="AC8" s="85"/>
      <c r="AD8" s="85"/>
      <c r="AE8" s="85"/>
      <c r="AF8" s="85"/>
      <c r="AH8" s="108">
        <v>1901</v>
      </c>
      <c r="AI8" s="85"/>
      <c r="AJ8" s="85"/>
      <c r="AK8" s="85"/>
      <c r="AL8" s="85"/>
      <c r="AM8" s="85"/>
      <c r="AN8" s="85"/>
      <c r="AO8" s="85"/>
      <c r="AP8" s="85"/>
      <c r="AQ8" s="86"/>
      <c r="AR8" s="85"/>
      <c r="AS8" s="85"/>
      <c r="AT8" s="85"/>
      <c r="AU8" s="85"/>
      <c r="AV8" s="85"/>
      <c r="AW8" s="85"/>
      <c r="AY8" s="108">
        <v>1901</v>
      </c>
    </row>
    <row r="9" spans="1:51" s="87" customFormat="1">
      <c r="A9" s="77"/>
      <c r="B9" s="108">
        <v>1902</v>
      </c>
      <c r="C9" s="85"/>
      <c r="D9" s="85"/>
      <c r="E9" s="85"/>
      <c r="F9" s="85"/>
      <c r="G9" s="85"/>
      <c r="H9" s="85"/>
      <c r="I9" s="85"/>
      <c r="J9" s="85"/>
      <c r="K9" s="86"/>
      <c r="L9" s="85"/>
      <c r="M9" s="85"/>
      <c r="N9" s="91"/>
      <c r="O9" s="85"/>
      <c r="P9" s="85"/>
      <c r="Q9" s="85" t="s">
        <v>24</v>
      </c>
      <c r="R9" s="108">
        <v>1902</v>
      </c>
      <c r="S9" s="85"/>
      <c r="T9" s="85"/>
      <c r="U9" s="85"/>
      <c r="V9" s="85"/>
      <c r="W9" s="85"/>
      <c r="X9" s="85"/>
      <c r="Y9" s="85"/>
      <c r="Z9" s="85"/>
      <c r="AA9" s="86"/>
      <c r="AB9" s="85"/>
      <c r="AC9" s="85"/>
      <c r="AD9" s="85"/>
      <c r="AE9" s="85"/>
      <c r="AF9" s="85"/>
      <c r="AH9" s="108">
        <v>1902</v>
      </c>
      <c r="AI9" s="85"/>
      <c r="AJ9" s="85"/>
      <c r="AK9" s="85"/>
      <c r="AL9" s="85"/>
      <c r="AM9" s="85"/>
      <c r="AN9" s="85"/>
      <c r="AO9" s="85"/>
      <c r="AP9" s="85"/>
      <c r="AQ9" s="86"/>
      <c r="AR9" s="85"/>
      <c r="AS9" s="85"/>
      <c r="AT9" s="85"/>
      <c r="AU9" s="85"/>
      <c r="AV9" s="85"/>
      <c r="AW9" s="85"/>
      <c r="AY9" s="108">
        <v>1902</v>
      </c>
    </row>
    <row r="10" spans="1:51" s="87" customFormat="1">
      <c r="A10" s="77"/>
      <c r="B10" s="108">
        <v>1903</v>
      </c>
      <c r="C10" s="85"/>
      <c r="D10" s="85"/>
      <c r="E10" s="85"/>
      <c r="F10" s="85"/>
      <c r="G10" s="85"/>
      <c r="H10" s="85"/>
      <c r="I10" s="85"/>
      <c r="J10" s="85"/>
      <c r="K10" s="86"/>
      <c r="L10" s="85"/>
      <c r="M10" s="85"/>
      <c r="N10" s="91"/>
      <c r="O10" s="85"/>
      <c r="P10" s="85"/>
      <c r="Q10" s="85" t="s">
        <v>24</v>
      </c>
      <c r="R10" s="108">
        <v>1903</v>
      </c>
      <c r="S10" s="85"/>
      <c r="T10" s="85"/>
      <c r="U10" s="85"/>
      <c r="V10" s="85"/>
      <c r="W10" s="85"/>
      <c r="X10" s="85"/>
      <c r="Y10" s="85"/>
      <c r="Z10" s="85"/>
      <c r="AA10" s="86"/>
      <c r="AB10" s="85"/>
      <c r="AC10" s="85"/>
      <c r="AD10" s="85"/>
      <c r="AE10" s="85"/>
      <c r="AF10" s="85"/>
      <c r="AH10" s="108">
        <v>1903</v>
      </c>
      <c r="AI10" s="85"/>
      <c r="AJ10" s="85"/>
      <c r="AK10" s="85"/>
      <c r="AL10" s="85"/>
      <c r="AM10" s="85"/>
      <c r="AN10" s="85"/>
      <c r="AO10" s="85"/>
      <c r="AP10" s="85"/>
      <c r="AQ10" s="86"/>
      <c r="AR10" s="85"/>
      <c r="AS10" s="85"/>
      <c r="AT10" s="85"/>
      <c r="AU10" s="85"/>
      <c r="AV10" s="85"/>
      <c r="AW10" s="85"/>
      <c r="AY10" s="108">
        <v>1903</v>
      </c>
    </row>
    <row r="11" spans="1:51" s="87" customFormat="1">
      <c r="A11" s="77"/>
      <c r="B11" s="108">
        <v>1904</v>
      </c>
      <c r="C11" s="85"/>
      <c r="D11" s="85"/>
      <c r="E11" s="85"/>
      <c r="F11" s="85"/>
      <c r="G11" s="85"/>
      <c r="H11" s="85"/>
      <c r="I11" s="85"/>
      <c r="J11" s="85"/>
      <c r="K11" s="86"/>
      <c r="L11" s="85"/>
      <c r="M11" s="85"/>
      <c r="N11" s="91"/>
      <c r="O11" s="85"/>
      <c r="P11" s="85"/>
      <c r="Q11" s="85" t="s">
        <v>24</v>
      </c>
      <c r="R11" s="108">
        <v>1904</v>
      </c>
      <c r="S11" s="85"/>
      <c r="T11" s="85"/>
      <c r="U11" s="85"/>
      <c r="V11" s="85"/>
      <c r="W11" s="85"/>
      <c r="X11" s="85"/>
      <c r="Y11" s="85"/>
      <c r="Z11" s="85"/>
      <c r="AA11" s="86"/>
      <c r="AB11" s="85"/>
      <c r="AC11" s="85"/>
      <c r="AD11" s="85"/>
      <c r="AE11" s="85"/>
      <c r="AF11" s="85"/>
      <c r="AH11" s="108">
        <v>1904</v>
      </c>
      <c r="AI11" s="85"/>
      <c r="AJ11" s="85"/>
      <c r="AK11" s="85"/>
      <c r="AL11" s="85"/>
      <c r="AM11" s="85"/>
      <c r="AN11" s="85"/>
      <c r="AO11" s="85"/>
      <c r="AP11" s="85"/>
      <c r="AQ11" s="86"/>
      <c r="AR11" s="85"/>
      <c r="AS11" s="85"/>
      <c r="AT11" s="85"/>
      <c r="AU11" s="85"/>
      <c r="AV11" s="85"/>
      <c r="AW11" s="85"/>
      <c r="AY11" s="108">
        <v>1904</v>
      </c>
    </row>
    <row r="12" spans="1:51" s="87" customFormat="1">
      <c r="A12" s="77"/>
      <c r="B12" s="108">
        <v>1905</v>
      </c>
      <c r="C12" s="85"/>
      <c r="D12" s="85"/>
      <c r="E12" s="85"/>
      <c r="F12" s="85"/>
      <c r="G12" s="85"/>
      <c r="H12" s="85"/>
      <c r="I12" s="85"/>
      <c r="J12" s="85"/>
      <c r="K12" s="86"/>
      <c r="L12" s="85"/>
      <c r="M12" s="85"/>
      <c r="N12" s="85"/>
      <c r="O12" s="85"/>
      <c r="P12" s="85"/>
      <c r="Q12" s="85" t="s">
        <v>24</v>
      </c>
      <c r="R12" s="108">
        <v>1905</v>
      </c>
      <c r="S12" s="85"/>
      <c r="T12" s="85"/>
      <c r="U12" s="85"/>
      <c r="V12" s="85"/>
      <c r="W12" s="85"/>
      <c r="X12" s="85"/>
      <c r="Y12" s="85"/>
      <c r="Z12" s="85"/>
      <c r="AA12" s="86"/>
      <c r="AB12" s="85"/>
      <c r="AC12" s="85"/>
      <c r="AD12" s="85"/>
      <c r="AE12" s="85"/>
      <c r="AF12" s="85"/>
      <c r="AH12" s="108">
        <v>1905</v>
      </c>
      <c r="AI12" s="85"/>
      <c r="AJ12" s="85"/>
      <c r="AK12" s="85"/>
      <c r="AL12" s="85"/>
      <c r="AM12" s="85"/>
      <c r="AN12" s="85"/>
      <c r="AO12" s="85"/>
      <c r="AP12" s="85"/>
      <c r="AQ12" s="86"/>
      <c r="AR12" s="85"/>
      <c r="AS12" s="85"/>
      <c r="AT12" s="85"/>
      <c r="AU12" s="85"/>
      <c r="AV12" s="85"/>
      <c r="AW12" s="85"/>
      <c r="AY12" s="108">
        <v>1905</v>
      </c>
    </row>
    <row r="13" spans="1:51" s="87" customFormat="1">
      <c r="A13" s="77"/>
      <c r="B13" s="108">
        <v>1906</v>
      </c>
      <c r="C13" s="85"/>
      <c r="D13" s="85"/>
      <c r="E13" s="85"/>
      <c r="F13" s="85"/>
      <c r="G13" s="85"/>
      <c r="H13" s="85"/>
      <c r="I13" s="85"/>
      <c r="J13" s="85"/>
      <c r="K13" s="86"/>
      <c r="L13" s="85"/>
      <c r="M13" s="85"/>
      <c r="N13" s="85"/>
      <c r="O13" s="85"/>
      <c r="P13" s="85"/>
      <c r="Q13" s="85" t="s">
        <v>24</v>
      </c>
      <c r="R13" s="108">
        <v>1906</v>
      </c>
      <c r="S13" s="85"/>
      <c r="T13" s="85"/>
      <c r="U13" s="85"/>
      <c r="V13" s="85"/>
      <c r="W13" s="85"/>
      <c r="X13" s="85"/>
      <c r="Y13" s="85"/>
      <c r="Z13" s="85"/>
      <c r="AA13" s="86"/>
      <c r="AB13" s="85"/>
      <c r="AC13" s="85"/>
      <c r="AD13" s="85"/>
      <c r="AE13" s="85"/>
      <c r="AF13" s="85"/>
      <c r="AH13" s="108">
        <v>1906</v>
      </c>
      <c r="AI13" s="85"/>
      <c r="AJ13" s="85"/>
      <c r="AK13" s="85"/>
      <c r="AL13" s="85"/>
      <c r="AM13" s="85"/>
      <c r="AN13" s="85"/>
      <c r="AO13" s="85"/>
      <c r="AP13" s="85"/>
      <c r="AQ13" s="86"/>
      <c r="AR13" s="85"/>
      <c r="AS13" s="85"/>
      <c r="AT13" s="85"/>
      <c r="AU13" s="85"/>
      <c r="AV13" s="85"/>
      <c r="AW13" s="85"/>
      <c r="AY13" s="108">
        <v>1906</v>
      </c>
    </row>
    <row r="14" spans="1:51" s="87" customFormat="1">
      <c r="B14" s="109">
        <v>1907</v>
      </c>
      <c r="C14" s="95" t="s">
        <v>24</v>
      </c>
      <c r="D14" s="96" t="s">
        <v>24</v>
      </c>
      <c r="E14" s="96" t="s">
        <v>24</v>
      </c>
      <c r="F14" s="96" t="s">
        <v>24</v>
      </c>
      <c r="G14" s="96" t="s">
        <v>24</v>
      </c>
      <c r="H14" s="96" t="s">
        <v>24</v>
      </c>
      <c r="I14" s="96" t="s">
        <v>24</v>
      </c>
      <c r="J14" s="96" t="s">
        <v>24</v>
      </c>
      <c r="K14" s="96" t="s">
        <v>24</v>
      </c>
      <c r="L14" s="96" t="s">
        <v>24</v>
      </c>
      <c r="M14" s="96" t="s">
        <v>24</v>
      </c>
      <c r="N14" s="95" t="s">
        <v>24</v>
      </c>
      <c r="O14" s="95" t="s">
        <v>24</v>
      </c>
      <c r="P14" s="95" t="s">
        <v>24</v>
      </c>
      <c r="R14" s="109">
        <v>1907</v>
      </c>
      <c r="S14" s="95" t="s">
        <v>24</v>
      </c>
      <c r="T14" s="96" t="s">
        <v>24</v>
      </c>
      <c r="U14" s="96" t="s">
        <v>24</v>
      </c>
      <c r="V14" s="96" t="s">
        <v>24</v>
      </c>
      <c r="W14" s="96" t="s">
        <v>24</v>
      </c>
      <c r="X14" s="96" t="s">
        <v>24</v>
      </c>
      <c r="Y14" s="96" t="s">
        <v>24</v>
      </c>
      <c r="Z14" s="96" t="s">
        <v>24</v>
      </c>
      <c r="AA14" s="96" t="s">
        <v>24</v>
      </c>
      <c r="AB14" s="96" t="s">
        <v>24</v>
      </c>
      <c r="AC14" s="96" t="s">
        <v>24</v>
      </c>
      <c r="AD14" s="95" t="s">
        <v>24</v>
      </c>
      <c r="AE14" s="95" t="s">
        <v>24</v>
      </c>
      <c r="AF14" s="95" t="s">
        <v>24</v>
      </c>
      <c r="AH14" s="109">
        <v>1907</v>
      </c>
      <c r="AI14" s="95" t="s">
        <v>24</v>
      </c>
      <c r="AJ14" s="96" t="s">
        <v>24</v>
      </c>
      <c r="AK14" s="96" t="s">
        <v>24</v>
      </c>
      <c r="AL14" s="96" t="s">
        <v>24</v>
      </c>
      <c r="AM14" s="96" t="s">
        <v>24</v>
      </c>
      <c r="AN14" s="96" t="s">
        <v>24</v>
      </c>
      <c r="AO14" s="96" t="s">
        <v>24</v>
      </c>
      <c r="AP14" s="96" t="s">
        <v>24</v>
      </c>
      <c r="AQ14" s="96" t="s">
        <v>24</v>
      </c>
      <c r="AR14" s="96" t="s">
        <v>24</v>
      </c>
      <c r="AS14" s="96" t="s">
        <v>24</v>
      </c>
      <c r="AT14" s="95" t="s">
        <v>24</v>
      </c>
      <c r="AU14" s="95" t="s">
        <v>24</v>
      </c>
      <c r="AV14" s="95" t="s">
        <v>24</v>
      </c>
      <c r="AW14" s="96" t="s">
        <v>24</v>
      </c>
      <c r="AY14" s="108">
        <v>1907</v>
      </c>
    </row>
    <row r="15" spans="1:51" s="87" customFormat="1">
      <c r="B15" s="109">
        <v>1908</v>
      </c>
      <c r="C15" s="95" t="s">
        <v>24</v>
      </c>
      <c r="D15" s="96" t="s">
        <v>24</v>
      </c>
      <c r="E15" s="96" t="s">
        <v>24</v>
      </c>
      <c r="F15" s="96" t="s">
        <v>24</v>
      </c>
      <c r="G15" s="96" t="s">
        <v>24</v>
      </c>
      <c r="H15" s="96" t="s">
        <v>24</v>
      </c>
      <c r="I15" s="96" t="s">
        <v>24</v>
      </c>
      <c r="J15" s="96" t="s">
        <v>24</v>
      </c>
      <c r="K15" s="96" t="s">
        <v>24</v>
      </c>
      <c r="L15" s="96" t="s">
        <v>24</v>
      </c>
      <c r="M15" s="96" t="s">
        <v>24</v>
      </c>
      <c r="N15" s="95" t="s">
        <v>24</v>
      </c>
      <c r="O15" s="95" t="s">
        <v>24</v>
      </c>
      <c r="P15" s="95" t="s">
        <v>24</v>
      </c>
      <c r="R15" s="109">
        <v>1908</v>
      </c>
      <c r="S15" s="95" t="s">
        <v>24</v>
      </c>
      <c r="T15" s="96" t="s">
        <v>24</v>
      </c>
      <c r="U15" s="96" t="s">
        <v>24</v>
      </c>
      <c r="V15" s="96" t="s">
        <v>24</v>
      </c>
      <c r="W15" s="96" t="s">
        <v>24</v>
      </c>
      <c r="X15" s="96" t="s">
        <v>24</v>
      </c>
      <c r="Y15" s="96" t="s">
        <v>24</v>
      </c>
      <c r="Z15" s="96" t="s">
        <v>24</v>
      </c>
      <c r="AA15" s="96" t="s">
        <v>24</v>
      </c>
      <c r="AB15" s="96" t="s">
        <v>24</v>
      </c>
      <c r="AC15" s="96" t="s">
        <v>24</v>
      </c>
      <c r="AD15" s="95" t="s">
        <v>24</v>
      </c>
      <c r="AE15" s="95" t="s">
        <v>24</v>
      </c>
      <c r="AF15" s="95" t="s">
        <v>24</v>
      </c>
      <c r="AH15" s="109">
        <v>1908</v>
      </c>
      <c r="AI15" s="95" t="s">
        <v>24</v>
      </c>
      <c r="AJ15" s="96" t="s">
        <v>24</v>
      </c>
      <c r="AK15" s="96" t="s">
        <v>24</v>
      </c>
      <c r="AL15" s="96" t="s">
        <v>24</v>
      </c>
      <c r="AM15" s="96" t="s">
        <v>24</v>
      </c>
      <c r="AN15" s="96" t="s">
        <v>24</v>
      </c>
      <c r="AO15" s="96" t="s">
        <v>24</v>
      </c>
      <c r="AP15" s="96" t="s">
        <v>24</v>
      </c>
      <c r="AQ15" s="96" t="s">
        <v>24</v>
      </c>
      <c r="AR15" s="96" t="s">
        <v>24</v>
      </c>
      <c r="AS15" s="96" t="s">
        <v>24</v>
      </c>
      <c r="AT15" s="95" t="s">
        <v>24</v>
      </c>
      <c r="AU15" s="95" t="s">
        <v>24</v>
      </c>
      <c r="AV15" s="95" t="s">
        <v>24</v>
      </c>
      <c r="AW15" s="96" t="s">
        <v>24</v>
      </c>
      <c r="AY15" s="108">
        <v>1908</v>
      </c>
    </row>
    <row r="16" spans="1:51" s="87" customFormat="1">
      <c r="B16" s="109">
        <v>1909</v>
      </c>
      <c r="C16" s="95" t="s">
        <v>24</v>
      </c>
      <c r="D16" s="96" t="s">
        <v>24</v>
      </c>
      <c r="E16" s="96" t="s">
        <v>24</v>
      </c>
      <c r="F16" s="96" t="s">
        <v>24</v>
      </c>
      <c r="G16" s="96" t="s">
        <v>24</v>
      </c>
      <c r="H16" s="96" t="s">
        <v>24</v>
      </c>
      <c r="I16" s="96" t="s">
        <v>24</v>
      </c>
      <c r="J16" s="96" t="s">
        <v>24</v>
      </c>
      <c r="K16" s="96" t="s">
        <v>24</v>
      </c>
      <c r="L16" s="96" t="s">
        <v>24</v>
      </c>
      <c r="M16" s="96" t="s">
        <v>24</v>
      </c>
      <c r="N16" s="95" t="s">
        <v>24</v>
      </c>
      <c r="O16" s="95" t="s">
        <v>24</v>
      </c>
      <c r="P16" s="95" t="s">
        <v>24</v>
      </c>
      <c r="R16" s="109">
        <v>1909</v>
      </c>
      <c r="S16" s="95" t="s">
        <v>24</v>
      </c>
      <c r="T16" s="96" t="s">
        <v>24</v>
      </c>
      <c r="U16" s="96" t="s">
        <v>24</v>
      </c>
      <c r="V16" s="96" t="s">
        <v>24</v>
      </c>
      <c r="W16" s="96" t="s">
        <v>24</v>
      </c>
      <c r="X16" s="96" t="s">
        <v>24</v>
      </c>
      <c r="Y16" s="96" t="s">
        <v>24</v>
      </c>
      <c r="Z16" s="96" t="s">
        <v>24</v>
      </c>
      <c r="AA16" s="96" t="s">
        <v>24</v>
      </c>
      <c r="AB16" s="96" t="s">
        <v>24</v>
      </c>
      <c r="AC16" s="96" t="s">
        <v>24</v>
      </c>
      <c r="AD16" s="95" t="s">
        <v>24</v>
      </c>
      <c r="AE16" s="95" t="s">
        <v>24</v>
      </c>
      <c r="AF16" s="95" t="s">
        <v>24</v>
      </c>
      <c r="AH16" s="109">
        <v>1909</v>
      </c>
      <c r="AI16" s="95" t="s">
        <v>24</v>
      </c>
      <c r="AJ16" s="96" t="s">
        <v>24</v>
      </c>
      <c r="AK16" s="96" t="s">
        <v>24</v>
      </c>
      <c r="AL16" s="96" t="s">
        <v>24</v>
      </c>
      <c r="AM16" s="96" t="s">
        <v>24</v>
      </c>
      <c r="AN16" s="96" t="s">
        <v>24</v>
      </c>
      <c r="AO16" s="96" t="s">
        <v>24</v>
      </c>
      <c r="AP16" s="96" t="s">
        <v>24</v>
      </c>
      <c r="AQ16" s="96" t="s">
        <v>24</v>
      </c>
      <c r="AR16" s="96" t="s">
        <v>24</v>
      </c>
      <c r="AS16" s="96" t="s">
        <v>24</v>
      </c>
      <c r="AT16" s="95" t="s">
        <v>24</v>
      </c>
      <c r="AU16" s="95" t="s">
        <v>24</v>
      </c>
      <c r="AV16" s="95" t="s">
        <v>24</v>
      </c>
      <c r="AW16" s="96" t="s">
        <v>24</v>
      </c>
      <c r="AY16" s="108">
        <v>1909</v>
      </c>
    </row>
    <row r="17" spans="2:51" s="87" customFormat="1">
      <c r="B17" s="109">
        <v>1910</v>
      </c>
      <c r="C17" s="95" t="s">
        <v>24</v>
      </c>
      <c r="D17" s="96" t="s">
        <v>24</v>
      </c>
      <c r="E17" s="96" t="s">
        <v>24</v>
      </c>
      <c r="F17" s="96" t="s">
        <v>24</v>
      </c>
      <c r="G17" s="96" t="s">
        <v>24</v>
      </c>
      <c r="H17" s="96" t="s">
        <v>24</v>
      </c>
      <c r="I17" s="96" t="s">
        <v>24</v>
      </c>
      <c r="J17" s="96" t="s">
        <v>24</v>
      </c>
      <c r="K17" s="96" t="s">
        <v>24</v>
      </c>
      <c r="L17" s="96" t="s">
        <v>24</v>
      </c>
      <c r="M17" s="96" t="s">
        <v>24</v>
      </c>
      <c r="N17" s="95" t="s">
        <v>24</v>
      </c>
      <c r="O17" s="95" t="s">
        <v>24</v>
      </c>
      <c r="P17" s="95" t="s">
        <v>24</v>
      </c>
      <c r="R17" s="109">
        <v>1910</v>
      </c>
      <c r="S17" s="95" t="s">
        <v>24</v>
      </c>
      <c r="T17" s="96" t="s">
        <v>24</v>
      </c>
      <c r="U17" s="96" t="s">
        <v>24</v>
      </c>
      <c r="V17" s="96" t="s">
        <v>24</v>
      </c>
      <c r="W17" s="96" t="s">
        <v>24</v>
      </c>
      <c r="X17" s="96" t="s">
        <v>24</v>
      </c>
      <c r="Y17" s="96" t="s">
        <v>24</v>
      </c>
      <c r="Z17" s="96" t="s">
        <v>24</v>
      </c>
      <c r="AA17" s="96" t="s">
        <v>24</v>
      </c>
      <c r="AB17" s="96" t="s">
        <v>24</v>
      </c>
      <c r="AC17" s="96" t="s">
        <v>24</v>
      </c>
      <c r="AD17" s="95" t="s">
        <v>24</v>
      </c>
      <c r="AE17" s="95" t="s">
        <v>24</v>
      </c>
      <c r="AF17" s="95" t="s">
        <v>24</v>
      </c>
      <c r="AH17" s="109">
        <v>1910</v>
      </c>
      <c r="AI17" s="95" t="s">
        <v>24</v>
      </c>
      <c r="AJ17" s="96" t="s">
        <v>24</v>
      </c>
      <c r="AK17" s="96" t="s">
        <v>24</v>
      </c>
      <c r="AL17" s="96" t="s">
        <v>24</v>
      </c>
      <c r="AM17" s="96" t="s">
        <v>24</v>
      </c>
      <c r="AN17" s="96" t="s">
        <v>24</v>
      </c>
      <c r="AO17" s="96" t="s">
        <v>24</v>
      </c>
      <c r="AP17" s="96" t="s">
        <v>24</v>
      </c>
      <c r="AQ17" s="96" t="s">
        <v>24</v>
      </c>
      <c r="AR17" s="96" t="s">
        <v>24</v>
      </c>
      <c r="AS17" s="96" t="s">
        <v>24</v>
      </c>
      <c r="AT17" s="95" t="s">
        <v>24</v>
      </c>
      <c r="AU17" s="95" t="s">
        <v>24</v>
      </c>
      <c r="AV17" s="95" t="s">
        <v>24</v>
      </c>
      <c r="AW17" s="96" t="s">
        <v>24</v>
      </c>
      <c r="AY17" s="109">
        <v>1910</v>
      </c>
    </row>
    <row r="18" spans="2:51" s="87" customFormat="1">
      <c r="B18" s="109">
        <v>1911</v>
      </c>
      <c r="C18" s="95" t="s">
        <v>24</v>
      </c>
      <c r="D18" s="96" t="s">
        <v>24</v>
      </c>
      <c r="E18" s="96" t="s">
        <v>24</v>
      </c>
      <c r="F18" s="96" t="s">
        <v>24</v>
      </c>
      <c r="G18" s="96" t="s">
        <v>24</v>
      </c>
      <c r="H18" s="96" t="s">
        <v>24</v>
      </c>
      <c r="I18" s="96" t="s">
        <v>24</v>
      </c>
      <c r="J18" s="96" t="s">
        <v>24</v>
      </c>
      <c r="K18" s="96" t="s">
        <v>24</v>
      </c>
      <c r="L18" s="96" t="s">
        <v>24</v>
      </c>
      <c r="M18" s="96" t="s">
        <v>24</v>
      </c>
      <c r="N18" s="95" t="s">
        <v>24</v>
      </c>
      <c r="O18" s="95" t="s">
        <v>24</v>
      </c>
      <c r="P18" s="95" t="s">
        <v>24</v>
      </c>
      <c r="R18" s="109">
        <v>1911</v>
      </c>
      <c r="S18" s="95" t="s">
        <v>24</v>
      </c>
      <c r="T18" s="96" t="s">
        <v>24</v>
      </c>
      <c r="U18" s="96" t="s">
        <v>24</v>
      </c>
      <c r="V18" s="96" t="s">
        <v>24</v>
      </c>
      <c r="W18" s="96" t="s">
        <v>24</v>
      </c>
      <c r="X18" s="96" t="s">
        <v>24</v>
      </c>
      <c r="Y18" s="96" t="s">
        <v>24</v>
      </c>
      <c r="Z18" s="96" t="s">
        <v>24</v>
      </c>
      <c r="AA18" s="96" t="s">
        <v>24</v>
      </c>
      <c r="AB18" s="96" t="s">
        <v>24</v>
      </c>
      <c r="AC18" s="96" t="s">
        <v>24</v>
      </c>
      <c r="AD18" s="95" t="s">
        <v>24</v>
      </c>
      <c r="AE18" s="95" t="s">
        <v>24</v>
      </c>
      <c r="AF18" s="95" t="s">
        <v>24</v>
      </c>
      <c r="AH18" s="109">
        <v>1911</v>
      </c>
      <c r="AI18" s="95" t="s">
        <v>24</v>
      </c>
      <c r="AJ18" s="96" t="s">
        <v>24</v>
      </c>
      <c r="AK18" s="96" t="s">
        <v>24</v>
      </c>
      <c r="AL18" s="96" t="s">
        <v>24</v>
      </c>
      <c r="AM18" s="96" t="s">
        <v>24</v>
      </c>
      <c r="AN18" s="96" t="s">
        <v>24</v>
      </c>
      <c r="AO18" s="96" t="s">
        <v>24</v>
      </c>
      <c r="AP18" s="96" t="s">
        <v>24</v>
      </c>
      <c r="AQ18" s="96" t="s">
        <v>24</v>
      </c>
      <c r="AR18" s="96" t="s">
        <v>24</v>
      </c>
      <c r="AS18" s="96" t="s">
        <v>24</v>
      </c>
      <c r="AT18" s="95" t="s">
        <v>24</v>
      </c>
      <c r="AU18" s="95" t="s">
        <v>24</v>
      </c>
      <c r="AV18" s="95" t="s">
        <v>24</v>
      </c>
      <c r="AW18" s="96" t="s">
        <v>24</v>
      </c>
      <c r="AY18" s="109">
        <v>1911</v>
      </c>
    </row>
    <row r="19" spans="2:51" s="87" customFormat="1">
      <c r="B19" s="109">
        <v>1912</v>
      </c>
      <c r="C19" s="95" t="s">
        <v>24</v>
      </c>
      <c r="D19" s="96" t="s">
        <v>24</v>
      </c>
      <c r="E19" s="96" t="s">
        <v>24</v>
      </c>
      <c r="F19" s="96" t="s">
        <v>24</v>
      </c>
      <c r="G19" s="96" t="s">
        <v>24</v>
      </c>
      <c r="H19" s="96" t="s">
        <v>24</v>
      </c>
      <c r="I19" s="96" t="s">
        <v>24</v>
      </c>
      <c r="J19" s="96" t="s">
        <v>24</v>
      </c>
      <c r="K19" s="96" t="s">
        <v>24</v>
      </c>
      <c r="L19" s="96" t="s">
        <v>24</v>
      </c>
      <c r="M19" s="96" t="s">
        <v>24</v>
      </c>
      <c r="N19" s="95" t="s">
        <v>24</v>
      </c>
      <c r="O19" s="95" t="s">
        <v>24</v>
      </c>
      <c r="P19" s="95" t="s">
        <v>24</v>
      </c>
      <c r="R19" s="109">
        <v>1912</v>
      </c>
      <c r="S19" s="95" t="s">
        <v>24</v>
      </c>
      <c r="T19" s="96" t="s">
        <v>24</v>
      </c>
      <c r="U19" s="96" t="s">
        <v>24</v>
      </c>
      <c r="V19" s="96" t="s">
        <v>24</v>
      </c>
      <c r="W19" s="96" t="s">
        <v>24</v>
      </c>
      <c r="X19" s="96" t="s">
        <v>24</v>
      </c>
      <c r="Y19" s="96" t="s">
        <v>24</v>
      </c>
      <c r="Z19" s="96" t="s">
        <v>24</v>
      </c>
      <c r="AA19" s="96" t="s">
        <v>24</v>
      </c>
      <c r="AB19" s="96" t="s">
        <v>24</v>
      </c>
      <c r="AC19" s="96" t="s">
        <v>24</v>
      </c>
      <c r="AD19" s="95" t="s">
        <v>24</v>
      </c>
      <c r="AE19" s="95" t="s">
        <v>24</v>
      </c>
      <c r="AF19" s="95" t="s">
        <v>24</v>
      </c>
      <c r="AH19" s="109">
        <v>1912</v>
      </c>
      <c r="AI19" s="95" t="s">
        <v>24</v>
      </c>
      <c r="AJ19" s="96" t="s">
        <v>24</v>
      </c>
      <c r="AK19" s="96" t="s">
        <v>24</v>
      </c>
      <c r="AL19" s="96" t="s">
        <v>24</v>
      </c>
      <c r="AM19" s="96" t="s">
        <v>24</v>
      </c>
      <c r="AN19" s="96" t="s">
        <v>24</v>
      </c>
      <c r="AO19" s="96" t="s">
        <v>24</v>
      </c>
      <c r="AP19" s="96" t="s">
        <v>24</v>
      </c>
      <c r="AQ19" s="96" t="s">
        <v>24</v>
      </c>
      <c r="AR19" s="96" t="s">
        <v>24</v>
      </c>
      <c r="AS19" s="96" t="s">
        <v>24</v>
      </c>
      <c r="AT19" s="95" t="s">
        <v>24</v>
      </c>
      <c r="AU19" s="95" t="s">
        <v>24</v>
      </c>
      <c r="AV19" s="95" t="s">
        <v>24</v>
      </c>
      <c r="AW19" s="96" t="s">
        <v>24</v>
      </c>
      <c r="AY19" s="109">
        <v>1912</v>
      </c>
    </row>
    <row r="20" spans="2:51" s="87" customFormat="1">
      <c r="B20" s="109">
        <v>1913</v>
      </c>
      <c r="C20" s="95" t="s">
        <v>24</v>
      </c>
      <c r="D20" s="96" t="s">
        <v>24</v>
      </c>
      <c r="E20" s="96" t="s">
        <v>24</v>
      </c>
      <c r="F20" s="96" t="s">
        <v>24</v>
      </c>
      <c r="G20" s="96" t="s">
        <v>24</v>
      </c>
      <c r="H20" s="96" t="s">
        <v>24</v>
      </c>
      <c r="I20" s="96" t="s">
        <v>24</v>
      </c>
      <c r="J20" s="96" t="s">
        <v>24</v>
      </c>
      <c r="K20" s="96" t="s">
        <v>24</v>
      </c>
      <c r="L20" s="96" t="s">
        <v>24</v>
      </c>
      <c r="M20" s="96" t="s">
        <v>24</v>
      </c>
      <c r="N20" s="95" t="s">
        <v>24</v>
      </c>
      <c r="O20" s="95" t="s">
        <v>24</v>
      </c>
      <c r="P20" s="95" t="s">
        <v>24</v>
      </c>
      <c r="R20" s="109">
        <v>1913</v>
      </c>
      <c r="S20" s="95" t="s">
        <v>24</v>
      </c>
      <c r="T20" s="96" t="s">
        <v>24</v>
      </c>
      <c r="U20" s="96" t="s">
        <v>24</v>
      </c>
      <c r="V20" s="96" t="s">
        <v>24</v>
      </c>
      <c r="W20" s="96" t="s">
        <v>24</v>
      </c>
      <c r="X20" s="96" t="s">
        <v>24</v>
      </c>
      <c r="Y20" s="96" t="s">
        <v>24</v>
      </c>
      <c r="Z20" s="96" t="s">
        <v>24</v>
      </c>
      <c r="AA20" s="96" t="s">
        <v>24</v>
      </c>
      <c r="AB20" s="96" t="s">
        <v>24</v>
      </c>
      <c r="AC20" s="96" t="s">
        <v>24</v>
      </c>
      <c r="AD20" s="95" t="s">
        <v>24</v>
      </c>
      <c r="AE20" s="95" t="s">
        <v>24</v>
      </c>
      <c r="AF20" s="95" t="s">
        <v>24</v>
      </c>
      <c r="AH20" s="109">
        <v>1913</v>
      </c>
      <c r="AI20" s="95" t="s">
        <v>24</v>
      </c>
      <c r="AJ20" s="96" t="s">
        <v>24</v>
      </c>
      <c r="AK20" s="96" t="s">
        <v>24</v>
      </c>
      <c r="AL20" s="96" t="s">
        <v>24</v>
      </c>
      <c r="AM20" s="96" t="s">
        <v>24</v>
      </c>
      <c r="AN20" s="96" t="s">
        <v>24</v>
      </c>
      <c r="AO20" s="96" t="s">
        <v>24</v>
      </c>
      <c r="AP20" s="96" t="s">
        <v>24</v>
      </c>
      <c r="AQ20" s="96" t="s">
        <v>24</v>
      </c>
      <c r="AR20" s="96" t="s">
        <v>24</v>
      </c>
      <c r="AS20" s="96" t="s">
        <v>24</v>
      </c>
      <c r="AT20" s="95" t="s">
        <v>24</v>
      </c>
      <c r="AU20" s="95" t="s">
        <v>24</v>
      </c>
      <c r="AV20" s="95" t="s">
        <v>24</v>
      </c>
      <c r="AW20" s="96" t="s">
        <v>24</v>
      </c>
      <c r="AY20" s="109">
        <v>1913</v>
      </c>
    </row>
    <row r="21" spans="2:51" s="87" customFormat="1">
      <c r="B21" s="109">
        <v>1914</v>
      </c>
      <c r="C21" s="95" t="s">
        <v>24</v>
      </c>
      <c r="D21" s="96" t="s">
        <v>24</v>
      </c>
      <c r="E21" s="96" t="s">
        <v>24</v>
      </c>
      <c r="F21" s="96" t="s">
        <v>24</v>
      </c>
      <c r="G21" s="96" t="s">
        <v>24</v>
      </c>
      <c r="H21" s="96" t="s">
        <v>24</v>
      </c>
      <c r="I21" s="96" t="s">
        <v>24</v>
      </c>
      <c r="J21" s="96" t="s">
        <v>24</v>
      </c>
      <c r="K21" s="96" t="s">
        <v>24</v>
      </c>
      <c r="L21" s="96" t="s">
        <v>24</v>
      </c>
      <c r="M21" s="96" t="s">
        <v>24</v>
      </c>
      <c r="N21" s="95" t="s">
        <v>24</v>
      </c>
      <c r="O21" s="95" t="s">
        <v>24</v>
      </c>
      <c r="P21" s="95" t="s">
        <v>24</v>
      </c>
      <c r="R21" s="109">
        <v>1914</v>
      </c>
      <c r="S21" s="95" t="s">
        <v>24</v>
      </c>
      <c r="T21" s="96" t="s">
        <v>24</v>
      </c>
      <c r="U21" s="96" t="s">
        <v>24</v>
      </c>
      <c r="V21" s="96" t="s">
        <v>24</v>
      </c>
      <c r="W21" s="96" t="s">
        <v>24</v>
      </c>
      <c r="X21" s="96" t="s">
        <v>24</v>
      </c>
      <c r="Y21" s="96" t="s">
        <v>24</v>
      </c>
      <c r="Z21" s="96" t="s">
        <v>24</v>
      </c>
      <c r="AA21" s="96" t="s">
        <v>24</v>
      </c>
      <c r="AB21" s="96" t="s">
        <v>24</v>
      </c>
      <c r="AC21" s="96" t="s">
        <v>24</v>
      </c>
      <c r="AD21" s="95" t="s">
        <v>24</v>
      </c>
      <c r="AE21" s="95" t="s">
        <v>24</v>
      </c>
      <c r="AF21" s="95" t="s">
        <v>24</v>
      </c>
      <c r="AH21" s="109">
        <v>1914</v>
      </c>
      <c r="AI21" s="95" t="s">
        <v>24</v>
      </c>
      <c r="AJ21" s="96" t="s">
        <v>24</v>
      </c>
      <c r="AK21" s="96" t="s">
        <v>24</v>
      </c>
      <c r="AL21" s="96" t="s">
        <v>24</v>
      </c>
      <c r="AM21" s="96" t="s">
        <v>24</v>
      </c>
      <c r="AN21" s="96" t="s">
        <v>24</v>
      </c>
      <c r="AO21" s="96" t="s">
        <v>24</v>
      </c>
      <c r="AP21" s="96" t="s">
        <v>24</v>
      </c>
      <c r="AQ21" s="96" t="s">
        <v>24</v>
      </c>
      <c r="AR21" s="96" t="s">
        <v>24</v>
      </c>
      <c r="AS21" s="96" t="s">
        <v>24</v>
      </c>
      <c r="AT21" s="95" t="s">
        <v>24</v>
      </c>
      <c r="AU21" s="95" t="s">
        <v>24</v>
      </c>
      <c r="AV21" s="95" t="s">
        <v>24</v>
      </c>
      <c r="AW21" s="96" t="s">
        <v>24</v>
      </c>
      <c r="AY21" s="109">
        <v>1914</v>
      </c>
    </row>
    <row r="22" spans="2:51" s="87" customFormat="1">
      <c r="B22" s="109">
        <v>1915</v>
      </c>
      <c r="C22" s="95" t="s">
        <v>24</v>
      </c>
      <c r="D22" s="96" t="s">
        <v>24</v>
      </c>
      <c r="E22" s="96" t="s">
        <v>24</v>
      </c>
      <c r="F22" s="96" t="s">
        <v>24</v>
      </c>
      <c r="G22" s="96" t="s">
        <v>24</v>
      </c>
      <c r="H22" s="96" t="s">
        <v>24</v>
      </c>
      <c r="I22" s="96" t="s">
        <v>24</v>
      </c>
      <c r="J22" s="96" t="s">
        <v>24</v>
      </c>
      <c r="K22" s="96" t="s">
        <v>24</v>
      </c>
      <c r="L22" s="96" t="s">
        <v>24</v>
      </c>
      <c r="M22" s="96" t="s">
        <v>24</v>
      </c>
      <c r="N22" s="95" t="s">
        <v>24</v>
      </c>
      <c r="O22" s="95" t="s">
        <v>24</v>
      </c>
      <c r="P22" s="95" t="s">
        <v>24</v>
      </c>
      <c r="R22" s="109">
        <v>1915</v>
      </c>
      <c r="S22" s="95" t="s">
        <v>24</v>
      </c>
      <c r="T22" s="96" t="s">
        <v>24</v>
      </c>
      <c r="U22" s="96" t="s">
        <v>24</v>
      </c>
      <c r="V22" s="96" t="s">
        <v>24</v>
      </c>
      <c r="W22" s="96" t="s">
        <v>24</v>
      </c>
      <c r="X22" s="96" t="s">
        <v>24</v>
      </c>
      <c r="Y22" s="96" t="s">
        <v>24</v>
      </c>
      <c r="Z22" s="96" t="s">
        <v>24</v>
      </c>
      <c r="AA22" s="96" t="s">
        <v>24</v>
      </c>
      <c r="AB22" s="96" t="s">
        <v>24</v>
      </c>
      <c r="AC22" s="96" t="s">
        <v>24</v>
      </c>
      <c r="AD22" s="95" t="s">
        <v>24</v>
      </c>
      <c r="AE22" s="95" t="s">
        <v>24</v>
      </c>
      <c r="AF22" s="95" t="s">
        <v>24</v>
      </c>
      <c r="AH22" s="109">
        <v>1915</v>
      </c>
      <c r="AI22" s="95" t="s">
        <v>24</v>
      </c>
      <c r="AJ22" s="96" t="s">
        <v>24</v>
      </c>
      <c r="AK22" s="96" t="s">
        <v>24</v>
      </c>
      <c r="AL22" s="96" t="s">
        <v>24</v>
      </c>
      <c r="AM22" s="96" t="s">
        <v>24</v>
      </c>
      <c r="AN22" s="96" t="s">
        <v>24</v>
      </c>
      <c r="AO22" s="96" t="s">
        <v>24</v>
      </c>
      <c r="AP22" s="96" t="s">
        <v>24</v>
      </c>
      <c r="AQ22" s="96" t="s">
        <v>24</v>
      </c>
      <c r="AR22" s="96" t="s">
        <v>24</v>
      </c>
      <c r="AS22" s="96" t="s">
        <v>24</v>
      </c>
      <c r="AT22" s="95" t="s">
        <v>24</v>
      </c>
      <c r="AU22" s="95" t="s">
        <v>24</v>
      </c>
      <c r="AV22" s="95" t="s">
        <v>24</v>
      </c>
      <c r="AW22" s="96" t="s">
        <v>24</v>
      </c>
      <c r="AY22" s="109">
        <v>1915</v>
      </c>
    </row>
    <row r="23" spans="2:51" s="87" customFormat="1">
      <c r="B23" s="109">
        <v>1916</v>
      </c>
      <c r="C23" s="95" t="s">
        <v>24</v>
      </c>
      <c r="D23" s="96" t="s">
        <v>24</v>
      </c>
      <c r="E23" s="96" t="s">
        <v>24</v>
      </c>
      <c r="F23" s="96" t="s">
        <v>24</v>
      </c>
      <c r="G23" s="96" t="s">
        <v>24</v>
      </c>
      <c r="H23" s="96" t="s">
        <v>24</v>
      </c>
      <c r="I23" s="96" t="s">
        <v>24</v>
      </c>
      <c r="J23" s="96" t="s">
        <v>24</v>
      </c>
      <c r="K23" s="96" t="s">
        <v>24</v>
      </c>
      <c r="L23" s="96" t="s">
        <v>24</v>
      </c>
      <c r="M23" s="96" t="s">
        <v>24</v>
      </c>
      <c r="N23" s="95" t="s">
        <v>24</v>
      </c>
      <c r="O23" s="95" t="s">
        <v>24</v>
      </c>
      <c r="P23" s="95" t="s">
        <v>24</v>
      </c>
      <c r="R23" s="109">
        <v>1916</v>
      </c>
      <c r="S23" s="95" t="s">
        <v>24</v>
      </c>
      <c r="T23" s="96" t="s">
        <v>24</v>
      </c>
      <c r="U23" s="96" t="s">
        <v>24</v>
      </c>
      <c r="V23" s="96" t="s">
        <v>24</v>
      </c>
      <c r="W23" s="96" t="s">
        <v>24</v>
      </c>
      <c r="X23" s="96" t="s">
        <v>24</v>
      </c>
      <c r="Y23" s="96" t="s">
        <v>24</v>
      </c>
      <c r="Z23" s="96" t="s">
        <v>24</v>
      </c>
      <c r="AA23" s="96" t="s">
        <v>24</v>
      </c>
      <c r="AB23" s="96" t="s">
        <v>24</v>
      </c>
      <c r="AC23" s="96" t="s">
        <v>24</v>
      </c>
      <c r="AD23" s="95" t="s">
        <v>24</v>
      </c>
      <c r="AE23" s="95" t="s">
        <v>24</v>
      </c>
      <c r="AF23" s="95" t="s">
        <v>24</v>
      </c>
      <c r="AH23" s="109">
        <v>1916</v>
      </c>
      <c r="AI23" s="95" t="s">
        <v>24</v>
      </c>
      <c r="AJ23" s="96" t="s">
        <v>24</v>
      </c>
      <c r="AK23" s="96" t="s">
        <v>24</v>
      </c>
      <c r="AL23" s="96" t="s">
        <v>24</v>
      </c>
      <c r="AM23" s="96" t="s">
        <v>24</v>
      </c>
      <c r="AN23" s="96" t="s">
        <v>24</v>
      </c>
      <c r="AO23" s="96" t="s">
        <v>24</v>
      </c>
      <c r="AP23" s="96" t="s">
        <v>24</v>
      </c>
      <c r="AQ23" s="96" t="s">
        <v>24</v>
      </c>
      <c r="AR23" s="96" t="s">
        <v>24</v>
      </c>
      <c r="AS23" s="96" t="s">
        <v>24</v>
      </c>
      <c r="AT23" s="95" t="s">
        <v>24</v>
      </c>
      <c r="AU23" s="95" t="s">
        <v>24</v>
      </c>
      <c r="AV23" s="95" t="s">
        <v>24</v>
      </c>
      <c r="AW23" s="96" t="s">
        <v>24</v>
      </c>
      <c r="AY23" s="109">
        <v>1916</v>
      </c>
    </row>
    <row r="24" spans="2:51" s="87" customFormat="1">
      <c r="B24" s="109">
        <v>1917</v>
      </c>
      <c r="C24" s="95" t="s">
        <v>24</v>
      </c>
      <c r="D24" s="96" t="s">
        <v>24</v>
      </c>
      <c r="E24" s="96" t="s">
        <v>24</v>
      </c>
      <c r="F24" s="96" t="s">
        <v>24</v>
      </c>
      <c r="G24" s="96" t="s">
        <v>24</v>
      </c>
      <c r="H24" s="96" t="s">
        <v>24</v>
      </c>
      <c r="I24" s="96" t="s">
        <v>24</v>
      </c>
      <c r="J24" s="96" t="s">
        <v>24</v>
      </c>
      <c r="K24" s="96" t="s">
        <v>24</v>
      </c>
      <c r="L24" s="96" t="s">
        <v>24</v>
      </c>
      <c r="M24" s="96" t="s">
        <v>24</v>
      </c>
      <c r="N24" s="95" t="s">
        <v>24</v>
      </c>
      <c r="O24" s="95" t="s">
        <v>24</v>
      </c>
      <c r="P24" s="95" t="s">
        <v>24</v>
      </c>
      <c r="R24" s="109">
        <v>1917</v>
      </c>
      <c r="S24" s="95" t="s">
        <v>24</v>
      </c>
      <c r="T24" s="96" t="s">
        <v>24</v>
      </c>
      <c r="U24" s="96" t="s">
        <v>24</v>
      </c>
      <c r="V24" s="96" t="s">
        <v>24</v>
      </c>
      <c r="W24" s="96" t="s">
        <v>24</v>
      </c>
      <c r="X24" s="96" t="s">
        <v>24</v>
      </c>
      <c r="Y24" s="96" t="s">
        <v>24</v>
      </c>
      <c r="Z24" s="96" t="s">
        <v>24</v>
      </c>
      <c r="AA24" s="96" t="s">
        <v>24</v>
      </c>
      <c r="AB24" s="96" t="s">
        <v>24</v>
      </c>
      <c r="AC24" s="96" t="s">
        <v>24</v>
      </c>
      <c r="AD24" s="95" t="s">
        <v>24</v>
      </c>
      <c r="AE24" s="95" t="s">
        <v>24</v>
      </c>
      <c r="AF24" s="95" t="s">
        <v>24</v>
      </c>
      <c r="AH24" s="109">
        <v>1917</v>
      </c>
      <c r="AI24" s="95" t="s">
        <v>24</v>
      </c>
      <c r="AJ24" s="96" t="s">
        <v>24</v>
      </c>
      <c r="AK24" s="96" t="s">
        <v>24</v>
      </c>
      <c r="AL24" s="96" t="s">
        <v>24</v>
      </c>
      <c r="AM24" s="96" t="s">
        <v>24</v>
      </c>
      <c r="AN24" s="96" t="s">
        <v>24</v>
      </c>
      <c r="AO24" s="96" t="s">
        <v>24</v>
      </c>
      <c r="AP24" s="96" t="s">
        <v>24</v>
      </c>
      <c r="AQ24" s="96" t="s">
        <v>24</v>
      </c>
      <c r="AR24" s="96" t="s">
        <v>24</v>
      </c>
      <c r="AS24" s="96" t="s">
        <v>24</v>
      </c>
      <c r="AT24" s="95" t="s">
        <v>24</v>
      </c>
      <c r="AU24" s="95" t="s">
        <v>24</v>
      </c>
      <c r="AV24" s="95" t="s">
        <v>24</v>
      </c>
      <c r="AW24" s="96" t="s">
        <v>24</v>
      </c>
      <c r="AY24" s="109">
        <v>1917</v>
      </c>
    </row>
    <row r="25" spans="2:51" s="87" customFormat="1">
      <c r="B25" s="110">
        <v>1918</v>
      </c>
      <c r="C25" s="95" t="s">
        <v>24</v>
      </c>
      <c r="D25" s="96" t="s">
        <v>24</v>
      </c>
      <c r="E25" s="96" t="s">
        <v>24</v>
      </c>
      <c r="F25" s="96" t="s">
        <v>24</v>
      </c>
      <c r="G25" s="96" t="s">
        <v>24</v>
      </c>
      <c r="H25" s="96" t="s">
        <v>24</v>
      </c>
      <c r="I25" s="96" t="s">
        <v>24</v>
      </c>
      <c r="J25" s="96" t="s">
        <v>24</v>
      </c>
      <c r="K25" s="96" t="s">
        <v>24</v>
      </c>
      <c r="L25" s="96" t="s">
        <v>24</v>
      </c>
      <c r="M25" s="96" t="s">
        <v>24</v>
      </c>
      <c r="N25" s="95" t="s">
        <v>24</v>
      </c>
      <c r="O25" s="95" t="s">
        <v>24</v>
      </c>
      <c r="P25" s="95" t="s">
        <v>24</v>
      </c>
      <c r="R25" s="110">
        <v>1918</v>
      </c>
      <c r="S25" s="95" t="s">
        <v>24</v>
      </c>
      <c r="T25" s="96" t="s">
        <v>24</v>
      </c>
      <c r="U25" s="96" t="s">
        <v>24</v>
      </c>
      <c r="V25" s="96" t="s">
        <v>24</v>
      </c>
      <c r="W25" s="96" t="s">
        <v>24</v>
      </c>
      <c r="X25" s="96" t="s">
        <v>24</v>
      </c>
      <c r="Y25" s="96" t="s">
        <v>24</v>
      </c>
      <c r="Z25" s="96" t="s">
        <v>24</v>
      </c>
      <c r="AA25" s="96" t="s">
        <v>24</v>
      </c>
      <c r="AB25" s="96" t="s">
        <v>24</v>
      </c>
      <c r="AC25" s="96" t="s">
        <v>24</v>
      </c>
      <c r="AD25" s="95" t="s">
        <v>24</v>
      </c>
      <c r="AE25" s="95" t="s">
        <v>24</v>
      </c>
      <c r="AF25" s="95" t="s">
        <v>24</v>
      </c>
      <c r="AH25" s="110">
        <v>1918</v>
      </c>
      <c r="AI25" s="95" t="s">
        <v>24</v>
      </c>
      <c r="AJ25" s="96" t="s">
        <v>24</v>
      </c>
      <c r="AK25" s="96" t="s">
        <v>24</v>
      </c>
      <c r="AL25" s="96" t="s">
        <v>24</v>
      </c>
      <c r="AM25" s="96" t="s">
        <v>24</v>
      </c>
      <c r="AN25" s="96" t="s">
        <v>24</v>
      </c>
      <c r="AO25" s="96" t="s">
        <v>24</v>
      </c>
      <c r="AP25" s="96" t="s">
        <v>24</v>
      </c>
      <c r="AQ25" s="96" t="s">
        <v>24</v>
      </c>
      <c r="AR25" s="96" t="s">
        <v>24</v>
      </c>
      <c r="AS25" s="96" t="s">
        <v>24</v>
      </c>
      <c r="AT25" s="95" t="s">
        <v>24</v>
      </c>
      <c r="AU25" s="95" t="s">
        <v>24</v>
      </c>
      <c r="AV25" s="95" t="s">
        <v>24</v>
      </c>
      <c r="AW25" s="96" t="s">
        <v>24</v>
      </c>
      <c r="AY25" s="110">
        <v>1918</v>
      </c>
    </row>
    <row r="26" spans="2:51" s="87" customFormat="1">
      <c r="B26" s="110">
        <v>1919</v>
      </c>
      <c r="C26" s="95" t="s">
        <v>24</v>
      </c>
      <c r="D26" s="96" t="s">
        <v>24</v>
      </c>
      <c r="E26" s="96" t="s">
        <v>24</v>
      </c>
      <c r="F26" s="96" t="s">
        <v>24</v>
      </c>
      <c r="G26" s="96" t="s">
        <v>24</v>
      </c>
      <c r="H26" s="96" t="s">
        <v>24</v>
      </c>
      <c r="I26" s="96" t="s">
        <v>24</v>
      </c>
      <c r="J26" s="96" t="s">
        <v>24</v>
      </c>
      <c r="K26" s="96" t="s">
        <v>24</v>
      </c>
      <c r="L26" s="96" t="s">
        <v>24</v>
      </c>
      <c r="M26" s="96" t="s">
        <v>24</v>
      </c>
      <c r="N26" s="95" t="s">
        <v>24</v>
      </c>
      <c r="O26" s="95" t="s">
        <v>24</v>
      </c>
      <c r="P26" s="95" t="s">
        <v>24</v>
      </c>
      <c r="R26" s="110">
        <v>1919</v>
      </c>
      <c r="S26" s="95" t="s">
        <v>24</v>
      </c>
      <c r="T26" s="96" t="s">
        <v>24</v>
      </c>
      <c r="U26" s="96" t="s">
        <v>24</v>
      </c>
      <c r="V26" s="96" t="s">
        <v>24</v>
      </c>
      <c r="W26" s="96" t="s">
        <v>24</v>
      </c>
      <c r="X26" s="96" t="s">
        <v>24</v>
      </c>
      <c r="Y26" s="96" t="s">
        <v>24</v>
      </c>
      <c r="Z26" s="96" t="s">
        <v>24</v>
      </c>
      <c r="AA26" s="96" t="s">
        <v>24</v>
      </c>
      <c r="AB26" s="96" t="s">
        <v>24</v>
      </c>
      <c r="AC26" s="96" t="s">
        <v>24</v>
      </c>
      <c r="AD26" s="95" t="s">
        <v>24</v>
      </c>
      <c r="AE26" s="95" t="s">
        <v>24</v>
      </c>
      <c r="AF26" s="95" t="s">
        <v>24</v>
      </c>
      <c r="AH26" s="110">
        <v>1919</v>
      </c>
      <c r="AI26" s="95" t="s">
        <v>24</v>
      </c>
      <c r="AJ26" s="96" t="s">
        <v>24</v>
      </c>
      <c r="AK26" s="96" t="s">
        <v>24</v>
      </c>
      <c r="AL26" s="96" t="s">
        <v>24</v>
      </c>
      <c r="AM26" s="96" t="s">
        <v>24</v>
      </c>
      <c r="AN26" s="96" t="s">
        <v>24</v>
      </c>
      <c r="AO26" s="96" t="s">
        <v>24</v>
      </c>
      <c r="AP26" s="96" t="s">
        <v>24</v>
      </c>
      <c r="AQ26" s="96" t="s">
        <v>24</v>
      </c>
      <c r="AR26" s="96" t="s">
        <v>24</v>
      </c>
      <c r="AS26" s="96" t="s">
        <v>24</v>
      </c>
      <c r="AT26" s="95" t="s">
        <v>24</v>
      </c>
      <c r="AU26" s="95" t="s">
        <v>24</v>
      </c>
      <c r="AV26" s="95" t="s">
        <v>24</v>
      </c>
      <c r="AW26" s="96" t="s">
        <v>24</v>
      </c>
      <c r="AY26" s="110">
        <v>1919</v>
      </c>
    </row>
    <row r="27" spans="2:51" s="87" customFormat="1">
      <c r="B27" s="110">
        <v>1920</v>
      </c>
      <c r="C27" s="95" t="s">
        <v>24</v>
      </c>
      <c r="D27" s="96" t="s">
        <v>24</v>
      </c>
      <c r="E27" s="96" t="s">
        <v>24</v>
      </c>
      <c r="F27" s="96" t="s">
        <v>24</v>
      </c>
      <c r="G27" s="96" t="s">
        <v>24</v>
      </c>
      <c r="H27" s="96" t="s">
        <v>24</v>
      </c>
      <c r="I27" s="96" t="s">
        <v>24</v>
      </c>
      <c r="J27" s="96" t="s">
        <v>24</v>
      </c>
      <c r="K27" s="96" t="s">
        <v>24</v>
      </c>
      <c r="L27" s="96" t="s">
        <v>24</v>
      </c>
      <c r="M27" s="96" t="s">
        <v>24</v>
      </c>
      <c r="N27" s="95" t="s">
        <v>24</v>
      </c>
      <c r="O27" s="95" t="s">
        <v>24</v>
      </c>
      <c r="P27" s="95" t="s">
        <v>24</v>
      </c>
      <c r="R27" s="110">
        <v>1920</v>
      </c>
      <c r="S27" s="95" t="s">
        <v>24</v>
      </c>
      <c r="T27" s="96" t="s">
        <v>24</v>
      </c>
      <c r="U27" s="96" t="s">
        <v>24</v>
      </c>
      <c r="V27" s="96" t="s">
        <v>24</v>
      </c>
      <c r="W27" s="96" t="s">
        <v>24</v>
      </c>
      <c r="X27" s="96" t="s">
        <v>24</v>
      </c>
      <c r="Y27" s="96" t="s">
        <v>24</v>
      </c>
      <c r="Z27" s="96" t="s">
        <v>24</v>
      </c>
      <c r="AA27" s="96" t="s">
        <v>24</v>
      </c>
      <c r="AB27" s="96" t="s">
        <v>24</v>
      </c>
      <c r="AC27" s="96" t="s">
        <v>24</v>
      </c>
      <c r="AD27" s="95" t="s">
        <v>24</v>
      </c>
      <c r="AE27" s="95" t="s">
        <v>24</v>
      </c>
      <c r="AF27" s="95" t="s">
        <v>24</v>
      </c>
      <c r="AH27" s="110">
        <v>1920</v>
      </c>
      <c r="AI27" s="95" t="s">
        <v>24</v>
      </c>
      <c r="AJ27" s="96" t="s">
        <v>24</v>
      </c>
      <c r="AK27" s="96" t="s">
        <v>24</v>
      </c>
      <c r="AL27" s="96" t="s">
        <v>24</v>
      </c>
      <c r="AM27" s="96" t="s">
        <v>24</v>
      </c>
      <c r="AN27" s="96" t="s">
        <v>24</v>
      </c>
      <c r="AO27" s="96" t="s">
        <v>24</v>
      </c>
      <c r="AP27" s="96" t="s">
        <v>24</v>
      </c>
      <c r="AQ27" s="96" t="s">
        <v>24</v>
      </c>
      <c r="AR27" s="96" t="s">
        <v>24</v>
      </c>
      <c r="AS27" s="96" t="s">
        <v>24</v>
      </c>
      <c r="AT27" s="95" t="s">
        <v>24</v>
      </c>
      <c r="AU27" s="95" t="s">
        <v>24</v>
      </c>
      <c r="AV27" s="95" t="s">
        <v>24</v>
      </c>
      <c r="AW27" s="96" t="s">
        <v>24</v>
      </c>
      <c r="AY27" s="110">
        <v>1920</v>
      </c>
    </row>
    <row r="28" spans="2:51">
      <c r="B28" s="111">
        <v>1921</v>
      </c>
      <c r="C28" s="95" t="s">
        <v>24</v>
      </c>
      <c r="D28" s="96" t="s">
        <v>24</v>
      </c>
      <c r="E28" s="96" t="s">
        <v>24</v>
      </c>
      <c r="F28" s="96" t="s">
        <v>24</v>
      </c>
      <c r="G28" s="96" t="s">
        <v>24</v>
      </c>
      <c r="H28" s="96" t="s">
        <v>24</v>
      </c>
      <c r="I28" s="96" t="s">
        <v>24</v>
      </c>
      <c r="J28" s="96" t="s">
        <v>24</v>
      </c>
      <c r="K28" s="96" t="s">
        <v>24</v>
      </c>
      <c r="L28" s="96" t="s">
        <v>24</v>
      </c>
      <c r="M28" s="96" t="s">
        <v>24</v>
      </c>
      <c r="N28" s="95" t="s">
        <v>24</v>
      </c>
      <c r="O28" s="95" t="s">
        <v>24</v>
      </c>
      <c r="P28" s="95" t="s">
        <v>24</v>
      </c>
      <c r="R28" s="111">
        <v>1921</v>
      </c>
      <c r="S28" s="95" t="s">
        <v>24</v>
      </c>
      <c r="T28" s="96" t="s">
        <v>24</v>
      </c>
      <c r="U28" s="96" t="s">
        <v>24</v>
      </c>
      <c r="V28" s="96" t="s">
        <v>24</v>
      </c>
      <c r="W28" s="96" t="s">
        <v>24</v>
      </c>
      <c r="X28" s="96" t="s">
        <v>24</v>
      </c>
      <c r="Y28" s="96" t="s">
        <v>24</v>
      </c>
      <c r="Z28" s="96" t="s">
        <v>24</v>
      </c>
      <c r="AA28" s="96" t="s">
        <v>24</v>
      </c>
      <c r="AB28" s="96" t="s">
        <v>24</v>
      </c>
      <c r="AC28" s="96" t="s">
        <v>24</v>
      </c>
      <c r="AD28" s="95" t="s">
        <v>24</v>
      </c>
      <c r="AE28" s="95" t="s">
        <v>24</v>
      </c>
      <c r="AF28" s="95" t="s">
        <v>24</v>
      </c>
      <c r="AH28" s="111">
        <v>1921</v>
      </c>
      <c r="AI28" s="95" t="s">
        <v>24</v>
      </c>
      <c r="AJ28" s="96" t="s">
        <v>24</v>
      </c>
      <c r="AK28" s="96" t="s">
        <v>24</v>
      </c>
      <c r="AL28" s="96" t="s">
        <v>24</v>
      </c>
      <c r="AM28" s="96" t="s">
        <v>24</v>
      </c>
      <c r="AN28" s="96" t="s">
        <v>24</v>
      </c>
      <c r="AO28" s="96" t="s">
        <v>24</v>
      </c>
      <c r="AP28" s="96" t="s">
        <v>24</v>
      </c>
      <c r="AQ28" s="96" t="s">
        <v>24</v>
      </c>
      <c r="AR28" s="96" t="s">
        <v>24</v>
      </c>
      <c r="AS28" s="96" t="s">
        <v>24</v>
      </c>
      <c r="AT28" s="95" t="s">
        <v>24</v>
      </c>
      <c r="AU28" s="95" t="s">
        <v>24</v>
      </c>
      <c r="AV28" s="95" t="s">
        <v>24</v>
      </c>
      <c r="AW28" s="96" t="s">
        <v>24</v>
      </c>
      <c r="AY28" s="111">
        <v>1921</v>
      </c>
    </row>
    <row r="29" spans="2:51">
      <c r="B29" s="112">
        <v>1922</v>
      </c>
      <c r="C29" s="95" t="s">
        <v>24</v>
      </c>
      <c r="D29" s="96" t="s">
        <v>24</v>
      </c>
      <c r="E29" s="96" t="s">
        <v>24</v>
      </c>
      <c r="F29" s="96" t="s">
        <v>24</v>
      </c>
      <c r="G29" s="96" t="s">
        <v>24</v>
      </c>
      <c r="H29" s="96" t="s">
        <v>24</v>
      </c>
      <c r="I29" s="96" t="s">
        <v>24</v>
      </c>
      <c r="J29" s="96" t="s">
        <v>24</v>
      </c>
      <c r="K29" s="96" t="s">
        <v>24</v>
      </c>
      <c r="L29" s="96" t="s">
        <v>24</v>
      </c>
      <c r="M29" s="96" t="s">
        <v>24</v>
      </c>
      <c r="N29" s="95" t="s">
        <v>24</v>
      </c>
      <c r="O29" s="95" t="s">
        <v>24</v>
      </c>
      <c r="P29" s="95" t="s">
        <v>24</v>
      </c>
      <c r="R29" s="112">
        <v>1922</v>
      </c>
      <c r="S29" s="95" t="s">
        <v>24</v>
      </c>
      <c r="T29" s="96" t="s">
        <v>24</v>
      </c>
      <c r="U29" s="96" t="s">
        <v>24</v>
      </c>
      <c r="V29" s="96" t="s">
        <v>24</v>
      </c>
      <c r="W29" s="96" t="s">
        <v>24</v>
      </c>
      <c r="X29" s="96" t="s">
        <v>24</v>
      </c>
      <c r="Y29" s="96" t="s">
        <v>24</v>
      </c>
      <c r="Z29" s="96" t="s">
        <v>24</v>
      </c>
      <c r="AA29" s="96" t="s">
        <v>24</v>
      </c>
      <c r="AB29" s="96" t="s">
        <v>24</v>
      </c>
      <c r="AC29" s="96" t="s">
        <v>24</v>
      </c>
      <c r="AD29" s="95" t="s">
        <v>24</v>
      </c>
      <c r="AE29" s="95" t="s">
        <v>24</v>
      </c>
      <c r="AF29" s="95" t="s">
        <v>24</v>
      </c>
      <c r="AH29" s="112">
        <v>1922</v>
      </c>
      <c r="AI29" s="95" t="s">
        <v>24</v>
      </c>
      <c r="AJ29" s="96" t="s">
        <v>24</v>
      </c>
      <c r="AK29" s="96" t="s">
        <v>24</v>
      </c>
      <c r="AL29" s="96" t="s">
        <v>24</v>
      </c>
      <c r="AM29" s="96" t="s">
        <v>24</v>
      </c>
      <c r="AN29" s="96" t="s">
        <v>24</v>
      </c>
      <c r="AO29" s="96" t="s">
        <v>24</v>
      </c>
      <c r="AP29" s="96" t="s">
        <v>24</v>
      </c>
      <c r="AQ29" s="96" t="s">
        <v>24</v>
      </c>
      <c r="AR29" s="96" t="s">
        <v>24</v>
      </c>
      <c r="AS29" s="96" t="s">
        <v>24</v>
      </c>
      <c r="AT29" s="95" t="s">
        <v>24</v>
      </c>
      <c r="AU29" s="95" t="s">
        <v>24</v>
      </c>
      <c r="AV29" s="95" t="s">
        <v>24</v>
      </c>
      <c r="AW29" s="96" t="s">
        <v>24</v>
      </c>
      <c r="AY29" s="112">
        <v>1922</v>
      </c>
    </row>
    <row r="30" spans="2:51">
      <c r="B30" s="112">
        <v>1923</v>
      </c>
      <c r="C30" s="95" t="s">
        <v>24</v>
      </c>
      <c r="D30" s="96" t="s">
        <v>24</v>
      </c>
      <c r="E30" s="96" t="s">
        <v>24</v>
      </c>
      <c r="F30" s="96" t="s">
        <v>24</v>
      </c>
      <c r="G30" s="96" t="s">
        <v>24</v>
      </c>
      <c r="H30" s="96" t="s">
        <v>24</v>
      </c>
      <c r="I30" s="96" t="s">
        <v>24</v>
      </c>
      <c r="J30" s="96" t="s">
        <v>24</v>
      </c>
      <c r="K30" s="96" t="s">
        <v>24</v>
      </c>
      <c r="L30" s="96" t="s">
        <v>24</v>
      </c>
      <c r="M30" s="96" t="s">
        <v>24</v>
      </c>
      <c r="N30" s="95" t="s">
        <v>24</v>
      </c>
      <c r="O30" s="95" t="s">
        <v>24</v>
      </c>
      <c r="P30" s="95" t="s">
        <v>24</v>
      </c>
      <c r="R30" s="112">
        <v>1923</v>
      </c>
      <c r="S30" s="95" t="s">
        <v>24</v>
      </c>
      <c r="T30" s="96" t="s">
        <v>24</v>
      </c>
      <c r="U30" s="96" t="s">
        <v>24</v>
      </c>
      <c r="V30" s="96" t="s">
        <v>24</v>
      </c>
      <c r="W30" s="96" t="s">
        <v>24</v>
      </c>
      <c r="X30" s="96" t="s">
        <v>24</v>
      </c>
      <c r="Y30" s="96" t="s">
        <v>24</v>
      </c>
      <c r="Z30" s="96" t="s">
        <v>24</v>
      </c>
      <c r="AA30" s="96" t="s">
        <v>24</v>
      </c>
      <c r="AB30" s="96" t="s">
        <v>24</v>
      </c>
      <c r="AC30" s="96" t="s">
        <v>24</v>
      </c>
      <c r="AD30" s="95" t="s">
        <v>24</v>
      </c>
      <c r="AE30" s="95" t="s">
        <v>24</v>
      </c>
      <c r="AF30" s="95" t="s">
        <v>24</v>
      </c>
      <c r="AH30" s="112">
        <v>1923</v>
      </c>
      <c r="AI30" s="95" t="s">
        <v>24</v>
      </c>
      <c r="AJ30" s="96" t="s">
        <v>24</v>
      </c>
      <c r="AK30" s="96" t="s">
        <v>24</v>
      </c>
      <c r="AL30" s="96" t="s">
        <v>24</v>
      </c>
      <c r="AM30" s="96" t="s">
        <v>24</v>
      </c>
      <c r="AN30" s="96" t="s">
        <v>24</v>
      </c>
      <c r="AO30" s="96" t="s">
        <v>24</v>
      </c>
      <c r="AP30" s="96" t="s">
        <v>24</v>
      </c>
      <c r="AQ30" s="96" t="s">
        <v>24</v>
      </c>
      <c r="AR30" s="96" t="s">
        <v>24</v>
      </c>
      <c r="AS30" s="96" t="s">
        <v>24</v>
      </c>
      <c r="AT30" s="95" t="s">
        <v>24</v>
      </c>
      <c r="AU30" s="95" t="s">
        <v>24</v>
      </c>
      <c r="AV30" s="95" t="s">
        <v>24</v>
      </c>
      <c r="AW30" s="96" t="s">
        <v>24</v>
      </c>
      <c r="AY30" s="112">
        <v>1923</v>
      </c>
    </row>
    <row r="31" spans="2:51">
      <c r="B31" s="112">
        <v>1924</v>
      </c>
      <c r="C31" s="95" t="s">
        <v>24</v>
      </c>
      <c r="D31" s="96" t="s">
        <v>24</v>
      </c>
      <c r="E31" s="96" t="s">
        <v>24</v>
      </c>
      <c r="F31" s="96" t="s">
        <v>24</v>
      </c>
      <c r="G31" s="96" t="s">
        <v>24</v>
      </c>
      <c r="H31" s="96" t="s">
        <v>24</v>
      </c>
      <c r="I31" s="96" t="s">
        <v>24</v>
      </c>
      <c r="J31" s="96" t="s">
        <v>24</v>
      </c>
      <c r="K31" s="96" t="s">
        <v>24</v>
      </c>
      <c r="L31" s="96" t="s">
        <v>24</v>
      </c>
      <c r="M31" s="96" t="s">
        <v>24</v>
      </c>
      <c r="N31" s="95" t="s">
        <v>24</v>
      </c>
      <c r="O31" s="95" t="s">
        <v>24</v>
      </c>
      <c r="P31" s="95" t="s">
        <v>24</v>
      </c>
      <c r="R31" s="112">
        <v>1924</v>
      </c>
      <c r="S31" s="95" t="s">
        <v>24</v>
      </c>
      <c r="T31" s="96" t="s">
        <v>24</v>
      </c>
      <c r="U31" s="96" t="s">
        <v>24</v>
      </c>
      <c r="V31" s="96" t="s">
        <v>24</v>
      </c>
      <c r="W31" s="96" t="s">
        <v>24</v>
      </c>
      <c r="X31" s="96" t="s">
        <v>24</v>
      </c>
      <c r="Y31" s="96" t="s">
        <v>24</v>
      </c>
      <c r="Z31" s="96" t="s">
        <v>24</v>
      </c>
      <c r="AA31" s="96" t="s">
        <v>24</v>
      </c>
      <c r="AB31" s="96" t="s">
        <v>24</v>
      </c>
      <c r="AC31" s="96" t="s">
        <v>24</v>
      </c>
      <c r="AD31" s="95" t="s">
        <v>24</v>
      </c>
      <c r="AE31" s="95" t="s">
        <v>24</v>
      </c>
      <c r="AF31" s="95" t="s">
        <v>24</v>
      </c>
      <c r="AH31" s="112">
        <v>1924</v>
      </c>
      <c r="AI31" s="95" t="s">
        <v>24</v>
      </c>
      <c r="AJ31" s="96" t="s">
        <v>24</v>
      </c>
      <c r="AK31" s="96" t="s">
        <v>24</v>
      </c>
      <c r="AL31" s="96" t="s">
        <v>24</v>
      </c>
      <c r="AM31" s="96" t="s">
        <v>24</v>
      </c>
      <c r="AN31" s="96" t="s">
        <v>24</v>
      </c>
      <c r="AO31" s="96" t="s">
        <v>24</v>
      </c>
      <c r="AP31" s="96" t="s">
        <v>24</v>
      </c>
      <c r="AQ31" s="96" t="s">
        <v>24</v>
      </c>
      <c r="AR31" s="96" t="s">
        <v>24</v>
      </c>
      <c r="AS31" s="96" t="s">
        <v>24</v>
      </c>
      <c r="AT31" s="95" t="s">
        <v>24</v>
      </c>
      <c r="AU31" s="95" t="s">
        <v>24</v>
      </c>
      <c r="AV31" s="95" t="s">
        <v>24</v>
      </c>
      <c r="AW31" s="96" t="s">
        <v>24</v>
      </c>
      <c r="AY31" s="112">
        <v>1924</v>
      </c>
    </row>
    <row r="32" spans="2:51">
      <c r="B32" s="112">
        <v>1925</v>
      </c>
      <c r="C32" s="95" t="s">
        <v>24</v>
      </c>
      <c r="D32" s="96" t="s">
        <v>24</v>
      </c>
      <c r="E32" s="96" t="s">
        <v>24</v>
      </c>
      <c r="F32" s="96" t="s">
        <v>24</v>
      </c>
      <c r="G32" s="96" t="s">
        <v>24</v>
      </c>
      <c r="H32" s="96" t="s">
        <v>24</v>
      </c>
      <c r="I32" s="96" t="s">
        <v>24</v>
      </c>
      <c r="J32" s="96" t="s">
        <v>24</v>
      </c>
      <c r="K32" s="96" t="s">
        <v>24</v>
      </c>
      <c r="L32" s="96" t="s">
        <v>24</v>
      </c>
      <c r="M32" s="96" t="s">
        <v>24</v>
      </c>
      <c r="N32" s="95" t="s">
        <v>24</v>
      </c>
      <c r="O32" s="95" t="s">
        <v>24</v>
      </c>
      <c r="P32" s="95" t="s">
        <v>24</v>
      </c>
      <c r="R32" s="112">
        <v>1925</v>
      </c>
      <c r="S32" s="95" t="s">
        <v>24</v>
      </c>
      <c r="T32" s="96" t="s">
        <v>24</v>
      </c>
      <c r="U32" s="96" t="s">
        <v>24</v>
      </c>
      <c r="V32" s="96" t="s">
        <v>24</v>
      </c>
      <c r="W32" s="96" t="s">
        <v>24</v>
      </c>
      <c r="X32" s="96" t="s">
        <v>24</v>
      </c>
      <c r="Y32" s="96" t="s">
        <v>24</v>
      </c>
      <c r="Z32" s="96" t="s">
        <v>24</v>
      </c>
      <c r="AA32" s="96" t="s">
        <v>24</v>
      </c>
      <c r="AB32" s="96" t="s">
        <v>24</v>
      </c>
      <c r="AC32" s="96" t="s">
        <v>24</v>
      </c>
      <c r="AD32" s="95" t="s">
        <v>24</v>
      </c>
      <c r="AE32" s="95" t="s">
        <v>24</v>
      </c>
      <c r="AF32" s="95" t="s">
        <v>24</v>
      </c>
      <c r="AH32" s="112">
        <v>1925</v>
      </c>
      <c r="AI32" s="95" t="s">
        <v>24</v>
      </c>
      <c r="AJ32" s="96" t="s">
        <v>24</v>
      </c>
      <c r="AK32" s="96" t="s">
        <v>24</v>
      </c>
      <c r="AL32" s="96" t="s">
        <v>24</v>
      </c>
      <c r="AM32" s="96" t="s">
        <v>24</v>
      </c>
      <c r="AN32" s="96" t="s">
        <v>24</v>
      </c>
      <c r="AO32" s="96" t="s">
        <v>24</v>
      </c>
      <c r="AP32" s="96" t="s">
        <v>24</v>
      </c>
      <c r="AQ32" s="96" t="s">
        <v>24</v>
      </c>
      <c r="AR32" s="96" t="s">
        <v>24</v>
      </c>
      <c r="AS32" s="96" t="s">
        <v>24</v>
      </c>
      <c r="AT32" s="95" t="s">
        <v>24</v>
      </c>
      <c r="AU32" s="95" t="s">
        <v>24</v>
      </c>
      <c r="AV32" s="95" t="s">
        <v>24</v>
      </c>
      <c r="AW32" s="96" t="s">
        <v>24</v>
      </c>
      <c r="AY32" s="112">
        <v>1925</v>
      </c>
    </row>
    <row r="33" spans="2:51">
      <c r="B33" s="112">
        <v>1926</v>
      </c>
      <c r="C33" s="95" t="s">
        <v>24</v>
      </c>
      <c r="D33" s="96" t="s">
        <v>24</v>
      </c>
      <c r="E33" s="96" t="s">
        <v>24</v>
      </c>
      <c r="F33" s="96" t="s">
        <v>24</v>
      </c>
      <c r="G33" s="96" t="s">
        <v>24</v>
      </c>
      <c r="H33" s="96" t="s">
        <v>24</v>
      </c>
      <c r="I33" s="96" t="s">
        <v>24</v>
      </c>
      <c r="J33" s="96" t="s">
        <v>24</v>
      </c>
      <c r="K33" s="96" t="s">
        <v>24</v>
      </c>
      <c r="L33" s="96" t="s">
        <v>24</v>
      </c>
      <c r="M33" s="96" t="s">
        <v>24</v>
      </c>
      <c r="N33" s="95" t="s">
        <v>24</v>
      </c>
      <c r="O33" s="95" t="s">
        <v>24</v>
      </c>
      <c r="P33" s="95" t="s">
        <v>24</v>
      </c>
      <c r="R33" s="112">
        <v>1926</v>
      </c>
      <c r="S33" s="95" t="s">
        <v>24</v>
      </c>
      <c r="T33" s="96" t="s">
        <v>24</v>
      </c>
      <c r="U33" s="96" t="s">
        <v>24</v>
      </c>
      <c r="V33" s="96" t="s">
        <v>24</v>
      </c>
      <c r="W33" s="96" t="s">
        <v>24</v>
      </c>
      <c r="X33" s="96" t="s">
        <v>24</v>
      </c>
      <c r="Y33" s="96" t="s">
        <v>24</v>
      </c>
      <c r="Z33" s="96" t="s">
        <v>24</v>
      </c>
      <c r="AA33" s="96" t="s">
        <v>24</v>
      </c>
      <c r="AB33" s="96" t="s">
        <v>24</v>
      </c>
      <c r="AC33" s="96" t="s">
        <v>24</v>
      </c>
      <c r="AD33" s="95" t="s">
        <v>24</v>
      </c>
      <c r="AE33" s="95" t="s">
        <v>24</v>
      </c>
      <c r="AF33" s="95" t="s">
        <v>24</v>
      </c>
      <c r="AH33" s="112">
        <v>1926</v>
      </c>
      <c r="AI33" s="95" t="s">
        <v>24</v>
      </c>
      <c r="AJ33" s="96" t="s">
        <v>24</v>
      </c>
      <c r="AK33" s="96" t="s">
        <v>24</v>
      </c>
      <c r="AL33" s="96" t="s">
        <v>24</v>
      </c>
      <c r="AM33" s="96" t="s">
        <v>24</v>
      </c>
      <c r="AN33" s="96" t="s">
        <v>24</v>
      </c>
      <c r="AO33" s="96" t="s">
        <v>24</v>
      </c>
      <c r="AP33" s="96" t="s">
        <v>24</v>
      </c>
      <c r="AQ33" s="96" t="s">
        <v>24</v>
      </c>
      <c r="AR33" s="96" t="s">
        <v>24</v>
      </c>
      <c r="AS33" s="96" t="s">
        <v>24</v>
      </c>
      <c r="AT33" s="95" t="s">
        <v>24</v>
      </c>
      <c r="AU33" s="95" t="s">
        <v>24</v>
      </c>
      <c r="AV33" s="95" t="s">
        <v>24</v>
      </c>
      <c r="AW33" s="96" t="s">
        <v>24</v>
      </c>
      <c r="AY33" s="112">
        <v>1926</v>
      </c>
    </row>
    <row r="34" spans="2:51">
      <c r="B34" s="112">
        <v>1927</v>
      </c>
      <c r="C34" s="95" t="s">
        <v>24</v>
      </c>
      <c r="D34" s="96" t="s">
        <v>24</v>
      </c>
      <c r="E34" s="96" t="s">
        <v>24</v>
      </c>
      <c r="F34" s="96" t="s">
        <v>24</v>
      </c>
      <c r="G34" s="96" t="s">
        <v>24</v>
      </c>
      <c r="H34" s="96" t="s">
        <v>24</v>
      </c>
      <c r="I34" s="96" t="s">
        <v>24</v>
      </c>
      <c r="J34" s="96" t="s">
        <v>24</v>
      </c>
      <c r="K34" s="96" t="s">
        <v>24</v>
      </c>
      <c r="L34" s="96" t="s">
        <v>24</v>
      </c>
      <c r="M34" s="96" t="s">
        <v>24</v>
      </c>
      <c r="N34" s="95" t="s">
        <v>24</v>
      </c>
      <c r="O34" s="95" t="s">
        <v>24</v>
      </c>
      <c r="P34" s="95" t="s">
        <v>24</v>
      </c>
      <c r="R34" s="112">
        <v>1927</v>
      </c>
      <c r="S34" s="95" t="s">
        <v>24</v>
      </c>
      <c r="T34" s="96" t="s">
        <v>24</v>
      </c>
      <c r="U34" s="96" t="s">
        <v>24</v>
      </c>
      <c r="V34" s="96" t="s">
        <v>24</v>
      </c>
      <c r="W34" s="96" t="s">
        <v>24</v>
      </c>
      <c r="X34" s="96" t="s">
        <v>24</v>
      </c>
      <c r="Y34" s="96" t="s">
        <v>24</v>
      </c>
      <c r="Z34" s="96" t="s">
        <v>24</v>
      </c>
      <c r="AA34" s="96" t="s">
        <v>24</v>
      </c>
      <c r="AB34" s="96" t="s">
        <v>24</v>
      </c>
      <c r="AC34" s="96" t="s">
        <v>24</v>
      </c>
      <c r="AD34" s="95" t="s">
        <v>24</v>
      </c>
      <c r="AE34" s="95" t="s">
        <v>24</v>
      </c>
      <c r="AF34" s="95" t="s">
        <v>24</v>
      </c>
      <c r="AH34" s="112">
        <v>1927</v>
      </c>
      <c r="AI34" s="95" t="s">
        <v>24</v>
      </c>
      <c r="AJ34" s="96" t="s">
        <v>24</v>
      </c>
      <c r="AK34" s="96" t="s">
        <v>24</v>
      </c>
      <c r="AL34" s="96" t="s">
        <v>24</v>
      </c>
      <c r="AM34" s="96" t="s">
        <v>24</v>
      </c>
      <c r="AN34" s="96" t="s">
        <v>24</v>
      </c>
      <c r="AO34" s="96" t="s">
        <v>24</v>
      </c>
      <c r="AP34" s="96" t="s">
        <v>24</v>
      </c>
      <c r="AQ34" s="96" t="s">
        <v>24</v>
      </c>
      <c r="AR34" s="96" t="s">
        <v>24</v>
      </c>
      <c r="AS34" s="96" t="s">
        <v>24</v>
      </c>
      <c r="AT34" s="95" t="s">
        <v>24</v>
      </c>
      <c r="AU34" s="95" t="s">
        <v>24</v>
      </c>
      <c r="AV34" s="95" t="s">
        <v>24</v>
      </c>
      <c r="AW34" s="96" t="s">
        <v>24</v>
      </c>
      <c r="AY34" s="112">
        <v>1927</v>
      </c>
    </row>
    <row r="35" spans="2:51">
      <c r="B35" s="112">
        <v>1928</v>
      </c>
      <c r="C35" s="95" t="s">
        <v>24</v>
      </c>
      <c r="D35" s="96" t="s">
        <v>24</v>
      </c>
      <c r="E35" s="96" t="s">
        <v>24</v>
      </c>
      <c r="F35" s="96" t="s">
        <v>24</v>
      </c>
      <c r="G35" s="96" t="s">
        <v>24</v>
      </c>
      <c r="H35" s="96" t="s">
        <v>24</v>
      </c>
      <c r="I35" s="96" t="s">
        <v>24</v>
      </c>
      <c r="J35" s="96" t="s">
        <v>24</v>
      </c>
      <c r="K35" s="96" t="s">
        <v>24</v>
      </c>
      <c r="L35" s="96" t="s">
        <v>24</v>
      </c>
      <c r="M35" s="96" t="s">
        <v>24</v>
      </c>
      <c r="N35" s="95" t="s">
        <v>24</v>
      </c>
      <c r="O35" s="95" t="s">
        <v>24</v>
      </c>
      <c r="P35" s="95" t="s">
        <v>24</v>
      </c>
      <c r="R35" s="112">
        <v>1928</v>
      </c>
      <c r="S35" s="95" t="s">
        <v>24</v>
      </c>
      <c r="T35" s="96" t="s">
        <v>24</v>
      </c>
      <c r="U35" s="96" t="s">
        <v>24</v>
      </c>
      <c r="V35" s="96" t="s">
        <v>24</v>
      </c>
      <c r="W35" s="96" t="s">
        <v>24</v>
      </c>
      <c r="X35" s="96" t="s">
        <v>24</v>
      </c>
      <c r="Y35" s="96" t="s">
        <v>24</v>
      </c>
      <c r="Z35" s="96" t="s">
        <v>24</v>
      </c>
      <c r="AA35" s="96" t="s">
        <v>24</v>
      </c>
      <c r="AB35" s="96" t="s">
        <v>24</v>
      </c>
      <c r="AC35" s="96" t="s">
        <v>24</v>
      </c>
      <c r="AD35" s="95" t="s">
        <v>24</v>
      </c>
      <c r="AE35" s="95" t="s">
        <v>24</v>
      </c>
      <c r="AF35" s="95" t="s">
        <v>24</v>
      </c>
      <c r="AH35" s="112">
        <v>1928</v>
      </c>
      <c r="AI35" s="95" t="s">
        <v>24</v>
      </c>
      <c r="AJ35" s="96" t="s">
        <v>24</v>
      </c>
      <c r="AK35" s="96" t="s">
        <v>24</v>
      </c>
      <c r="AL35" s="96" t="s">
        <v>24</v>
      </c>
      <c r="AM35" s="96" t="s">
        <v>24</v>
      </c>
      <c r="AN35" s="96" t="s">
        <v>24</v>
      </c>
      <c r="AO35" s="96" t="s">
        <v>24</v>
      </c>
      <c r="AP35" s="96" t="s">
        <v>24</v>
      </c>
      <c r="AQ35" s="96" t="s">
        <v>24</v>
      </c>
      <c r="AR35" s="96" t="s">
        <v>24</v>
      </c>
      <c r="AS35" s="96" t="s">
        <v>24</v>
      </c>
      <c r="AT35" s="95" t="s">
        <v>24</v>
      </c>
      <c r="AU35" s="95" t="s">
        <v>24</v>
      </c>
      <c r="AV35" s="95" t="s">
        <v>24</v>
      </c>
      <c r="AW35" s="96" t="s">
        <v>24</v>
      </c>
      <c r="AY35" s="112">
        <v>1928</v>
      </c>
    </row>
    <row r="36" spans="2:51">
      <c r="B36" s="112">
        <v>1929</v>
      </c>
      <c r="C36" s="95" t="s">
        <v>24</v>
      </c>
      <c r="D36" s="96" t="s">
        <v>24</v>
      </c>
      <c r="E36" s="96" t="s">
        <v>24</v>
      </c>
      <c r="F36" s="96" t="s">
        <v>24</v>
      </c>
      <c r="G36" s="96" t="s">
        <v>24</v>
      </c>
      <c r="H36" s="96" t="s">
        <v>24</v>
      </c>
      <c r="I36" s="96" t="s">
        <v>24</v>
      </c>
      <c r="J36" s="96" t="s">
        <v>24</v>
      </c>
      <c r="K36" s="96" t="s">
        <v>24</v>
      </c>
      <c r="L36" s="96" t="s">
        <v>24</v>
      </c>
      <c r="M36" s="96" t="s">
        <v>24</v>
      </c>
      <c r="N36" s="95" t="s">
        <v>24</v>
      </c>
      <c r="O36" s="95" t="s">
        <v>24</v>
      </c>
      <c r="P36" s="95" t="s">
        <v>24</v>
      </c>
      <c r="R36" s="112">
        <v>1929</v>
      </c>
      <c r="S36" s="95" t="s">
        <v>24</v>
      </c>
      <c r="T36" s="96" t="s">
        <v>24</v>
      </c>
      <c r="U36" s="96" t="s">
        <v>24</v>
      </c>
      <c r="V36" s="96" t="s">
        <v>24</v>
      </c>
      <c r="W36" s="96" t="s">
        <v>24</v>
      </c>
      <c r="X36" s="96" t="s">
        <v>24</v>
      </c>
      <c r="Y36" s="96" t="s">
        <v>24</v>
      </c>
      <c r="Z36" s="96" t="s">
        <v>24</v>
      </c>
      <c r="AA36" s="96" t="s">
        <v>24</v>
      </c>
      <c r="AB36" s="96" t="s">
        <v>24</v>
      </c>
      <c r="AC36" s="96" t="s">
        <v>24</v>
      </c>
      <c r="AD36" s="95" t="s">
        <v>24</v>
      </c>
      <c r="AE36" s="95" t="s">
        <v>24</v>
      </c>
      <c r="AF36" s="95" t="s">
        <v>24</v>
      </c>
      <c r="AH36" s="112">
        <v>1929</v>
      </c>
      <c r="AI36" s="95" t="s">
        <v>24</v>
      </c>
      <c r="AJ36" s="96" t="s">
        <v>24</v>
      </c>
      <c r="AK36" s="96" t="s">
        <v>24</v>
      </c>
      <c r="AL36" s="96" t="s">
        <v>24</v>
      </c>
      <c r="AM36" s="96" t="s">
        <v>24</v>
      </c>
      <c r="AN36" s="96" t="s">
        <v>24</v>
      </c>
      <c r="AO36" s="96" t="s">
        <v>24</v>
      </c>
      <c r="AP36" s="96" t="s">
        <v>24</v>
      </c>
      <c r="AQ36" s="96" t="s">
        <v>24</v>
      </c>
      <c r="AR36" s="96" t="s">
        <v>24</v>
      </c>
      <c r="AS36" s="96" t="s">
        <v>24</v>
      </c>
      <c r="AT36" s="95" t="s">
        <v>24</v>
      </c>
      <c r="AU36" s="95" t="s">
        <v>24</v>
      </c>
      <c r="AV36" s="95" t="s">
        <v>24</v>
      </c>
      <c r="AW36" s="96" t="s">
        <v>24</v>
      </c>
      <c r="AY36" s="112">
        <v>1929</v>
      </c>
    </row>
    <row r="37" spans="2:51">
      <c r="B37" s="112">
        <v>1930</v>
      </c>
      <c r="C37" s="95" t="s">
        <v>24</v>
      </c>
      <c r="D37" s="96" t="s">
        <v>24</v>
      </c>
      <c r="E37" s="96" t="s">
        <v>24</v>
      </c>
      <c r="F37" s="96" t="s">
        <v>24</v>
      </c>
      <c r="G37" s="96" t="s">
        <v>24</v>
      </c>
      <c r="H37" s="96" t="s">
        <v>24</v>
      </c>
      <c r="I37" s="96" t="s">
        <v>24</v>
      </c>
      <c r="J37" s="96" t="s">
        <v>24</v>
      </c>
      <c r="K37" s="96" t="s">
        <v>24</v>
      </c>
      <c r="L37" s="96" t="s">
        <v>24</v>
      </c>
      <c r="M37" s="96" t="s">
        <v>24</v>
      </c>
      <c r="N37" s="95" t="s">
        <v>24</v>
      </c>
      <c r="O37" s="95" t="s">
        <v>24</v>
      </c>
      <c r="P37" s="95" t="s">
        <v>24</v>
      </c>
      <c r="R37" s="112">
        <v>1930</v>
      </c>
      <c r="S37" s="95" t="s">
        <v>24</v>
      </c>
      <c r="T37" s="96" t="s">
        <v>24</v>
      </c>
      <c r="U37" s="96" t="s">
        <v>24</v>
      </c>
      <c r="V37" s="96" t="s">
        <v>24</v>
      </c>
      <c r="W37" s="96" t="s">
        <v>24</v>
      </c>
      <c r="X37" s="96" t="s">
        <v>24</v>
      </c>
      <c r="Y37" s="96" t="s">
        <v>24</v>
      </c>
      <c r="Z37" s="96" t="s">
        <v>24</v>
      </c>
      <c r="AA37" s="96" t="s">
        <v>24</v>
      </c>
      <c r="AB37" s="96" t="s">
        <v>24</v>
      </c>
      <c r="AC37" s="96" t="s">
        <v>24</v>
      </c>
      <c r="AD37" s="95" t="s">
        <v>24</v>
      </c>
      <c r="AE37" s="95" t="s">
        <v>24</v>
      </c>
      <c r="AF37" s="95" t="s">
        <v>24</v>
      </c>
      <c r="AH37" s="112">
        <v>1930</v>
      </c>
      <c r="AI37" s="95" t="s">
        <v>24</v>
      </c>
      <c r="AJ37" s="96" t="s">
        <v>24</v>
      </c>
      <c r="AK37" s="96" t="s">
        <v>24</v>
      </c>
      <c r="AL37" s="96" t="s">
        <v>24</v>
      </c>
      <c r="AM37" s="96" t="s">
        <v>24</v>
      </c>
      <c r="AN37" s="96" t="s">
        <v>24</v>
      </c>
      <c r="AO37" s="96" t="s">
        <v>24</v>
      </c>
      <c r="AP37" s="96" t="s">
        <v>24</v>
      </c>
      <c r="AQ37" s="96" t="s">
        <v>24</v>
      </c>
      <c r="AR37" s="96" t="s">
        <v>24</v>
      </c>
      <c r="AS37" s="96" t="s">
        <v>24</v>
      </c>
      <c r="AT37" s="95" t="s">
        <v>24</v>
      </c>
      <c r="AU37" s="95" t="s">
        <v>24</v>
      </c>
      <c r="AV37" s="95" t="s">
        <v>24</v>
      </c>
      <c r="AW37" s="96" t="s">
        <v>24</v>
      </c>
      <c r="AY37" s="112">
        <v>1930</v>
      </c>
    </row>
    <row r="38" spans="2:51">
      <c r="B38" s="113">
        <v>1931</v>
      </c>
      <c r="C38" s="95" t="s">
        <v>24</v>
      </c>
      <c r="D38" s="96" t="s">
        <v>24</v>
      </c>
      <c r="E38" s="96" t="s">
        <v>24</v>
      </c>
      <c r="F38" s="96" t="s">
        <v>24</v>
      </c>
      <c r="G38" s="96" t="s">
        <v>24</v>
      </c>
      <c r="H38" s="96" t="s">
        <v>24</v>
      </c>
      <c r="I38" s="96" t="s">
        <v>24</v>
      </c>
      <c r="J38" s="96" t="s">
        <v>24</v>
      </c>
      <c r="K38" s="96" t="s">
        <v>24</v>
      </c>
      <c r="L38" s="96" t="s">
        <v>24</v>
      </c>
      <c r="M38" s="96" t="s">
        <v>24</v>
      </c>
      <c r="N38" s="95" t="s">
        <v>24</v>
      </c>
      <c r="O38" s="95" t="s">
        <v>24</v>
      </c>
      <c r="P38" s="95" t="s">
        <v>24</v>
      </c>
      <c r="R38" s="113">
        <v>1931</v>
      </c>
      <c r="S38" s="95" t="s">
        <v>24</v>
      </c>
      <c r="T38" s="96" t="s">
        <v>24</v>
      </c>
      <c r="U38" s="96" t="s">
        <v>24</v>
      </c>
      <c r="V38" s="96" t="s">
        <v>24</v>
      </c>
      <c r="W38" s="96" t="s">
        <v>24</v>
      </c>
      <c r="X38" s="96" t="s">
        <v>24</v>
      </c>
      <c r="Y38" s="96" t="s">
        <v>24</v>
      </c>
      <c r="Z38" s="96" t="s">
        <v>24</v>
      </c>
      <c r="AA38" s="96" t="s">
        <v>24</v>
      </c>
      <c r="AB38" s="96" t="s">
        <v>24</v>
      </c>
      <c r="AC38" s="96" t="s">
        <v>24</v>
      </c>
      <c r="AD38" s="95" t="s">
        <v>24</v>
      </c>
      <c r="AE38" s="95" t="s">
        <v>24</v>
      </c>
      <c r="AF38" s="95" t="s">
        <v>24</v>
      </c>
      <c r="AH38" s="113">
        <v>1931</v>
      </c>
      <c r="AI38" s="95" t="s">
        <v>24</v>
      </c>
      <c r="AJ38" s="96" t="s">
        <v>24</v>
      </c>
      <c r="AK38" s="96" t="s">
        <v>24</v>
      </c>
      <c r="AL38" s="96" t="s">
        <v>24</v>
      </c>
      <c r="AM38" s="96" t="s">
        <v>24</v>
      </c>
      <c r="AN38" s="96" t="s">
        <v>24</v>
      </c>
      <c r="AO38" s="96" t="s">
        <v>24</v>
      </c>
      <c r="AP38" s="96" t="s">
        <v>24</v>
      </c>
      <c r="AQ38" s="96" t="s">
        <v>24</v>
      </c>
      <c r="AR38" s="96" t="s">
        <v>24</v>
      </c>
      <c r="AS38" s="96" t="s">
        <v>24</v>
      </c>
      <c r="AT38" s="95" t="s">
        <v>24</v>
      </c>
      <c r="AU38" s="95" t="s">
        <v>24</v>
      </c>
      <c r="AV38" s="95" t="s">
        <v>24</v>
      </c>
      <c r="AW38" s="96" t="s">
        <v>24</v>
      </c>
      <c r="AY38" s="113">
        <v>1931</v>
      </c>
    </row>
    <row r="39" spans="2:51">
      <c r="B39" s="113">
        <v>1932</v>
      </c>
      <c r="C39" s="95" t="s">
        <v>24</v>
      </c>
      <c r="D39" s="96" t="s">
        <v>24</v>
      </c>
      <c r="E39" s="96" t="s">
        <v>24</v>
      </c>
      <c r="F39" s="96" t="s">
        <v>24</v>
      </c>
      <c r="G39" s="96" t="s">
        <v>24</v>
      </c>
      <c r="H39" s="96" t="s">
        <v>24</v>
      </c>
      <c r="I39" s="96" t="s">
        <v>24</v>
      </c>
      <c r="J39" s="96" t="s">
        <v>24</v>
      </c>
      <c r="K39" s="96" t="s">
        <v>24</v>
      </c>
      <c r="L39" s="96" t="s">
        <v>24</v>
      </c>
      <c r="M39" s="96" t="s">
        <v>24</v>
      </c>
      <c r="N39" s="95" t="s">
        <v>24</v>
      </c>
      <c r="O39" s="95" t="s">
        <v>24</v>
      </c>
      <c r="P39" s="95" t="s">
        <v>24</v>
      </c>
      <c r="R39" s="113">
        <v>1932</v>
      </c>
      <c r="S39" s="95" t="s">
        <v>24</v>
      </c>
      <c r="T39" s="96" t="s">
        <v>24</v>
      </c>
      <c r="U39" s="96" t="s">
        <v>24</v>
      </c>
      <c r="V39" s="96" t="s">
        <v>24</v>
      </c>
      <c r="W39" s="96" t="s">
        <v>24</v>
      </c>
      <c r="X39" s="96" t="s">
        <v>24</v>
      </c>
      <c r="Y39" s="96" t="s">
        <v>24</v>
      </c>
      <c r="Z39" s="96" t="s">
        <v>24</v>
      </c>
      <c r="AA39" s="96" t="s">
        <v>24</v>
      </c>
      <c r="AB39" s="96" t="s">
        <v>24</v>
      </c>
      <c r="AC39" s="96" t="s">
        <v>24</v>
      </c>
      <c r="AD39" s="95" t="s">
        <v>24</v>
      </c>
      <c r="AE39" s="95" t="s">
        <v>24</v>
      </c>
      <c r="AF39" s="95" t="s">
        <v>24</v>
      </c>
      <c r="AH39" s="113">
        <v>1932</v>
      </c>
      <c r="AI39" s="95" t="s">
        <v>24</v>
      </c>
      <c r="AJ39" s="96" t="s">
        <v>24</v>
      </c>
      <c r="AK39" s="96" t="s">
        <v>24</v>
      </c>
      <c r="AL39" s="96" t="s">
        <v>24</v>
      </c>
      <c r="AM39" s="96" t="s">
        <v>24</v>
      </c>
      <c r="AN39" s="96" t="s">
        <v>24</v>
      </c>
      <c r="AO39" s="96" t="s">
        <v>24</v>
      </c>
      <c r="AP39" s="96" t="s">
        <v>24</v>
      </c>
      <c r="AQ39" s="96" t="s">
        <v>24</v>
      </c>
      <c r="AR39" s="96" t="s">
        <v>24</v>
      </c>
      <c r="AS39" s="96" t="s">
        <v>24</v>
      </c>
      <c r="AT39" s="95" t="s">
        <v>24</v>
      </c>
      <c r="AU39" s="95" t="s">
        <v>24</v>
      </c>
      <c r="AV39" s="95" t="s">
        <v>24</v>
      </c>
      <c r="AW39" s="96" t="s">
        <v>24</v>
      </c>
      <c r="AY39" s="113">
        <v>1932</v>
      </c>
    </row>
    <row r="40" spans="2:51">
      <c r="B40" s="113">
        <v>1933</v>
      </c>
      <c r="C40" s="95" t="s">
        <v>24</v>
      </c>
      <c r="D40" s="96" t="s">
        <v>24</v>
      </c>
      <c r="E40" s="96" t="s">
        <v>24</v>
      </c>
      <c r="F40" s="96" t="s">
        <v>24</v>
      </c>
      <c r="G40" s="96" t="s">
        <v>24</v>
      </c>
      <c r="H40" s="96" t="s">
        <v>24</v>
      </c>
      <c r="I40" s="96" t="s">
        <v>24</v>
      </c>
      <c r="J40" s="96" t="s">
        <v>24</v>
      </c>
      <c r="K40" s="96" t="s">
        <v>24</v>
      </c>
      <c r="L40" s="96" t="s">
        <v>24</v>
      </c>
      <c r="M40" s="96" t="s">
        <v>24</v>
      </c>
      <c r="N40" s="95" t="s">
        <v>24</v>
      </c>
      <c r="O40" s="95" t="s">
        <v>24</v>
      </c>
      <c r="P40" s="95" t="s">
        <v>24</v>
      </c>
      <c r="R40" s="113">
        <v>1933</v>
      </c>
      <c r="S40" s="95" t="s">
        <v>24</v>
      </c>
      <c r="T40" s="96" t="s">
        <v>24</v>
      </c>
      <c r="U40" s="96" t="s">
        <v>24</v>
      </c>
      <c r="V40" s="96" t="s">
        <v>24</v>
      </c>
      <c r="W40" s="96" t="s">
        <v>24</v>
      </c>
      <c r="X40" s="96" t="s">
        <v>24</v>
      </c>
      <c r="Y40" s="96" t="s">
        <v>24</v>
      </c>
      <c r="Z40" s="96" t="s">
        <v>24</v>
      </c>
      <c r="AA40" s="96" t="s">
        <v>24</v>
      </c>
      <c r="AB40" s="96" t="s">
        <v>24</v>
      </c>
      <c r="AC40" s="96" t="s">
        <v>24</v>
      </c>
      <c r="AD40" s="95" t="s">
        <v>24</v>
      </c>
      <c r="AE40" s="95" t="s">
        <v>24</v>
      </c>
      <c r="AF40" s="95" t="s">
        <v>24</v>
      </c>
      <c r="AH40" s="113">
        <v>1933</v>
      </c>
      <c r="AI40" s="95" t="s">
        <v>24</v>
      </c>
      <c r="AJ40" s="96" t="s">
        <v>24</v>
      </c>
      <c r="AK40" s="96" t="s">
        <v>24</v>
      </c>
      <c r="AL40" s="96" t="s">
        <v>24</v>
      </c>
      <c r="AM40" s="96" t="s">
        <v>24</v>
      </c>
      <c r="AN40" s="96" t="s">
        <v>24</v>
      </c>
      <c r="AO40" s="96" t="s">
        <v>24</v>
      </c>
      <c r="AP40" s="96" t="s">
        <v>24</v>
      </c>
      <c r="AQ40" s="96" t="s">
        <v>24</v>
      </c>
      <c r="AR40" s="96" t="s">
        <v>24</v>
      </c>
      <c r="AS40" s="96" t="s">
        <v>24</v>
      </c>
      <c r="AT40" s="95" t="s">
        <v>24</v>
      </c>
      <c r="AU40" s="95" t="s">
        <v>24</v>
      </c>
      <c r="AV40" s="95" t="s">
        <v>24</v>
      </c>
      <c r="AW40" s="96" t="s">
        <v>24</v>
      </c>
      <c r="AY40" s="113">
        <v>1933</v>
      </c>
    </row>
    <row r="41" spans="2:51">
      <c r="B41" s="113">
        <v>1934</v>
      </c>
      <c r="C41" s="95" t="s">
        <v>24</v>
      </c>
      <c r="D41" s="96" t="s">
        <v>24</v>
      </c>
      <c r="E41" s="96" t="s">
        <v>24</v>
      </c>
      <c r="F41" s="96" t="s">
        <v>24</v>
      </c>
      <c r="G41" s="96" t="s">
        <v>24</v>
      </c>
      <c r="H41" s="96" t="s">
        <v>24</v>
      </c>
      <c r="I41" s="96" t="s">
        <v>24</v>
      </c>
      <c r="J41" s="96" t="s">
        <v>24</v>
      </c>
      <c r="K41" s="96" t="s">
        <v>24</v>
      </c>
      <c r="L41" s="96" t="s">
        <v>24</v>
      </c>
      <c r="M41" s="96" t="s">
        <v>24</v>
      </c>
      <c r="N41" s="95" t="s">
        <v>24</v>
      </c>
      <c r="O41" s="95" t="s">
        <v>24</v>
      </c>
      <c r="P41" s="95" t="s">
        <v>24</v>
      </c>
      <c r="R41" s="113">
        <v>1934</v>
      </c>
      <c r="S41" s="95" t="s">
        <v>24</v>
      </c>
      <c r="T41" s="96" t="s">
        <v>24</v>
      </c>
      <c r="U41" s="96" t="s">
        <v>24</v>
      </c>
      <c r="V41" s="96" t="s">
        <v>24</v>
      </c>
      <c r="W41" s="96" t="s">
        <v>24</v>
      </c>
      <c r="X41" s="96" t="s">
        <v>24</v>
      </c>
      <c r="Y41" s="96" t="s">
        <v>24</v>
      </c>
      <c r="Z41" s="96" t="s">
        <v>24</v>
      </c>
      <c r="AA41" s="96" t="s">
        <v>24</v>
      </c>
      <c r="AB41" s="96" t="s">
        <v>24</v>
      </c>
      <c r="AC41" s="96" t="s">
        <v>24</v>
      </c>
      <c r="AD41" s="95" t="s">
        <v>24</v>
      </c>
      <c r="AE41" s="95" t="s">
        <v>24</v>
      </c>
      <c r="AF41" s="95" t="s">
        <v>24</v>
      </c>
      <c r="AH41" s="113">
        <v>1934</v>
      </c>
      <c r="AI41" s="95" t="s">
        <v>24</v>
      </c>
      <c r="AJ41" s="96" t="s">
        <v>24</v>
      </c>
      <c r="AK41" s="96" t="s">
        <v>24</v>
      </c>
      <c r="AL41" s="96" t="s">
        <v>24</v>
      </c>
      <c r="AM41" s="96" t="s">
        <v>24</v>
      </c>
      <c r="AN41" s="96" t="s">
        <v>24</v>
      </c>
      <c r="AO41" s="96" t="s">
        <v>24</v>
      </c>
      <c r="AP41" s="96" t="s">
        <v>24</v>
      </c>
      <c r="AQ41" s="96" t="s">
        <v>24</v>
      </c>
      <c r="AR41" s="96" t="s">
        <v>24</v>
      </c>
      <c r="AS41" s="96" t="s">
        <v>24</v>
      </c>
      <c r="AT41" s="95" t="s">
        <v>24</v>
      </c>
      <c r="AU41" s="95" t="s">
        <v>24</v>
      </c>
      <c r="AV41" s="95" t="s">
        <v>24</v>
      </c>
      <c r="AW41" s="96" t="s">
        <v>24</v>
      </c>
      <c r="AY41" s="113">
        <v>1934</v>
      </c>
    </row>
    <row r="42" spans="2:51">
      <c r="B42" s="113">
        <v>1935</v>
      </c>
      <c r="C42" s="95" t="s">
        <v>24</v>
      </c>
      <c r="D42" s="96" t="s">
        <v>24</v>
      </c>
      <c r="E42" s="96" t="s">
        <v>24</v>
      </c>
      <c r="F42" s="96" t="s">
        <v>24</v>
      </c>
      <c r="G42" s="96" t="s">
        <v>24</v>
      </c>
      <c r="H42" s="96" t="s">
        <v>24</v>
      </c>
      <c r="I42" s="96" t="s">
        <v>24</v>
      </c>
      <c r="J42" s="96" t="s">
        <v>24</v>
      </c>
      <c r="K42" s="96" t="s">
        <v>24</v>
      </c>
      <c r="L42" s="96" t="s">
        <v>24</v>
      </c>
      <c r="M42" s="96" t="s">
        <v>24</v>
      </c>
      <c r="N42" s="95" t="s">
        <v>24</v>
      </c>
      <c r="O42" s="95" t="s">
        <v>24</v>
      </c>
      <c r="P42" s="95" t="s">
        <v>24</v>
      </c>
      <c r="R42" s="113">
        <v>1935</v>
      </c>
      <c r="S42" s="95" t="s">
        <v>24</v>
      </c>
      <c r="T42" s="96" t="s">
        <v>24</v>
      </c>
      <c r="U42" s="96" t="s">
        <v>24</v>
      </c>
      <c r="V42" s="96" t="s">
        <v>24</v>
      </c>
      <c r="W42" s="96" t="s">
        <v>24</v>
      </c>
      <c r="X42" s="96" t="s">
        <v>24</v>
      </c>
      <c r="Y42" s="96" t="s">
        <v>24</v>
      </c>
      <c r="Z42" s="96" t="s">
        <v>24</v>
      </c>
      <c r="AA42" s="96" t="s">
        <v>24</v>
      </c>
      <c r="AB42" s="96" t="s">
        <v>24</v>
      </c>
      <c r="AC42" s="96" t="s">
        <v>24</v>
      </c>
      <c r="AD42" s="95" t="s">
        <v>24</v>
      </c>
      <c r="AE42" s="95" t="s">
        <v>24</v>
      </c>
      <c r="AF42" s="95" t="s">
        <v>24</v>
      </c>
      <c r="AH42" s="113">
        <v>1935</v>
      </c>
      <c r="AI42" s="95" t="s">
        <v>24</v>
      </c>
      <c r="AJ42" s="96" t="s">
        <v>24</v>
      </c>
      <c r="AK42" s="96" t="s">
        <v>24</v>
      </c>
      <c r="AL42" s="96" t="s">
        <v>24</v>
      </c>
      <c r="AM42" s="96" t="s">
        <v>24</v>
      </c>
      <c r="AN42" s="96" t="s">
        <v>24</v>
      </c>
      <c r="AO42" s="96" t="s">
        <v>24</v>
      </c>
      <c r="AP42" s="96" t="s">
        <v>24</v>
      </c>
      <c r="AQ42" s="96" t="s">
        <v>24</v>
      </c>
      <c r="AR42" s="96" t="s">
        <v>24</v>
      </c>
      <c r="AS42" s="96" t="s">
        <v>24</v>
      </c>
      <c r="AT42" s="95" t="s">
        <v>24</v>
      </c>
      <c r="AU42" s="95" t="s">
        <v>24</v>
      </c>
      <c r="AV42" s="95" t="s">
        <v>24</v>
      </c>
      <c r="AW42" s="96" t="s">
        <v>24</v>
      </c>
      <c r="AY42" s="113">
        <v>1935</v>
      </c>
    </row>
    <row r="43" spans="2:51">
      <c r="B43" s="113">
        <v>1936</v>
      </c>
      <c r="C43" s="95" t="s">
        <v>24</v>
      </c>
      <c r="D43" s="96" t="s">
        <v>24</v>
      </c>
      <c r="E43" s="96" t="s">
        <v>24</v>
      </c>
      <c r="F43" s="96" t="s">
        <v>24</v>
      </c>
      <c r="G43" s="96" t="s">
        <v>24</v>
      </c>
      <c r="H43" s="96" t="s">
        <v>24</v>
      </c>
      <c r="I43" s="96" t="s">
        <v>24</v>
      </c>
      <c r="J43" s="96" t="s">
        <v>24</v>
      </c>
      <c r="K43" s="96" t="s">
        <v>24</v>
      </c>
      <c r="L43" s="96" t="s">
        <v>24</v>
      </c>
      <c r="M43" s="96" t="s">
        <v>24</v>
      </c>
      <c r="N43" s="95" t="s">
        <v>24</v>
      </c>
      <c r="O43" s="95" t="s">
        <v>24</v>
      </c>
      <c r="P43" s="95" t="s">
        <v>24</v>
      </c>
      <c r="R43" s="113">
        <v>1936</v>
      </c>
      <c r="S43" s="95" t="s">
        <v>24</v>
      </c>
      <c r="T43" s="96" t="s">
        <v>24</v>
      </c>
      <c r="U43" s="96" t="s">
        <v>24</v>
      </c>
      <c r="V43" s="96" t="s">
        <v>24</v>
      </c>
      <c r="W43" s="96" t="s">
        <v>24</v>
      </c>
      <c r="X43" s="96" t="s">
        <v>24</v>
      </c>
      <c r="Y43" s="96" t="s">
        <v>24</v>
      </c>
      <c r="Z43" s="96" t="s">
        <v>24</v>
      </c>
      <c r="AA43" s="96" t="s">
        <v>24</v>
      </c>
      <c r="AB43" s="96" t="s">
        <v>24</v>
      </c>
      <c r="AC43" s="96" t="s">
        <v>24</v>
      </c>
      <c r="AD43" s="95" t="s">
        <v>24</v>
      </c>
      <c r="AE43" s="95" t="s">
        <v>24</v>
      </c>
      <c r="AF43" s="95" t="s">
        <v>24</v>
      </c>
      <c r="AH43" s="113">
        <v>1936</v>
      </c>
      <c r="AI43" s="95" t="s">
        <v>24</v>
      </c>
      <c r="AJ43" s="96" t="s">
        <v>24</v>
      </c>
      <c r="AK43" s="96" t="s">
        <v>24</v>
      </c>
      <c r="AL43" s="96" t="s">
        <v>24</v>
      </c>
      <c r="AM43" s="96" t="s">
        <v>24</v>
      </c>
      <c r="AN43" s="96" t="s">
        <v>24</v>
      </c>
      <c r="AO43" s="96" t="s">
        <v>24</v>
      </c>
      <c r="AP43" s="96" t="s">
        <v>24</v>
      </c>
      <c r="AQ43" s="96" t="s">
        <v>24</v>
      </c>
      <c r="AR43" s="96" t="s">
        <v>24</v>
      </c>
      <c r="AS43" s="96" t="s">
        <v>24</v>
      </c>
      <c r="AT43" s="95" t="s">
        <v>24</v>
      </c>
      <c r="AU43" s="95" t="s">
        <v>24</v>
      </c>
      <c r="AV43" s="95" t="s">
        <v>24</v>
      </c>
      <c r="AW43" s="96" t="s">
        <v>24</v>
      </c>
      <c r="AY43" s="113">
        <v>1936</v>
      </c>
    </row>
    <row r="44" spans="2:51">
      <c r="B44" s="113">
        <v>1937</v>
      </c>
      <c r="C44" s="95" t="s">
        <v>24</v>
      </c>
      <c r="D44" s="96" t="s">
        <v>24</v>
      </c>
      <c r="E44" s="96" t="s">
        <v>24</v>
      </c>
      <c r="F44" s="96" t="s">
        <v>24</v>
      </c>
      <c r="G44" s="96" t="s">
        <v>24</v>
      </c>
      <c r="H44" s="96" t="s">
        <v>24</v>
      </c>
      <c r="I44" s="96" t="s">
        <v>24</v>
      </c>
      <c r="J44" s="96" t="s">
        <v>24</v>
      </c>
      <c r="K44" s="96" t="s">
        <v>24</v>
      </c>
      <c r="L44" s="96" t="s">
        <v>24</v>
      </c>
      <c r="M44" s="96" t="s">
        <v>24</v>
      </c>
      <c r="N44" s="95" t="s">
        <v>24</v>
      </c>
      <c r="O44" s="95" t="s">
        <v>24</v>
      </c>
      <c r="P44" s="95" t="s">
        <v>24</v>
      </c>
      <c r="R44" s="113">
        <v>1937</v>
      </c>
      <c r="S44" s="95" t="s">
        <v>24</v>
      </c>
      <c r="T44" s="96" t="s">
        <v>24</v>
      </c>
      <c r="U44" s="96" t="s">
        <v>24</v>
      </c>
      <c r="V44" s="96" t="s">
        <v>24</v>
      </c>
      <c r="W44" s="96" t="s">
        <v>24</v>
      </c>
      <c r="X44" s="96" t="s">
        <v>24</v>
      </c>
      <c r="Y44" s="96" t="s">
        <v>24</v>
      </c>
      <c r="Z44" s="96" t="s">
        <v>24</v>
      </c>
      <c r="AA44" s="96" t="s">
        <v>24</v>
      </c>
      <c r="AB44" s="96" t="s">
        <v>24</v>
      </c>
      <c r="AC44" s="96" t="s">
        <v>24</v>
      </c>
      <c r="AD44" s="95" t="s">
        <v>24</v>
      </c>
      <c r="AE44" s="95" t="s">
        <v>24</v>
      </c>
      <c r="AF44" s="95" t="s">
        <v>24</v>
      </c>
      <c r="AH44" s="113">
        <v>1937</v>
      </c>
      <c r="AI44" s="95" t="s">
        <v>24</v>
      </c>
      <c r="AJ44" s="96" t="s">
        <v>24</v>
      </c>
      <c r="AK44" s="96" t="s">
        <v>24</v>
      </c>
      <c r="AL44" s="96" t="s">
        <v>24</v>
      </c>
      <c r="AM44" s="96" t="s">
        <v>24</v>
      </c>
      <c r="AN44" s="96" t="s">
        <v>24</v>
      </c>
      <c r="AO44" s="96" t="s">
        <v>24</v>
      </c>
      <c r="AP44" s="96" t="s">
        <v>24</v>
      </c>
      <c r="AQ44" s="96" t="s">
        <v>24</v>
      </c>
      <c r="AR44" s="96" t="s">
        <v>24</v>
      </c>
      <c r="AS44" s="96" t="s">
        <v>24</v>
      </c>
      <c r="AT44" s="95" t="s">
        <v>24</v>
      </c>
      <c r="AU44" s="95" t="s">
        <v>24</v>
      </c>
      <c r="AV44" s="95" t="s">
        <v>24</v>
      </c>
      <c r="AW44" s="96" t="s">
        <v>24</v>
      </c>
      <c r="AY44" s="113">
        <v>1937</v>
      </c>
    </row>
    <row r="45" spans="2:51">
      <c r="B45" s="113">
        <v>1938</v>
      </c>
      <c r="C45" s="95" t="s">
        <v>24</v>
      </c>
      <c r="D45" s="96" t="s">
        <v>24</v>
      </c>
      <c r="E45" s="96" t="s">
        <v>24</v>
      </c>
      <c r="F45" s="96" t="s">
        <v>24</v>
      </c>
      <c r="G45" s="96" t="s">
        <v>24</v>
      </c>
      <c r="H45" s="96" t="s">
        <v>24</v>
      </c>
      <c r="I45" s="96" t="s">
        <v>24</v>
      </c>
      <c r="J45" s="96" t="s">
        <v>24</v>
      </c>
      <c r="K45" s="96" t="s">
        <v>24</v>
      </c>
      <c r="L45" s="96" t="s">
        <v>24</v>
      </c>
      <c r="M45" s="96" t="s">
        <v>24</v>
      </c>
      <c r="N45" s="95" t="s">
        <v>24</v>
      </c>
      <c r="O45" s="95" t="s">
        <v>24</v>
      </c>
      <c r="P45" s="95" t="s">
        <v>24</v>
      </c>
      <c r="R45" s="113">
        <v>1938</v>
      </c>
      <c r="S45" s="95" t="s">
        <v>24</v>
      </c>
      <c r="T45" s="96" t="s">
        <v>24</v>
      </c>
      <c r="U45" s="96" t="s">
        <v>24</v>
      </c>
      <c r="V45" s="96" t="s">
        <v>24</v>
      </c>
      <c r="W45" s="96" t="s">
        <v>24</v>
      </c>
      <c r="X45" s="96" t="s">
        <v>24</v>
      </c>
      <c r="Y45" s="96" t="s">
        <v>24</v>
      </c>
      <c r="Z45" s="96" t="s">
        <v>24</v>
      </c>
      <c r="AA45" s="96" t="s">
        <v>24</v>
      </c>
      <c r="AB45" s="96" t="s">
        <v>24</v>
      </c>
      <c r="AC45" s="96" t="s">
        <v>24</v>
      </c>
      <c r="AD45" s="95" t="s">
        <v>24</v>
      </c>
      <c r="AE45" s="95" t="s">
        <v>24</v>
      </c>
      <c r="AF45" s="95" t="s">
        <v>24</v>
      </c>
      <c r="AH45" s="113">
        <v>1938</v>
      </c>
      <c r="AI45" s="95" t="s">
        <v>24</v>
      </c>
      <c r="AJ45" s="96" t="s">
        <v>24</v>
      </c>
      <c r="AK45" s="96" t="s">
        <v>24</v>
      </c>
      <c r="AL45" s="96" t="s">
        <v>24</v>
      </c>
      <c r="AM45" s="96" t="s">
        <v>24</v>
      </c>
      <c r="AN45" s="96" t="s">
        <v>24</v>
      </c>
      <c r="AO45" s="96" t="s">
        <v>24</v>
      </c>
      <c r="AP45" s="96" t="s">
        <v>24</v>
      </c>
      <c r="AQ45" s="96" t="s">
        <v>24</v>
      </c>
      <c r="AR45" s="96" t="s">
        <v>24</v>
      </c>
      <c r="AS45" s="96" t="s">
        <v>24</v>
      </c>
      <c r="AT45" s="95" t="s">
        <v>24</v>
      </c>
      <c r="AU45" s="95" t="s">
        <v>24</v>
      </c>
      <c r="AV45" s="95" t="s">
        <v>24</v>
      </c>
      <c r="AW45" s="96" t="s">
        <v>24</v>
      </c>
      <c r="AY45" s="113">
        <v>1938</v>
      </c>
    </row>
    <row r="46" spans="2:51">
      <c r="B46" s="113">
        <v>1939</v>
      </c>
      <c r="C46" s="95" t="s">
        <v>24</v>
      </c>
      <c r="D46" s="96" t="s">
        <v>24</v>
      </c>
      <c r="E46" s="96" t="s">
        <v>24</v>
      </c>
      <c r="F46" s="96" t="s">
        <v>24</v>
      </c>
      <c r="G46" s="96" t="s">
        <v>24</v>
      </c>
      <c r="H46" s="96" t="s">
        <v>24</v>
      </c>
      <c r="I46" s="96" t="s">
        <v>24</v>
      </c>
      <c r="J46" s="96" t="s">
        <v>24</v>
      </c>
      <c r="K46" s="96" t="s">
        <v>24</v>
      </c>
      <c r="L46" s="96" t="s">
        <v>24</v>
      </c>
      <c r="M46" s="96" t="s">
        <v>24</v>
      </c>
      <c r="N46" s="95" t="s">
        <v>24</v>
      </c>
      <c r="O46" s="95" t="s">
        <v>24</v>
      </c>
      <c r="P46" s="95" t="s">
        <v>24</v>
      </c>
      <c r="R46" s="113">
        <v>1939</v>
      </c>
      <c r="S46" s="95" t="s">
        <v>24</v>
      </c>
      <c r="T46" s="96" t="s">
        <v>24</v>
      </c>
      <c r="U46" s="96" t="s">
        <v>24</v>
      </c>
      <c r="V46" s="96" t="s">
        <v>24</v>
      </c>
      <c r="W46" s="96" t="s">
        <v>24</v>
      </c>
      <c r="X46" s="96" t="s">
        <v>24</v>
      </c>
      <c r="Y46" s="96" t="s">
        <v>24</v>
      </c>
      <c r="Z46" s="96" t="s">
        <v>24</v>
      </c>
      <c r="AA46" s="96" t="s">
        <v>24</v>
      </c>
      <c r="AB46" s="96" t="s">
        <v>24</v>
      </c>
      <c r="AC46" s="96" t="s">
        <v>24</v>
      </c>
      <c r="AD46" s="95" t="s">
        <v>24</v>
      </c>
      <c r="AE46" s="95" t="s">
        <v>24</v>
      </c>
      <c r="AF46" s="95" t="s">
        <v>24</v>
      </c>
      <c r="AH46" s="113">
        <v>1939</v>
      </c>
      <c r="AI46" s="95" t="s">
        <v>24</v>
      </c>
      <c r="AJ46" s="96" t="s">
        <v>24</v>
      </c>
      <c r="AK46" s="96" t="s">
        <v>24</v>
      </c>
      <c r="AL46" s="96" t="s">
        <v>24</v>
      </c>
      <c r="AM46" s="96" t="s">
        <v>24</v>
      </c>
      <c r="AN46" s="96" t="s">
        <v>24</v>
      </c>
      <c r="AO46" s="96" t="s">
        <v>24</v>
      </c>
      <c r="AP46" s="96" t="s">
        <v>24</v>
      </c>
      <c r="AQ46" s="96" t="s">
        <v>24</v>
      </c>
      <c r="AR46" s="96" t="s">
        <v>24</v>
      </c>
      <c r="AS46" s="96" t="s">
        <v>24</v>
      </c>
      <c r="AT46" s="95" t="s">
        <v>24</v>
      </c>
      <c r="AU46" s="95" t="s">
        <v>24</v>
      </c>
      <c r="AV46" s="95" t="s">
        <v>24</v>
      </c>
      <c r="AW46" s="96" t="s">
        <v>24</v>
      </c>
      <c r="AY46" s="113">
        <v>1939</v>
      </c>
    </row>
    <row r="47" spans="2:51">
      <c r="B47" s="114">
        <v>1940</v>
      </c>
      <c r="C47" s="95" t="s">
        <v>24</v>
      </c>
      <c r="D47" s="96" t="s">
        <v>24</v>
      </c>
      <c r="E47" s="96" t="s">
        <v>24</v>
      </c>
      <c r="F47" s="96" t="s">
        <v>24</v>
      </c>
      <c r="G47" s="96" t="s">
        <v>24</v>
      </c>
      <c r="H47" s="96" t="s">
        <v>24</v>
      </c>
      <c r="I47" s="96" t="s">
        <v>24</v>
      </c>
      <c r="J47" s="96" t="s">
        <v>24</v>
      </c>
      <c r="K47" s="96" t="s">
        <v>24</v>
      </c>
      <c r="L47" s="96" t="s">
        <v>24</v>
      </c>
      <c r="M47" s="96" t="s">
        <v>24</v>
      </c>
      <c r="N47" s="95" t="s">
        <v>24</v>
      </c>
      <c r="O47" s="95" t="s">
        <v>24</v>
      </c>
      <c r="P47" s="95" t="s">
        <v>24</v>
      </c>
      <c r="R47" s="114">
        <v>1940</v>
      </c>
      <c r="S47" s="95" t="s">
        <v>24</v>
      </c>
      <c r="T47" s="96" t="s">
        <v>24</v>
      </c>
      <c r="U47" s="96" t="s">
        <v>24</v>
      </c>
      <c r="V47" s="96" t="s">
        <v>24</v>
      </c>
      <c r="W47" s="96" t="s">
        <v>24</v>
      </c>
      <c r="X47" s="96" t="s">
        <v>24</v>
      </c>
      <c r="Y47" s="96" t="s">
        <v>24</v>
      </c>
      <c r="Z47" s="96" t="s">
        <v>24</v>
      </c>
      <c r="AA47" s="96" t="s">
        <v>24</v>
      </c>
      <c r="AB47" s="96" t="s">
        <v>24</v>
      </c>
      <c r="AC47" s="96" t="s">
        <v>24</v>
      </c>
      <c r="AD47" s="95" t="s">
        <v>24</v>
      </c>
      <c r="AE47" s="95" t="s">
        <v>24</v>
      </c>
      <c r="AF47" s="95" t="s">
        <v>24</v>
      </c>
      <c r="AH47" s="114">
        <v>1940</v>
      </c>
      <c r="AI47" s="95" t="s">
        <v>24</v>
      </c>
      <c r="AJ47" s="96" t="s">
        <v>24</v>
      </c>
      <c r="AK47" s="96" t="s">
        <v>24</v>
      </c>
      <c r="AL47" s="96" t="s">
        <v>24</v>
      </c>
      <c r="AM47" s="96" t="s">
        <v>24</v>
      </c>
      <c r="AN47" s="96" t="s">
        <v>24</v>
      </c>
      <c r="AO47" s="96" t="s">
        <v>24</v>
      </c>
      <c r="AP47" s="96" t="s">
        <v>24</v>
      </c>
      <c r="AQ47" s="96" t="s">
        <v>24</v>
      </c>
      <c r="AR47" s="96" t="s">
        <v>24</v>
      </c>
      <c r="AS47" s="96" t="s">
        <v>24</v>
      </c>
      <c r="AT47" s="95" t="s">
        <v>24</v>
      </c>
      <c r="AU47" s="95" t="s">
        <v>24</v>
      </c>
      <c r="AV47" s="95" t="s">
        <v>24</v>
      </c>
      <c r="AW47" s="96" t="s">
        <v>24</v>
      </c>
      <c r="AY47" s="114">
        <v>1940</v>
      </c>
    </row>
    <row r="48" spans="2:51">
      <c r="B48" s="114">
        <v>1941</v>
      </c>
      <c r="C48" s="95" t="s">
        <v>24</v>
      </c>
      <c r="D48" s="96" t="s">
        <v>24</v>
      </c>
      <c r="E48" s="96" t="s">
        <v>24</v>
      </c>
      <c r="F48" s="96" t="s">
        <v>24</v>
      </c>
      <c r="G48" s="96" t="s">
        <v>24</v>
      </c>
      <c r="H48" s="96" t="s">
        <v>24</v>
      </c>
      <c r="I48" s="96" t="s">
        <v>24</v>
      </c>
      <c r="J48" s="96" t="s">
        <v>24</v>
      </c>
      <c r="K48" s="96" t="s">
        <v>24</v>
      </c>
      <c r="L48" s="96" t="s">
        <v>24</v>
      </c>
      <c r="M48" s="96" t="s">
        <v>24</v>
      </c>
      <c r="N48" s="95" t="s">
        <v>24</v>
      </c>
      <c r="O48" s="95" t="s">
        <v>24</v>
      </c>
      <c r="P48" s="95" t="s">
        <v>24</v>
      </c>
      <c r="R48" s="114">
        <v>1941</v>
      </c>
      <c r="S48" s="95" t="s">
        <v>24</v>
      </c>
      <c r="T48" s="96" t="s">
        <v>24</v>
      </c>
      <c r="U48" s="96" t="s">
        <v>24</v>
      </c>
      <c r="V48" s="96" t="s">
        <v>24</v>
      </c>
      <c r="W48" s="96" t="s">
        <v>24</v>
      </c>
      <c r="X48" s="96" t="s">
        <v>24</v>
      </c>
      <c r="Y48" s="96" t="s">
        <v>24</v>
      </c>
      <c r="Z48" s="96" t="s">
        <v>24</v>
      </c>
      <c r="AA48" s="96" t="s">
        <v>24</v>
      </c>
      <c r="AB48" s="96" t="s">
        <v>24</v>
      </c>
      <c r="AC48" s="96" t="s">
        <v>24</v>
      </c>
      <c r="AD48" s="95" t="s">
        <v>24</v>
      </c>
      <c r="AE48" s="95" t="s">
        <v>24</v>
      </c>
      <c r="AF48" s="95" t="s">
        <v>24</v>
      </c>
      <c r="AH48" s="114">
        <v>1941</v>
      </c>
      <c r="AI48" s="95" t="s">
        <v>24</v>
      </c>
      <c r="AJ48" s="96" t="s">
        <v>24</v>
      </c>
      <c r="AK48" s="96" t="s">
        <v>24</v>
      </c>
      <c r="AL48" s="96" t="s">
        <v>24</v>
      </c>
      <c r="AM48" s="96" t="s">
        <v>24</v>
      </c>
      <c r="AN48" s="96" t="s">
        <v>24</v>
      </c>
      <c r="AO48" s="96" t="s">
        <v>24</v>
      </c>
      <c r="AP48" s="96" t="s">
        <v>24</v>
      </c>
      <c r="AQ48" s="96" t="s">
        <v>24</v>
      </c>
      <c r="AR48" s="96" t="s">
        <v>24</v>
      </c>
      <c r="AS48" s="96" t="s">
        <v>24</v>
      </c>
      <c r="AT48" s="95" t="s">
        <v>24</v>
      </c>
      <c r="AU48" s="95" t="s">
        <v>24</v>
      </c>
      <c r="AV48" s="95" t="s">
        <v>24</v>
      </c>
      <c r="AW48" s="96" t="s">
        <v>24</v>
      </c>
      <c r="AY48" s="114">
        <v>1941</v>
      </c>
    </row>
    <row r="49" spans="2:51">
      <c r="B49" s="114">
        <v>1942</v>
      </c>
      <c r="C49" s="95" t="s">
        <v>24</v>
      </c>
      <c r="D49" s="96" t="s">
        <v>24</v>
      </c>
      <c r="E49" s="96" t="s">
        <v>24</v>
      </c>
      <c r="F49" s="96" t="s">
        <v>24</v>
      </c>
      <c r="G49" s="96" t="s">
        <v>24</v>
      </c>
      <c r="H49" s="96" t="s">
        <v>24</v>
      </c>
      <c r="I49" s="96" t="s">
        <v>24</v>
      </c>
      <c r="J49" s="96" t="s">
        <v>24</v>
      </c>
      <c r="K49" s="96" t="s">
        <v>24</v>
      </c>
      <c r="L49" s="96" t="s">
        <v>24</v>
      </c>
      <c r="M49" s="96" t="s">
        <v>24</v>
      </c>
      <c r="N49" s="95" t="s">
        <v>24</v>
      </c>
      <c r="O49" s="95" t="s">
        <v>24</v>
      </c>
      <c r="P49" s="95" t="s">
        <v>24</v>
      </c>
      <c r="R49" s="114">
        <v>1942</v>
      </c>
      <c r="S49" s="95" t="s">
        <v>24</v>
      </c>
      <c r="T49" s="96" t="s">
        <v>24</v>
      </c>
      <c r="U49" s="96" t="s">
        <v>24</v>
      </c>
      <c r="V49" s="96" t="s">
        <v>24</v>
      </c>
      <c r="W49" s="96" t="s">
        <v>24</v>
      </c>
      <c r="X49" s="96" t="s">
        <v>24</v>
      </c>
      <c r="Y49" s="96" t="s">
        <v>24</v>
      </c>
      <c r="Z49" s="96" t="s">
        <v>24</v>
      </c>
      <c r="AA49" s="96" t="s">
        <v>24</v>
      </c>
      <c r="AB49" s="96" t="s">
        <v>24</v>
      </c>
      <c r="AC49" s="96" t="s">
        <v>24</v>
      </c>
      <c r="AD49" s="95" t="s">
        <v>24</v>
      </c>
      <c r="AE49" s="95" t="s">
        <v>24</v>
      </c>
      <c r="AF49" s="95" t="s">
        <v>24</v>
      </c>
      <c r="AH49" s="114">
        <v>1942</v>
      </c>
      <c r="AI49" s="95" t="s">
        <v>24</v>
      </c>
      <c r="AJ49" s="96" t="s">
        <v>24</v>
      </c>
      <c r="AK49" s="96" t="s">
        <v>24</v>
      </c>
      <c r="AL49" s="96" t="s">
        <v>24</v>
      </c>
      <c r="AM49" s="96" t="s">
        <v>24</v>
      </c>
      <c r="AN49" s="96" t="s">
        <v>24</v>
      </c>
      <c r="AO49" s="96" t="s">
        <v>24</v>
      </c>
      <c r="AP49" s="96" t="s">
        <v>24</v>
      </c>
      <c r="AQ49" s="96" t="s">
        <v>24</v>
      </c>
      <c r="AR49" s="96" t="s">
        <v>24</v>
      </c>
      <c r="AS49" s="96" t="s">
        <v>24</v>
      </c>
      <c r="AT49" s="95" t="s">
        <v>24</v>
      </c>
      <c r="AU49" s="95" t="s">
        <v>24</v>
      </c>
      <c r="AV49" s="95" t="s">
        <v>24</v>
      </c>
      <c r="AW49" s="96" t="s">
        <v>24</v>
      </c>
      <c r="AY49" s="114">
        <v>1942</v>
      </c>
    </row>
    <row r="50" spans="2:51">
      <c r="B50" s="114">
        <v>1943</v>
      </c>
      <c r="C50" s="95" t="s">
        <v>24</v>
      </c>
      <c r="D50" s="96" t="s">
        <v>24</v>
      </c>
      <c r="E50" s="96" t="s">
        <v>24</v>
      </c>
      <c r="F50" s="96" t="s">
        <v>24</v>
      </c>
      <c r="G50" s="96" t="s">
        <v>24</v>
      </c>
      <c r="H50" s="96" t="s">
        <v>24</v>
      </c>
      <c r="I50" s="96" t="s">
        <v>24</v>
      </c>
      <c r="J50" s="96" t="s">
        <v>24</v>
      </c>
      <c r="K50" s="96" t="s">
        <v>24</v>
      </c>
      <c r="L50" s="96" t="s">
        <v>24</v>
      </c>
      <c r="M50" s="96" t="s">
        <v>24</v>
      </c>
      <c r="N50" s="95" t="s">
        <v>24</v>
      </c>
      <c r="O50" s="95" t="s">
        <v>24</v>
      </c>
      <c r="P50" s="95" t="s">
        <v>24</v>
      </c>
      <c r="R50" s="114">
        <v>1943</v>
      </c>
      <c r="S50" s="95" t="s">
        <v>24</v>
      </c>
      <c r="T50" s="96" t="s">
        <v>24</v>
      </c>
      <c r="U50" s="96" t="s">
        <v>24</v>
      </c>
      <c r="V50" s="96" t="s">
        <v>24</v>
      </c>
      <c r="W50" s="96" t="s">
        <v>24</v>
      </c>
      <c r="X50" s="96" t="s">
        <v>24</v>
      </c>
      <c r="Y50" s="96" t="s">
        <v>24</v>
      </c>
      <c r="Z50" s="96" t="s">
        <v>24</v>
      </c>
      <c r="AA50" s="96" t="s">
        <v>24</v>
      </c>
      <c r="AB50" s="96" t="s">
        <v>24</v>
      </c>
      <c r="AC50" s="96" t="s">
        <v>24</v>
      </c>
      <c r="AD50" s="95" t="s">
        <v>24</v>
      </c>
      <c r="AE50" s="95" t="s">
        <v>24</v>
      </c>
      <c r="AF50" s="95" t="s">
        <v>24</v>
      </c>
      <c r="AH50" s="114">
        <v>1943</v>
      </c>
      <c r="AI50" s="95" t="s">
        <v>24</v>
      </c>
      <c r="AJ50" s="96" t="s">
        <v>24</v>
      </c>
      <c r="AK50" s="96" t="s">
        <v>24</v>
      </c>
      <c r="AL50" s="96" t="s">
        <v>24</v>
      </c>
      <c r="AM50" s="96" t="s">
        <v>24</v>
      </c>
      <c r="AN50" s="96" t="s">
        <v>24</v>
      </c>
      <c r="AO50" s="96" t="s">
        <v>24</v>
      </c>
      <c r="AP50" s="96" t="s">
        <v>24</v>
      </c>
      <c r="AQ50" s="96" t="s">
        <v>24</v>
      </c>
      <c r="AR50" s="96" t="s">
        <v>24</v>
      </c>
      <c r="AS50" s="96" t="s">
        <v>24</v>
      </c>
      <c r="AT50" s="95" t="s">
        <v>24</v>
      </c>
      <c r="AU50" s="95" t="s">
        <v>24</v>
      </c>
      <c r="AV50" s="95" t="s">
        <v>24</v>
      </c>
      <c r="AW50" s="96" t="s">
        <v>24</v>
      </c>
      <c r="AY50" s="114">
        <v>1943</v>
      </c>
    </row>
    <row r="51" spans="2:51">
      <c r="B51" s="114">
        <v>1944</v>
      </c>
      <c r="C51" s="95" t="s">
        <v>24</v>
      </c>
      <c r="D51" s="96" t="s">
        <v>24</v>
      </c>
      <c r="E51" s="96" t="s">
        <v>24</v>
      </c>
      <c r="F51" s="96" t="s">
        <v>24</v>
      </c>
      <c r="G51" s="96" t="s">
        <v>24</v>
      </c>
      <c r="H51" s="96" t="s">
        <v>24</v>
      </c>
      <c r="I51" s="96" t="s">
        <v>24</v>
      </c>
      <c r="J51" s="96" t="s">
        <v>24</v>
      </c>
      <c r="K51" s="96" t="s">
        <v>24</v>
      </c>
      <c r="L51" s="96" t="s">
        <v>24</v>
      </c>
      <c r="M51" s="96" t="s">
        <v>24</v>
      </c>
      <c r="N51" s="95" t="s">
        <v>24</v>
      </c>
      <c r="O51" s="95" t="s">
        <v>24</v>
      </c>
      <c r="P51" s="95" t="s">
        <v>24</v>
      </c>
      <c r="R51" s="114">
        <v>1944</v>
      </c>
      <c r="S51" s="95" t="s">
        <v>24</v>
      </c>
      <c r="T51" s="96" t="s">
        <v>24</v>
      </c>
      <c r="U51" s="96" t="s">
        <v>24</v>
      </c>
      <c r="V51" s="96" t="s">
        <v>24</v>
      </c>
      <c r="W51" s="96" t="s">
        <v>24</v>
      </c>
      <c r="X51" s="96" t="s">
        <v>24</v>
      </c>
      <c r="Y51" s="96" t="s">
        <v>24</v>
      </c>
      <c r="Z51" s="96" t="s">
        <v>24</v>
      </c>
      <c r="AA51" s="96" t="s">
        <v>24</v>
      </c>
      <c r="AB51" s="96" t="s">
        <v>24</v>
      </c>
      <c r="AC51" s="96" t="s">
        <v>24</v>
      </c>
      <c r="AD51" s="95" t="s">
        <v>24</v>
      </c>
      <c r="AE51" s="95" t="s">
        <v>24</v>
      </c>
      <c r="AF51" s="95" t="s">
        <v>24</v>
      </c>
      <c r="AH51" s="114">
        <v>1944</v>
      </c>
      <c r="AI51" s="95" t="s">
        <v>24</v>
      </c>
      <c r="AJ51" s="96" t="s">
        <v>24</v>
      </c>
      <c r="AK51" s="96" t="s">
        <v>24</v>
      </c>
      <c r="AL51" s="96" t="s">
        <v>24</v>
      </c>
      <c r="AM51" s="96" t="s">
        <v>24</v>
      </c>
      <c r="AN51" s="96" t="s">
        <v>24</v>
      </c>
      <c r="AO51" s="96" t="s">
        <v>24</v>
      </c>
      <c r="AP51" s="96" t="s">
        <v>24</v>
      </c>
      <c r="AQ51" s="96" t="s">
        <v>24</v>
      </c>
      <c r="AR51" s="96" t="s">
        <v>24</v>
      </c>
      <c r="AS51" s="96" t="s">
        <v>24</v>
      </c>
      <c r="AT51" s="95" t="s">
        <v>24</v>
      </c>
      <c r="AU51" s="95" t="s">
        <v>24</v>
      </c>
      <c r="AV51" s="95" t="s">
        <v>24</v>
      </c>
      <c r="AW51" s="96" t="s">
        <v>24</v>
      </c>
      <c r="AY51" s="114">
        <v>1944</v>
      </c>
    </row>
    <row r="52" spans="2:51">
      <c r="B52" s="114">
        <v>1945</v>
      </c>
      <c r="C52" s="95" t="s">
        <v>24</v>
      </c>
      <c r="D52" s="96" t="s">
        <v>24</v>
      </c>
      <c r="E52" s="96" t="s">
        <v>24</v>
      </c>
      <c r="F52" s="96" t="s">
        <v>24</v>
      </c>
      <c r="G52" s="96" t="s">
        <v>24</v>
      </c>
      <c r="H52" s="96" t="s">
        <v>24</v>
      </c>
      <c r="I52" s="96" t="s">
        <v>24</v>
      </c>
      <c r="J52" s="96" t="s">
        <v>24</v>
      </c>
      <c r="K52" s="96" t="s">
        <v>24</v>
      </c>
      <c r="L52" s="96" t="s">
        <v>24</v>
      </c>
      <c r="M52" s="96" t="s">
        <v>24</v>
      </c>
      <c r="N52" s="95" t="s">
        <v>24</v>
      </c>
      <c r="O52" s="95" t="s">
        <v>24</v>
      </c>
      <c r="P52" s="95" t="s">
        <v>24</v>
      </c>
      <c r="R52" s="114">
        <v>1945</v>
      </c>
      <c r="S52" s="95" t="s">
        <v>24</v>
      </c>
      <c r="T52" s="96" t="s">
        <v>24</v>
      </c>
      <c r="U52" s="96" t="s">
        <v>24</v>
      </c>
      <c r="V52" s="96" t="s">
        <v>24</v>
      </c>
      <c r="W52" s="96" t="s">
        <v>24</v>
      </c>
      <c r="X52" s="96" t="s">
        <v>24</v>
      </c>
      <c r="Y52" s="96" t="s">
        <v>24</v>
      </c>
      <c r="Z52" s="96" t="s">
        <v>24</v>
      </c>
      <c r="AA52" s="96" t="s">
        <v>24</v>
      </c>
      <c r="AB52" s="96" t="s">
        <v>24</v>
      </c>
      <c r="AC52" s="96" t="s">
        <v>24</v>
      </c>
      <c r="AD52" s="95" t="s">
        <v>24</v>
      </c>
      <c r="AE52" s="95" t="s">
        <v>24</v>
      </c>
      <c r="AF52" s="95" t="s">
        <v>24</v>
      </c>
      <c r="AH52" s="114">
        <v>1945</v>
      </c>
      <c r="AI52" s="95" t="s">
        <v>24</v>
      </c>
      <c r="AJ52" s="96" t="s">
        <v>24</v>
      </c>
      <c r="AK52" s="96" t="s">
        <v>24</v>
      </c>
      <c r="AL52" s="96" t="s">
        <v>24</v>
      </c>
      <c r="AM52" s="96" t="s">
        <v>24</v>
      </c>
      <c r="AN52" s="96" t="s">
        <v>24</v>
      </c>
      <c r="AO52" s="96" t="s">
        <v>24</v>
      </c>
      <c r="AP52" s="96" t="s">
        <v>24</v>
      </c>
      <c r="AQ52" s="96" t="s">
        <v>24</v>
      </c>
      <c r="AR52" s="96" t="s">
        <v>24</v>
      </c>
      <c r="AS52" s="96" t="s">
        <v>24</v>
      </c>
      <c r="AT52" s="95" t="s">
        <v>24</v>
      </c>
      <c r="AU52" s="95" t="s">
        <v>24</v>
      </c>
      <c r="AV52" s="95" t="s">
        <v>24</v>
      </c>
      <c r="AW52" s="96" t="s">
        <v>24</v>
      </c>
      <c r="AY52" s="114">
        <v>1945</v>
      </c>
    </row>
    <row r="53" spans="2:51">
      <c r="B53" s="114">
        <v>1946</v>
      </c>
      <c r="C53" s="95" t="s">
        <v>24</v>
      </c>
      <c r="D53" s="96" t="s">
        <v>24</v>
      </c>
      <c r="E53" s="96" t="s">
        <v>24</v>
      </c>
      <c r="F53" s="96" t="s">
        <v>24</v>
      </c>
      <c r="G53" s="96" t="s">
        <v>24</v>
      </c>
      <c r="H53" s="96" t="s">
        <v>24</v>
      </c>
      <c r="I53" s="96" t="s">
        <v>24</v>
      </c>
      <c r="J53" s="96" t="s">
        <v>24</v>
      </c>
      <c r="K53" s="96" t="s">
        <v>24</v>
      </c>
      <c r="L53" s="96" t="s">
        <v>24</v>
      </c>
      <c r="M53" s="96" t="s">
        <v>24</v>
      </c>
      <c r="N53" s="95" t="s">
        <v>24</v>
      </c>
      <c r="O53" s="95" t="s">
        <v>24</v>
      </c>
      <c r="P53" s="95" t="s">
        <v>24</v>
      </c>
      <c r="R53" s="114">
        <v>1946</v>
      </c>
      <c r="S53" s="95" t="s">
        <v>24</v>
      </c>
      <c r="T53" s="96" t="s">
        <v>24</v>
      </c>
      <c r="U53" s="96" t="s">
        <v>24</v>
      </c>
      <c r="V53" s="96" t="s">
        <v>24</v>
      </c>
      <c r="W53" s="96" t="s">
        <v>24</v>
      </c>
      <c r="X53" s="96" t="s">
        <v>24</v>
      </c>
      <c r="Y53" s="96" t="s">
        <v>24</v>
      </c>
      <c r="Z53" s="96" t="s">
        <v>24</v>
      </c>
      <c r="AA53" s="96" t="s">
        <v>24</v>
      </c>
      <c r="AB53" s="96" t="s">
        <v>24</v>
      </c>
      <c r="AC53" s="96" t="s">
        <v>24</v>
      </c>
      <c r="AD53" s="95" t="s">
        <v>24</v>
      </c>
      <c r="AE53" s="95" t="s">
        <v>24</v>
      </c>
      <c r="AF53" s="95" t="s">
        <v>24</v>
      </c>
      <c r="AH53" s="114">
        <v>1946</v>
      </c>
      <c r="AI53" s="95" t="s">
        <v>24</v>
      </c>
      <c r="AJ53" s="96" t="s">
        <v>24</v>
      </c>
      <c r="AK53" s="96" t="s">
        <v>24</v>
      </c>
      <c r="AL53" s="96" t="s">
        <v>24</v>
      </c>
      <c r="AM53" s="96" t="s">
        <v>24</v>
      </c>
      <c r="AN53" s="96" t="s">
        <v>24</v>
      </c>
      <c r="AO53" s="96" t="s">
        <v>24</v>
      </c>
      <c r="AP53" s="96" t="s">
        <v>24</v>
      </c>
      <c r="AQ53" s="96" t="s">
        <v>24</v>
      </c>
      <c r="AR53" s="96" t="s">
        <v>24</v>
      </c>
      <c r="AS53" s="96" t="s">
        <v>24</v>
      </c>
      <c r="AT53" s="95" t="s">
        <v>24</v>
      </c>
      <c r="AU53" s="95" t="s">
        <v>24</v>
      </c>
      <c r="AV53" s="95" t="s">
        <v>24</v>
      </c>
      <c r="AW53" s="96" t="s">
        <v>24</v>
      </c>
      <c r="AY53" s="114">
        <v>1946</v>
      </c>
    </row>
    <row r="54" spans="2:51">
      <c r="B54" s="114">
        <v>1947</v>
      </c>
      <c r="C54" s="95" t="s">
        <v>24</v>
      </c>
      <c r="D54" s="96" t="s">
        <v>24</v>
      </c>
      <c r="E54" s="96" t="s">
        <v>24</v>
      </c>
      <c r="F54" s="96" t="s">
        <v>24</v>
      </c>
      <c r="G54" s="96" t="s">
        <v>24</v>
      </c>
      <c r="H54" s="96" t="s">
        <v>24</v>
      </c>
      <c r="I54" s="96" t="s">
        <v>24</v>
      </c>
      <c r="J54" s="96" t="s">
        <v>24</v>
      </c>
      <c r="K54" s="96" t="s">
        <v>24</v>
      </c>
      <c r="L54" s="96" t="s">
        <v>24</v>
      </c>
      <c r="M54" s="96" t="s">
        <v>24</v>
      </c>
      <c r="N54" s="95" t="s">
        <v>24</v>
      </c>
      <c r="O54" s="95" t="s">
        <v>24</v>
      </c>
      <c r="P54" s="95" t="s">
        <v>24</v>
      </c>
      <c r="R54" s="114">
        <v>1947</v>
      </c>
      <c r="S54" s="95" t="s">
        <v>24</v>
      </c>
      <c r="T54" s="96" t="s">
        <v>24</v>
      </c>
      <c r="U54" s="96" t="s">
        <v>24</v>
      </c>
      <c r="V54" s="96" t="s">
        <v>24</v>
      </c>
      <c r="W54" s="96" t="s">
        <v>24</v>
      </c>
      <c r="X54" s="96" t="s">
        <v>24</v>
      </c>
      <c r="Y54" s="96" t="s">
        <v>24</v>
      </c>
      <c r="Z54" s="96" t="s">
        <v>24</v>
      </c>
      <c r="AA54" s="96" t="s">
        <v>24</v>
      </c>
      <c r="AB54" s="96" t="s">
        <v>24</v>
      </c>
      <c r="AC54" s="96" t="s">
        <v>24</v>
      </c>
      <c r="AD54" s="95" t="s">
        <v>24</v>
      </c>
      <c r="AE54" s="95" t="s">
        <v>24</v>
      </c>
      <c r="AF54" s="95" t="s">
        <v>24</v>
      </c>
      <c r="AH54" s="114">
        <v>1947</v>
      </c>
      <c r="AI54" s="95" t="s">
        <v>24</v>
      </c>
      <c r="AJ54" s="96" t="s">
        <v>24</v>
      </c>
      <c r="AK54" s="96" t="s">
        <v>24</v>
      </c>
      <c r="AL54" s="96" t="s">
        <v>24</v>
      </c>
      <c r="AM54" s="96" t="s">
        <v>24</v>
      </c>
      <c r="AN54" s="96" t="s">
        <v>24</v>
      </c>
      <c r="AO54" s="96" t="s">
        <v>24</v>
      </c>
      <c r="AP54" s="96" t="s">
        <v>24</v>
      </c>
      <c r="AQ54" s="96" t="s">
        <v>24</v>
      </c>
      <c r="AR54" s="96" t="s">
        <v>24</v>
      </c>
      <c r="AS54" s="96" t="s">
        <v>24</v>
      </c>
      <c r="AT54" s="95" t="s">
        <v>24</v>
      </c>
      <c r="AU54" s="95" t="s">
        <v>24</v>
      </c>
      <c r="AV54" s="95" t="s">
        <v>24</v>
      </c>
      <c r="AW54" s="96" t="s">
        <v>24</v>
      </c>
      <c r="AY54" s="114">
        <v>1947</v>
      </c>
    </row>
    <row r="55" spans="2:51">
      <c r="B55" s="114">
        <v>1948</v>
      </c>
      <c r="C55" s="95" t="s">
        <v>24</v>
      </c>
      <c r="D55" s="96" t="s">
        <v>24</v>
      </c>
      <c r="E55" s="96" t="s">
        <v>24</v>
      </c>
      <c r="F55" s="96" t="s">
        <v>24</v>
      </c>
      <c r="G55" s="96" t="s">
        <v>24</v>
      </c>
      <c r="H55" s="96" t="s">
        <v>24</v>
      </c>
      <c r="I55" s="96" t="s">
        <v>24</v>
      </c>
      <c r="J55" s="96" t="s">
        <v>24</v>
      </c>
      <c r="K55" s="96" t="s">
        <v>24</v>
      </c>
      <c r="L55" s="96" t="s">
        <v>24</v>
      </c>
      <c r="M55" s="96" t="s">
        <v>24</v>
      </c>
      <c r="N55" s="95" t="s">
        <v>24</v>
      </c>
      <c r="O55" s="95" t="s">
        <v>24</v>
      </c>
      <c r="P55" s="95" t="s">
        <v>24</v>
      </c>
      <c r="R55" s="114">
        <v>1948</v>
      </c>
      <c r="S55" s="95" t="s">
        <v>24</v>
      </c>
      <c r="T55" s="96" t="s">
        <v>24</v>
      </c>
      <c r="U55" s="96" t="s">
        <v>24</v>
      </c>
      <c r="V55" s="96" t="s">
        <v>24</v>
      </c>
      <c r="W55" s="96" t="s">
        <v>24</v>
      </c>
      <c r="X55" s="96" t="s">
        <v>24</v>
      </c>
      <c r="Y55" s="96" t="s">
        <v>24</v>
      </c>
      <c r="Z55" s="96" t="s">
        <v>24</v>
      </c>
      <c r="AA55" s="96" t="s">
        <v>24</v>
      </c>
      <c r="AB55" s="96" t="s">
        <v>24</v>
      </c>
      <c r="AC55" s="96" t="s">
        <v>24</v>
      </c>
      <c r="AD55" s="95" t="s">
        <v>24</v>
      </c>
      <c r="AE55" s="95" t="s">
        <v>24</v>
      </c>
      <c r="AF55" s="95" t="s">
        <v>24</v>
      </c>
      <c r="AH55" s="114">
        <v>1948</v>
      </c>
      <c r="AI55" s="95" t="s">
        <v>24</v>
      </c>
      <c r="AJ55" s="96" t="s">
        <v>24</v>
      </c>
      <c r="AK55" s="96" t="s">
        <v>24</v>
      </c>
      <c r="AL55" s="96" t="s">
        <v>24</v>
      </c>
      <c r="AM55" s="96" t="s">
        <v>24</v>
      </c>
      <c r="AN55" s="96" t="s">
        <v>24</v>
      </c>
      <c r="AO55" s="96" t="s">
        <v>24</v>
      </c>
      <c r="AP55" s="96" t="s">
        <v>24</v>
      </c>
      <c r="AQ55" s="96" t="s">
        <v>24</v>
      </c>
      <c r="AR55" s="96" t="s">
        <v>24</v>
      </c>
      <c r="AS55" s="96" t="s">
        <v>24</v>
      </c>
      <c r="AT55" s="95" t="s">
        <v>24</v>
      </c>
      <c r="AU55" s="95" t="s">
        <v>24</v>
      </c>
      <c r="AV55" s="95" t="s">
        <v>24</v>
      </c>
      <c r="AW55" s="96" t="s">
        <v>24</v>
      </c>
      <c r="AY55" s="114">
        <v>1948</v>
      </c>
    </row>
    <row r="56" spans="2:51">
      <c r="B56" s="114">
        <v>1949</v>
      </c>
      <c r="C56" s="95" t="s">
        <v>24</v>
      </c>
      <c r="D56" s="96" t="s">
        <v>24</v>
      </c>
      <c r="E56" s="96" t="s">
        <v>24</v>
      </c>
      <c r="F56" s="96" t="s">
        <v>24</v>
      </c>
      <c r="G56" s="96" t="s">
        <v>24</v>
      </c>
      <c r="H56" s="96" t="s">
        <v>24</v>
      </c>
      <c r="I56" s="96" t="s">
        <v>24</v>
      </c>
      <c r="J56" s="96" t="s">
        <v>24</v>
      </c>
      <c r="K56" s="96" t="s">
        <v>24</v>
      </c>
      <c r="L56" s="96" t="s">
        <v>24</v>
      </c>
      <c r="M56" s="96" t="s">
        <v>24</v>
      </c>
      <c r="N56" s="95" t="s">
        <v>24</v>
      </c>
      <c r="O56" s="95" t="s">
        <v>24</v>
      </c>
      <c r="P56" s="95" t="s">
        <v>24</v>
      </c>
      <c r="R56" s="114">
        <v>1949</v>
      </c>
      <c r="S56" s="95" t="s">
        <v>24</v>
      </c>
      <c r="T56" s="96" t="s">
        <v>24</v>
      </c>
      <c r="U56" s="96" t="s">
        <v>24</v>
      </c>
      <c r="V56" s="96" t="s">
        <v>24</v>
      </c>
      <c r="W56" s="96" t="s">
        <v>24</v>
      </c>
      <c r="X56" s="96" t="s">
        <v>24</v>
      </c>
      <c r="Y56" s="96" t="s">
        <v>24</v>
      </c>
      <c r="Z56" s="96" t="s">
        <v>24</v>
      </c>
      <c r="AA56" s="96" t="s">
        <v>24</v>
      </c>
      <c r="AB56" s="96" t="s">
        <v>24</v>
      </c>
      <c r="AC56" s="96" t="s">
        <v>24</v>
      </c>
      <c r="AD56" s="95" t="s">
        <v>24</v>
      </c>
      <c r="AE56" s="95" t="s">
        <v>24</v>
      </c>
      <c r="AF56" s="95" t="s">
        <v>24</v>
      </c>
      <c r="AH56" s="114">
        <v>1949</v>
      </c>
      <c r="AI56" s="95" t="s">
        <v>24</v>
      </c>
      <c r="AJ56" s="96" t="s">
        <v>24</v>
      </c>
      <c r="AK56" s="96" t="s">
        <v>24</v>
      </c>
      <c r="AL56" s="96" t="s">
        <v>24</v>
      </c>
      <c r="AM56" s="96" t="s">
        <v>24</v>
      </c>
      <c r="AN56" s="96" t="s">
        <v>24</v>
      </c>
      <c r="AO56" s="96" t="s">
        <v>24</v>
      </c>
      <c r="AP56" s="96" t="s">
        <v>24</v>
      </c>
      <c r="AQ56" s="96" t="s">
        <v>24</v>
      </c>
      <c r="AR56" s="96" t="s">
        <v>24</v>
      </c>
      <c r="AS56" s="96" t="s">
        <v>24</v>
      </c>
      <c r="AT56" s="95" t="s">
        <v>24</v>
      </c>
      <c r="AU56" s="95" t="s">
        <v>24</v>
      </c>
      <c r="AV56" s="95" t="s">
        <v>24</v>
      </c>
      <c r="AW56" s="96" t="s">
        <v>24</v>
      </c>
      <c r="AY56" s="114">
        <v>1949</v>
      </c>
    </row>
    <row r="57" spans="2:51">
      <c r="B57" s="115">
        <v>1950</v>
      </c>
      <c r="C57" s="95">
        <v>64</v>
      </c>
      <c r="D57" s="96">
        <v>1.5523054000000001</v>
      </c>
      <c r="E57" s="96">
        <v>1.9462666</v>
      </c>
      <c r="F57" s="96" t="s">
        <v>24</v>
      </c>
      <c r="G57" s="96">
        <v>2.0866766999999999</v>
      </c>
      <c r="H57" s="96">
        <v>1.5737326</v>
      </c>
      <c r="I57" s="96">
        <v>1.4338401999999999</v>
      </c>
      <c r="J57" s="96">
        <v>52.34375</v>
      </c>
      <c r="K57" s="96" t="s">
        <v>24</v>
      </c>
      <c r="L57" s="96">
        <v>1.1598405000000001</v>
      </c>
      <c r="M57" s="96">
        <v>0.14638609999999999</v>
      </c>
      <c r="N57" s="95">
        <v>1477.5</v>
      </c>
      <c r="O57" s="95">
        <v>0.36651620000000001</v>
      </c>
      <c r="P57" s="95">
        <v>0.20366319999999999</v>
      </c>
      <c r="R57" s="115">
        <v>1950</v>
      </c>
      <c r="S57" s="95">
        <v>38</v>
      </c>
      <c r="T57" s="96">
        <v>0.93692980000000003</v>
      </c>
      <c r="U57" s="96">
        <v>1.1946018</v>
      </c>
      <c r="V57" s="96" t="s">
        <v>24</v>
      </c>
      <c r="W57" s="96">
        <v>1.2954352</v>
      </c>
      <c r="X57" s="96">
        <v>0.92774809999999996</v>
      </c>
      <c r="Y57" s="96">
        <v>0.80607660000000003</v>
      </c>
      <c r="Z57" s="96">
        <v>53.157895000000003</v>
      </c>
      <c r="AA57" s="96" t="s">
        <v>24</v>
      </c>
      <c r="AB57" s="96">
        <v>0.71576569999999995</v>
      </c>
      <c r="AC57" s="96">
        <v>0.1102504</v>
      </c>
      <c r="AD57" s="95">
        <v>882.5</v>
      </c>
      <c r="AE57" s="95">
        <v>0.2242352</v>
      </c>
      <c r="AF57" s="95">
        <v>0.18163670000000001</v>
      </c>
      <c r="AH57" s="115">
        <v>1950</v>
      </c>
      <c r="AI57" s="95">
        <v>102</v>
      </c>
      <c r="AJ57" s="96">
        <v>1.247142</v>
      </c>
      <c r="AK57" s="96">
        <v>1.5637316999999999</v>
      </c>
      <c r="AL57" s="96" t="s">
        <v>24</v>
      </c>
      <c r="AM57" s="96">
        <v>1.6848369999999999</v>
      </c>
      <c r="AN57" s="96">
        <v>1.2450524000000001</v>
      </c>
      <c r="AO57" s="96">
        <v>1.1138013</v>
      </c>
      <c r="AP57" s="96">
        <v>52.647058999999999</v>
      </c>
      <c r="AQ57" s="96" t="s">
        <v>24</v>
      </c>
      <c r="AR57" s="96">
        <v>0.94208919999999996</v>
      </c>
      <c r="AS57" s="96">
        <v>0.1304565</v>
      </c>
      <c r="AT57" s="95">
        <v>2360</v>
      </c>
      <c r="AU57" s="95">
        <v>0.29622939999999998</v>
      </c>
      <c r="AV57" s="95">
        <v>0.19482840000000001</v>
      </c>
      <c r="AW57" s="96">
        <v>1.6292179</v>
      </c>
      <c r="AY57" s="115">
        <v>1950</v>
      </c>
    </row>
    <row r="58" spans="2:51">
      <c r="B58" s="115">
        <v>1951</v>
      </c>
      <c r="C58" s="95">
        <v>61</v>
      </c>
      <c r="D58" s="96">
        <v>1.4340457</v>
      </c>
      <c r="E58" s="96">
        <v>1.8550838000000001</v>
      </c>
      <c r="F58" s="96" t="s">
        <v>24</v>
      </c>
      <c r="G58" s="96">
        <v>2.0401311</v>
      </c>
      <c r="H58" s="96">
        <v>1.4859222000000001</v>
      </c>
      <c r="I58" s="96">
        <v>1.3232096</v>
      </c>
      <c r="J58" s="96">
        <v>52.745902000000001</v>
      </c>
      <c r="K58" s="96" t="s">
        <v>24</v>
      </c>
      <c r="L58" s="96">
        <v>1.0694250000000001</v>
      </c>
      <c r="M58" s="96">
        <v>0.13274430000000001</v>
      </c>
      <c r="N58" s="95">
        <v>1402.5</v>
      </c>
      <c r="O58" s="95">
        <v>0.33705839999999998</v>
      </c>
      <c r="P58" s="95">
        <v>0.18223929999999999</v>
      </c>
      <c r="R58" s="115">
        <v>1951</v>
      </c>
      <c r="S58" s="95">
        <v>49</v>
      </c>
      <c r="T58" s="96">
        <v>1.1756238000000001</v>
      </c>
      <c r="U58" s="96">
        <v>1.3538654000000001</v>
      </c>
      <c r="V58" s="96" t="s">
        <v>24</v>
      </c>
      <c r="W58" s="96">
        <v>1.4741534000000001</v>
      </c>
      <c r="X58" s="96">
        <v>1.1076784</v>
      </c>
      <c r="Y58" s="96">
        <v>0.99361299999999997</v>
      </c>
      <c r="Z58" s="96">
        <v>55.051020000000001</v>
      </c>
      <c r="AA58" s="96" t="s">
        <v>24</v>
      </c>
      <c r="AB58" s="96">
        <v>0.92645109999999997</v>
      </c>
      <c r="AC58" s="96">
        <v>0.13673779999999999</v>
      </c>
      <c r="AD58" s="95">
        <v>1005</v>
      </c>
      <c r="AE58" s="95">
        <v>0.24849170000000001</v>
      </c>
      <c r="AF58" s="95">
        <v>0.1983569</v>
      </c>
      <c r="AH58" s="115">
        <v>1951</v>
      </c>
      <c r="AI58" s="95">
        <v>110</v>
      </c>
      <c r="AJ58" s="96">
        <v>1.3061495999999999</v>
      </c>
      <c r="AK58" s="96">
        <v>1.5889936</v>
      </c>
      <c r="AL58" s="96" t="s">
        <v>24</v>
      </c>
      <c r="AM58" s="96">
        <v>1.7361686000000001</v>
      </c>
      <c r="AN58" s="96">
        <v>1.2901269</v>
      </c>
      <c r="AO58" s="96">
        <v>1.1541587</v>
      </c>
      <c r="AP58" s="96">
        <v>53.772727000000003</v>
      </c>
      <c r="AQ58" s="96" t="s">
        <v>24</v>
      </c>
      <c r="AR58" s="96">
        <v>1.0006368000000001</v>
      </c>
      <c r="AS58" s="96">
        <v>0.13449410000000001</v>
      </c>
      <c r="AT58" s="95">
        <v>2407.5</v>
      </c>
      <c r="AU58" s="95">
        <v>0.29340430000000001</v>
      </c>
      <c r="AV58" s="95">
        <v>0.1886379</v>
      </c>
      <c r="AW58" s="96">
        <v>1.3702129000000001</v>
      </c>
      <c r="AY58" s="115">
        <v>1951</v>
      </c>
    </row>
    <row r="59" spans="2:51">
      <c r="B59" s="115">
        <v>1952</v>
      </c>
      <c r="C59" s="95">
        <v>69</v>
      </c>
      <c r="D59" s="96">
        <v>1.5780084999999999</v>
      </c>
      <c r="E59" s="96">
        <v>1.9658887</v>
      </c>
      <c r="F59" s="96" t="s">
        <v>24</v>
      </c>
      <c r="G59" s="96">
        <v>2.1195978000000002</v>
      </c>
      <c r="H59" s="96">
        <v>1.6278874000000001</v>
      </c>
      <c r="I59" s="96">
        <v>1.463325</v>
      </c>
      <c r="J59" s="96">
        <v>49.601449000000002</v>
      </c>
      <c r="K59" s="96" t="s">
        <v>24</v>
      </c>
      <c r="L59" s="96">
        <v>1.1511511999999999</v>
      </c>
      <c r="M59" s="96">
        <v>0.15048739999999999</v>
      </c>
      <c r="N59" s="95">
        <v>1795</v>
      </c>
      <c r="O59" s="95">
        <v>0.41947089999999998</v>
      </c>
      <c r="P59" s="95">
        <v>0.23535429999999999</v>
      </c>
      <c r="R59" s="115">
        <v>1952</v>
      </c>
      <c r="S59" s="95">
        <v>60</v>
      </c>
      <c r="T59" s="96">
        <v>1.4071625000000001</v>
      </c>
      <c r="U59" s="96">
        <v>1.6192651</v>
      </c>
      <c r="V59" s="96" t="s">
        <v>24</v>
      </c>
      <c r="W59" s="96">
        <v>1.6932309000000001</v>
      </c>
      <c r="X59" s="96">
        <v>1.3925367</v>
      </c>
      <c r="Y59" s="96">
        <v>1.2576512</v>
      </c>
      <c r="Z59" s="96">
        <v>48.25</v>
      </c>
      <c r="AA59" s="96" t="s">
        <v>24</v>
      </c>
      <c r="AB59" s="96">
        <v>1.0887316</v>
      </c>
      <c r="AC59" s="96">
        <v>0.1678509</v>
      </c>
      <c r="AD59" s="95">
        <v>1635</v>
      </c>
      <c r="AE59" s="95">
        <v>0.39515660000000002</v>
      </c>
      <c r="AF59" s="95">
        <v>0.33031640000000001</v>
      </c>
      <c r="AH59" s="115">
        <v>1952</v>
      </c>
      <c r="AI59" s="95">
        <v>129</v>
      </c>
      <c r="AJ59" s="96">
        <v>1.4936605999999999</v>
      </c>
      <c r="AK59" s="96">
        <v>1.7724902</v>
      </c>
      <c r="AL59" s="96" t="s">
        <v>24</v>
      </c>
      <c r="AM59" s="96">
        <v>1.8806092999999999</v>
      </c>
      <c r="AN59" s="96">
        <v>1.4986356999999999</v>
      </c>
      <c r="AO59" s="96">
        <v>1.3508966</v>
      </c>
      <c r="AP59" s="96">
        <v>48.972867999999998</v>
      </c>
      <c r="AQ59" s="96" t="s">
        <v>24</v>
      </c>
      <c r="AR59" s="96">
        <v>1.1212515999999999</v>
      </c>
      <c r="AS59" s="96">
        <v>0.15809400000000001</v>
      </c>
      <c r="AT59" s="95">
        <v>3430</v>
      </c>
      <c r="AU59" s="95">
        <v>0.4075183</v>
      </c>
      <c r="AV59" s="95">
        <v>0.27272869999999999</v>
      </c>
      <c r="AW59" s="96">
        <v>1.2140622999999999</v>
      </c>
      <c r="AY59" s="115">
        <v>1952</v>
      </c>
    </row>
    <row r="60" spans="2:51">
      <c r="B60" s="115">
        <v>1953</v>
      </c>
      <c r="C60" s="95">
        <v>74</v>
      </c>
      <c r="D60" s="96">
        <v>1.6582261</v>
      </c>
      <c r="E60" s="96">
        <v>2.1757355</v>
      </c>
      <c r="F60" s="96" t="s">
        <v>24</v>
      </c>
      <c r="G60" s="96">
        <v>2.3725410999999998</v>
      </c>
      <c r="H60" s="96">
        <v>1.7304143000000001</v>
      </c>
      <c r="I60" s="96">
        <v>1.5498186</v>
      </c>
      <c r="J60" s="96">
        <v>51.959459000000003</v>
      </c>
      <c r="K60" s="96" t="s">
        <v>24</v>
      </c>
      <c r="L60" s="96">
        <v>1.2044271</v>
      </c>
      <c r="M60" s="96">
        <v>0.16509750000000001</v>
      </c>
      <c r="N60" s="95">
        <v>1760</v>
      </c>
      <c r="O60" s="95">
        <v>0.40297650000000002</v>
      </c>
      <c r="P60" s="95">
        <v>0.23781450000000001</v>
      </c>
      <c r="R60" s="115">
        <v>1953</v>
      </c>
      <c r="S60" s="95">
        <v>56</v>
      </c>
      <c r="T60" s="96">
        <v>1.2865578</v>
      </c>
      <c r="U60" s="96">
        <v>1.4949669000000001</v>
      </c>
      <c r="V60" s="96" t="s">
        <v>24</v>
      </c>
      <c r="W60" s="96">
        <v>1.5720284</v>
      </c>
      <c r="X60" s="96">
        <v>1.2502605</v>
      </c>
      <c r="Y60" s="96">
        <v>1.1165449000000001</v>
      </c>
      <c r="Z60" s="96">
        <v>50.178570999999998</v>
      </c>
      <c r="AA60" s="96" t="s">
        <v>24</v>
      </c>
      <c r="AB60" s="96">
        <v>0.97594979999999998</v>
      </c>
      <c r="AC60" s="96">
        <v>0.15834419999999999</v>
      </c>
      <c r="AD60" s="95">
        <v>1425</v>
      </c>
      <c r="AE60" s="95">
        <v>0.33752579999999999</v>
      </c>
      <c r="AF60" s="95">
        <v>0.29480830000000002</v>
      </c>
      <c r="AH60" s="115">
        <v>1953</v>
      </c>
      <c r="AI60" s="95">
        <v>130</v>
      </c>
      <c r="AJ60" s="96">
        <v>1.4747087000000001</v>
      </c>
      <c r="AK60" s="96">
        <v>1.8065876999999999</v>
      </c>
      <c r="AL60" s="96" t="s">
        <v>24</v>
      </c>
      <c r="AM60" s="96">
        <v>1.9339945999999999</v>
      </c>
      <c r="AN60" s="96">
        <v>1.4753236999999999</v>
      </c>
      <c r="AO60" s="96">
        <v>1.320767</v>
      </c>
      <c r="AP60" s="96">
        <v>51.192307999999997</v>
      </c>
      <c r="AQ60" s="96" t="s">
        <v>24</v>
      </c>
      <c r="AR60" s="96">
        <v>1.0940919</v>
      </c>
      <c r="AS60" s="96">
        <v>0.16211900000000001</v>
      </c>
      <c r="AT60" s="95">
        <v>3185</v>
      </c>
      <c r="AU60" s="95">
        <v>0.37080590000000002</v>
      </c>
      <c r="AV60" s="95">
        <v>0.26033210000000001</v>
      </c>
      <c r="AW60" s="96">
        <v>1.4553737</v>
      </c>
      <c r="AY60" s="115">
        <v>1953</v>
      </c>
    </row>
    <row r="61" spans="2:51">
      <c r="B61" s="115">
        <v>1954</v>
      </c>
      <c r="C61" s="95">
        <v>59</v>
      </c>
      <c r="D61" s="96">
        <v>1.2978156999999999</v>
      </c>
      <c r="E61" s="96">
        <v>1.6801048000000001</v>
      </c>
      <c r="F61" s="96" t="s">
        <v>24</v>
      </c>
      <c r="G61" s="96">
        <v>1.8212166999999999</v>
      </c>
      <c r="H61" s="96">
        <v>1.3619199</v>
      </c>
      <c r="I61" s="96">
        <v>1.2397917000000001</v>
      </c>
      <c r="J61" s="96">
        <v>49.025424000000001</v>
      </c>
      <c r="K61" s="96" t="s">
        <v>24</v>
      </c>
      <c r="L61" s="96">
        <v>0.94946889999999995</v>
      </c>
      <c r="M61" s="96">
        <v>0.12885750000000001</v>
      </c>
      <c r="N61" s="95">
        <v>1577.5</v>
      </c>
      <c r="O61" s="95">
        <v>0.35455809999999999</v>
      </c>
      <c r="P61" s="95">
        <v>0.21459010000000001</v>
      </c>
      <c r="R61" s="115">
        <v>1954</v>
      </c>
      <c r="S61" s="95">
        <v>63</v>
      </c>
      <c r="T61" s="96">
        <v>1.4187911</v>
      </c>
      <c r="U61" s="96">
        <v>1.6937047999999999</v>
      </c>
      <c r="V61" s="96" t="s">
        <v>24</v>
      </c>
      <c r="W61" s="96">
        <v>1.7718735999999999</v>
      </c>
      <c r="X61" s="96">
        <v>1.3858112</v>
      </c>
      <c r="Y61" s="96">
        <v>1.2362329999999999</v>
      </c>
      <c r="Z61" s="96">
        <v>52.182540000000003</v>
      </c>
      <c r="AA61" s="96" t="s">
        <v>24</v>
      </c>
      <c r="AB61" s="96">
        <v>1.0933704</v>
      </c>
      <c r="AC61" s="96">
        <v>0.1749125</v>
      </c>
      <c r="AD61" s="95">
        <v>1470</v>
      </c>
      <c r="AE61" s="95">
        <v>0.34148719999999999</v>
      </c>
      <c r="AF61" s="95">
        <v>0.3111276</v>
      </c>
      <c r="AH61" s="115">
        <v>1954</v>
      </c>
      <c r="AI61" s="95">
        <v>122</v>
      </c>
      <c r="AJ61" s="96">
        <v>1.3575919000000001</v>
      </c>
      <c r="AK61" s="96">
        <v>1.6750537000000001</v>
      </c>
      <c r="AL61" s="96" t="s">
        <v>24</v>
      </c>
      <c r="AM61" s="96">
        <v>1.7784135999999999</v>
      </c>
      <c r="AN61" s="96">
        <v>1.3699466</v>
      </c>
      <c r="AO61" s="96">
        <v>1.2358982999999999</v>
      </c>
      <c r="AP61" s="96">
        <v>50.655737999999999</v>
      </c>
      <c r="AQ61" s="96" t="s">
        <v>24</v>
      </c>
      <c r="AR61" s="96">
        <v>1.0187040999999999</v>
      </c>
      <c r="AS61" s="96">
        <v>0.14913509999999999</v>
      </c>
      <c r="AT61" s="95">
        <v>3047.5</v>
      </c>
      <c r="AU61" s="95">
        <v>0.34813050000000001</v>
      </c>
      <c r="AV61" s="95">
        <v>0.25236059999999999</v>
      </c>
      <c r="AW61" s="96">
        <v>0.99197029999999997</v>
      </c>
      <c r="AY61" s="115">
        <v>1954</v>
      </c>
    </row>
    <row r="62" spans="2:51">
      <c r="B62" s="115">
        <v>1955</v>
      </c>
      <c r="C62" s="95">
        <v>86</v>
      </c>
      <c r="D62" s="96">
        <v>1.8469599999999999</v>
      </c>
      <c r="E62" s="96">
        <v>2.4554494</v>
      </c>
      <c r="F62" s="96" t="s">
        <v>24</v>
      </c>
      <c r="G62" s="96">
        <v>2.7029613000000001</v>
      </c>
      <c r="H62" s="96">
        <v>1.9702951</v>
      </c>
      <c r="I62" s="96">
        <v>1.7818352</v>
      </c>
      <c r="J62" s="96">
        <v>50.639535000000002</v>
      </c>
      <c r="K62" s="96" t="s">
        <v>24</v>
      </c>
      <c r="L62" s="96">
        <v>1.3427009999999999</v>
      </c>
      <c r="M62" s="96">
        <v>0.18619550000000001</v>
      </c>
      <c r="N62" s="95">
        <v>2162.5</v>
      </c>
      <c r="O62" s="95">
        <v>0.47455510000000001</v>
      </c>
      <c r="P62" s="95">
        <v>0.29357559999999999</v>
      </c>
      <c r="R62" s="115">
        <v>1955</v>
      </c>
      <c r="S62" s="95">
        <v>78</v>
      </c>
      <c r="T62" s="96">
        <v>1.7167760000000001</v>
      </c>
      <c r="U62" s="96">
        <v>2.1097689000000002</v>
      </c>
      <c r="V62" s="96" t="s">
        <v>24</v>
      </c>
      <c r="W62" s="96">
        <v>2.2780366000000001</v>
      </c>
      <c r="X62" s="96">
        <v>1.6947931000000001</v>
      </c>
      <c r="Y62" s="96">
        <v>1.5100254</v>
      </c>
      <c r="Z62" s="96">
        <v>53.076923000000001</v>
      </c>
      <c r="AA62" s="96" t="s">
        <v>24</v>
      </c>
      <c r="AB62" s="96">
        <v>1.3501818000000001</v>
      </c>
      <c r="AC62" s="96">
        <v>0.21758540000000001</v>
      </c>
      <c r="AD62" s="95">
        <v>1787.5</v>
      </c>
      <c r="AE62" s="95">
        <v>0.40605619999999998</v>
      </c>
      <c r="AF62" s="95">
        <v>0.38726100000000002</v>
      </c>
      <c r="AH62" s="115">
        <v>1955</v>
      </c>
      <c r="AI62" s="95">
        <v>164</v>
      </c>
      <c r="AJ62" s="96">
        <v>1.7826668000000001</v>
      </c>
      <c r="AK62" s="96">
        <v>2.2682136000000002</v>
      </c>
      <c r="AL62" s="96" t="s">
        <v>24</v>
      </c>
      <c r="AM62" s="96">
        <v>2.4699694999999999</v>
      </c>
      <c r="AN62" s="96">
        <v>1.8262670000000001</v>
      </c>
      <c r="AO62" s="96">
        <v>1.6404308999999999</v>
      </c>
      <c r="AP62" s="96">
        <v>51.798780000000001</v>
      </c>
      <c r="AQ62" s="96" t="s">
        <v>24</v>
      </c>
      <c r="AR62" s="96">
        <v>1.3462486</v>
      </c>
      <c r="AS62" s="96">
        <v>0.19991220000000001</v>
      </c>
      <c r="AT62" s="95">
        <v>3950</v>
      </c>
      <c r="AU62" s="95">
        <v>0.44089739999999999</v>
      </c>
      <c r="AV62" s="95">
        <v>0.32966600000000001</v>
      </c>
      <c r="AW62" s="96">
        <v>1.1638474999999999</v>
      </c>
      <c r="AY62" s="115">
        <v>1955</v>
      </c>
    </row>
    <row r="63" spans="2:51">
      <c r="B63" s="115">
        <v>1956</v>
      </c>
      <c r="C63" s="95">
        <v>99</v>
      </c>
      <c r="D63" s="96">
        <v>2.0728643</v>
      </c>
      <c r="E63" s="96">
        <v>2.6609199000000001</v>
      </c>
      <c r="F63" s="96" t="s">
        <v>24</v>
      </c>
      <c r="G63" s="96">
        <v>2.8312776999999998</v>
      </c>
      <c r="H63" s="96">
        <v>2.1610157000000001</v>
      </c>
      <c r="I63" s="96">
        <v>1.9562805999999999</v>
      </c>
      <c r="J63" s="96">
        <v>50.681818</v>
      </c>
      <c r="K63" s="96" t="s">
        <v>24</v>
      </c>
      <c r="L63" s="96">
        <v>1.5084565000000001</v>
      </c>
      <c r="M63" s="96">
        <v>0.20542830000000001</v>
      </c>
      <c r="N63" s="95">
        <v>2455</v>
      </c>
      <c r="O63" s="95">
        <v>0.52527979999999996</v>
      </c>
      <c r="P63" s="95">
        <v>0.3327077</v>
      </c>
      <c r="R63" s="115">
        <v>1956</v>
      </c>
      <c r="S63" s="95">
        <v>67</v>
      </c>
      <c r="T63" s="96">
        <v>1.4410152000000001</v>
      </c>
      <c r="U63" s="96">
        <v>1.7400111</v>
      </c>
      <c r="V63" s="96" t="s">
        <v>24</v>
      </c>
      <c r="W63" s="96">
        <v>1.9009887000000001</v>
      </c>
      <c r="X63" s="96">
        <v>1.3987301999999999</v>
      </c>
      <c r="Y63" s="96">
        <v>1.2726234999999999</v>
      </c>
      <c r="Z63" s="96">
        <v>55.335821000000003</v>
      </c>
      <c r="AA63" s="96" t="s">
        <v>24</v>
      </c>
      <c r="AB63" s="96">
        <v>1.1159227</v>
      </c>
      <c r="AC63" s="96">
        <v>0.1767997</v>
      </c>
      <c r="AD63" s="95">
        <v>1370</v>
      </c>
      <c r="AE63" s="95">
        <v>0.30427539999999997</v>
      </c>
      <c r="AF63" s="95">
        <v>0.29231499999999999</v>
      </c>
      <c r="AH63" s="115">
        <v>1956</v>
      </c>
      <c r="AI63" s="95">
        <v>166</v>
      </c>
      <c r="AJ63" s="96">
        <v>1.7611798000000001</v>
      </c>
      <c r="AK63" s="96">
        <v>2.1941310000000001</v>
      </c>
      <c r="AL63" s="96" t="s">
        <v>24</v>
      </c>
      <c r="AM63" s="96">
        <v>2.3561027999999999</v>
      </c>
      <c r="AN63" s="96">
        <v>1.7802726</v>
      </c>
      <c r="AO63" s="96">
        <v>1.6169315</v>
      </c>
      <c r="AP63" s="96">
        <v>52.560240999999998</v>
      </c>
      <c r="AQ63" s="96" t="s">
        <v>24</v>
      </c>
      <c r="AR63" s="96">
        <v>1.3209199</v>
      </c>
      <c r="AS63" s="96">
        <v>0.19282589999999999</v>
      </c>
      <c r="AT63" s="95">
        <v>3825</v>
      </c>
      <c r="AU63" s="95">
        <v>0.41683920000000002</v>
      </c>
      <c r="AV63" s="95">
        <v>0.31701760000000001</v>
      </c>
      <c r="AW63" s="96">
        <v>1.5292545</v>
      </c>
      <c r="AY63" s="115">
        <v>1956</v>
      </c>
    </row>
    <row r="64" spans="2:51">
      <c r="B64" s="115">
        <v>1957</v>
      </c>
      <c r="C64" s="95">
        <v>121</v>
      </c>
      <c r="D64" s="96">
        <v>2.4783401</v>
      </c>
      <c r="E64" s="96">
        <v>2.9074420000000001</v>
      </c>
      <c r="F64" s="96" t="s">
        <v>24</v>
      </c>
      <c r="G64" s="96">
        <v>3.0557452999999999</v>
      </c>
      <c r="H64" s="96">
        <v>2.5114652999999998</v>
      </c>
      <c r="I64" s="96">
        <v>2.3402143999999998</v>
      </c>
      <c r="J64" s="96">
        <v>49.690083000000001</v>
      </c>
      <c r="K64" s="96" t="s">
        <v>24</v>
      </c>
      <c r="L64" s="96">
        <v>1.7462837</v>
      </c>
      <c r="M64" s="96">
        <v>0.25388699999999997</v>
      </c>
      <c r="N64" s="95">
        <v>3075</v>
      </c>
      <c r="O64" s="95">
        <v>0.64360170000000005</v>
      </c>
      <c r="P64" s="95">
        <v>0.40459729999999999</v>
      </c>
      <c r="R64" s="115">
        <v>1957</v>
      </c>
      <c r="S64" s="95">
        <v>91</v>
      </c>
      <c r="T64" s="96">
        <v>1.9126084999999999</v>
      </c>
      <c r="U64" s="96">
        <v>2.3036979</v>
      </c>
      <c r="V64" s="96" t="s">
        <v>24</v>
      </c>
      <c r="W64" s="96">
        <v>2.4736495000000001</v>
      </c>
      <c r="X64" s="96">
        <v>1.881289</v>
      </c>
      <c r="Y64" s="96">
        <v>1.6924602</v>
      </c>
      <c r="Z64" s="96">
        <v>52.335165000000003</v>
      </c>
      <c r="AA64" s="96" t="s">
        <v>24</v>
      </c>
      <c r="AB64" s="96">
        <v>1.5116278999999999</v>
      </c>
      <c r="AC64" s="96">
        <v>0.2440071</v>
      </c>
      <c r="AD64" s="95">
        <v>2137.5</v>
      </c>
      <c r="AE64" s="95">
        <v>0.46401819999999999</v>
      </c>
      <c r="AF64" s="95">
        <v>0.45412780000000003</v>
      </c>
      <c r="AH64" s="115">
        <v>1957</v>
      </c>
      <c r="AI64" s="95">
        <v>212</v>
      </c>
      <c r="AJ64" s="96">
        <v>2.1991244999999999</v>
      </c>
      <c r="AK64" s="96">
        <v>2.6387871000000001</v>
      </c>
      <c r="AL64" s="96" t="s">
        <v>24</v>
      </c>
      <c r="AM64" s="96">
        <v>2.8046460999999998</v>
      </c>
      <c r="AN64" s="96">
        <v>2.2138743000000001</v>
      </c>
      <c r="AO64" s="96">
        <v>2.0285867999999998</v>
      </c>
      <c r="AP64" s="96">
        <v>50.825471999999998</v>
      </c>
      <c r="AQ64" s="96" t="s">
        <v>24</v>
      </c>
      <c r="AR64" s="96">
        <v>1.6371921</v>
      </c>
      <c r="AS64" s="96">
        <v>0.24954979999999999</v>
      </c>
      <c r="AT64" s="95">
        <v>5212.5</v>
      </c>
      <c r="AU64" s="95">
        <v>0.55544899999999997</v>
      </c>
      <c r="AV64" s="95">
        <v>0.42354029999999998</v>
      </c>
      <c r="AW64" s="96">
        <v>1.2620761</v>
      </c>
      <c r="AY64" s="115">
        <v>1957</v>
      </c>
    </row>
    <row r="65" spans="2:51">
      <c r="B65" s="116">
        <v>1958</v>
      </c>
      <c r="C65" s="95">
        <v>115</v>
      </c>
      <c r="D65" s="96">
        <v>2.3108146000000001</v>
      </c>
      <c r="E65" s="96">
        <v>3.1542842000000002</v>
      </c>
      <c r="F65" s="96" t="s">
        <v>24</v>
      </c>
      <c r="G65" s="96">
        <v>3.4487367</v>
      </c>
      <c r="H65" s="96">
        <v>2.4774128000000002</v>
      </c>
      <c r="I65" s="96">
        <v>2.2183910999999998</v>
      </c>
      <c r="J65" s="96">
        <v>51.717390999999999</v>
      </c>
      <c r="K65" s="96" t="s">
        <v>24</v>
      </c>
      <c r="L65" s="96">
        <v>1.653249</v>
      </c>
      <c r="M65" s="96">
        <v>0.24442079999999999</v>
      </c>
      <c r="N65" s="95">
        <v>2775</v>
      </c>
      <c r="O65" s="95">
        <v>0.56983859999999997</v>
      </c>
      <c r="P65" s="95">
        <v>0.37513429999999998</v>
      </c>
      <c r="R65" s="116">
        <v>1958</v>
      </c>
      <c r="S65" s="95">
        <v>83</v>
      </c>
      <c r="T65" s="96">
        <v>1.7057831999999999</v>
      </c>
      <c r="U65" s="96">
        <v>2.0463349000000002</v>
      </c>
      <c r="V65" s="96" t="s">
        <v>24</v>
      </c>
      <c r="W65" s="96">
        <v>2.1581847999999999</v>
      </c>
      <c r="X65" s="96">
        <v>1.6759743</v>
      </c>
      <c r="Y65" s="96">
        <v>1.5226275</v>
      </c>
      <c r="Z65" s="96">
        <v>52.319277</v>
      </c>
      <c r="AA65" s="96" t="s">
        <v>24</v>
      </c>
      <c r="AB65" s="96">
        <v>1.3947236000000001</v>
      </c>
      <c r="AC65" s="96">
        <v>0.22632450000000001</v>
      </c>
      <c r="AD65" s="95">
        <v>1930</v>
      </c>
      <c r="AE65" s="95">
        <v>0.40985349999999998</v>
      </c>
      <c r="AF65" s="95">
        <v>0.42256450000000001</v>
      </c>
      <c r="AH65" s="116">
        <v>1958</v>
      </c>
      <c r="AI65" s="95">
        <v>198</v>
      </c>
      <c r="AJ65" s="96">
        <v>2.0117045</v>
      </c>
      <c r="AK65" s="96">
        <v>2.5364775000000002</v>
      </c>
      <c r="AL65" s="96" t="s">
        <v>24</v>
      </c>
      <c r="AM65" s="96">
        <v>2.7187662000000001</v>
      </c>
      <c r="AN65" s="96">
        <v>2.0448770000000001</v>
      </c>
      <c r="AO65" s="96">
        <v>1.8472194</v>
      </c>
      <c r="AP65" s="96">
        <v>51.969696999999996</v>
      </c>
      <c r="AQ65" s="96" t="s">
        <v>24</v>
      </c>
      <c r="AR65" s="96">
        <v>1.5340513</v>
      </c>
      <c r="AS65" s="96">
        <v>0.23649419999999999</v>
      </c>
      <c r="AT65" s="95">
        <v>4705</v>
      </c>
      <c r="AU65" s="95">
        <v>0.49118889999999998</v>
      </c>
      <c r="AV65" s="95">
        <v>0.39324009999999998</v>
      </c>
      <c r="AW65" s="96">
        <v>1.5414311000000001</v>
      </c>
      <c r="AY65" s="116">
        <v>1958</v>
      </c>
    </row>
    <row r="66" spans="2:51">
      <c r="B66" s="116">
        <v>1959</v>
      </c>
      <c r="C66" s="95">
        <v>138</v>
      </c>
      <c r="D66" s="96">
        <v>2.7164285000000001</v>
      </c>
      <c r="E66" s="96">
        <v>3.4755438000000001</v>
      </c>
      <c r="F66" s="96" t="s">
        <v>24</v>
      </c>
      <c r="G66" s="96">
        <v>3.7022700999999998</v>
      </c>
      <c r="H66" s="96">
        <v>2.8291921000000002</v>
      </c>
      <c r="I66" s="96">
        <v>2.5510559000000002</v>
      </c>
      <c r="J66" s="96">
        <v>51.594203</v>
      </c>
      <c r="K66" s="96" t="s">
        <v>24</v>
      </c>
      <c r="L66" s="96">
        <v>1.9092418</v>
      </c>
      <c r="M66" s="96">
        <v>0.27439210000000003</v>
      </c>
      <c r="N66" s="95">
        <v>3292.5</v>
      </c>
      <c r="O66" s="95">
        <v>0.66239490000000001</v>
      </c>
      <c r="P66" s="95">
        <v>0.42268440000000002</v>
      </c>
      <c r="R66" s="116">
        <v>1959</v>
      </c>
      <c r="S66" s="95">
        <v>102</v>
      </c>
      <c r="T66" s="96">
        <v>2.0497567999999999</v>
      </c>
      <c r="U66" s="96">
        <v>2.4254129999999998</v>
      </c>
      <c r="V66" s="96" t="s">
        <v>24</v>
      </c>
      <c r="W66" s="96">
        <v>2.5870517</v>
      </c>
      <c r="X66" s="96">
        <v>2.0252669999999999</v>
      </c>
      <c r="Y66" s="96">
        <v>1.8294121000000001</v>
      </c>
      <c r="Z66" s="96">
        <v>52.205882000000003</v>
      </c>
      <c r="AA66" s="96" t="s">
        <v>24</v>
      </c>
      <c r="AB66" s="96">
        <v>1.6346153999999999</v>
      </c>
      <c r="AC66" s="96">
        <v>0.2620828</v>
      </c>
      <c r="AD66" s="95">
        <v>2385</v>
      </c>
      <c r="AE66" s="95">
        <v>0.49541970000000002</v>
      </c>
      <c r="AF66" s="95">
        <v>0.50132160000000003</v>
      </c>
      <c r="AH66" s="116">
        <v>1959</v>
      </c>
      <c r="AI66" s="95">
        <v>240</v>
      </c>
      <c r="AJ66" s="96">
        <v>2.3865398999999998</v>
      </c>
      <c r="AK66" s="96">
        <v>2.9201176000000002</v>
      </c>
      <c r="AL66" s="96" t="s">
        <v>24</v>
      </c>
      <c r="AM66" s="96">
        <v>3.1061131999999998</v>
      </c>
      <c r="AN66" s="96">
        <v>2.4100130000000002</v>
      </c>
      <c r="AO66" s="96">
        <v>2.1763233999999998</v>
      </c>
      <c r="AP66" s="96">
        <v>51.854166999999997</v>
      </c>
      <c r="AQ66" s="96" t="s">
        <v>24</v>
      </c>
      <c r="AR66" s="96">
        <v>1.7820018</v>
      </c>
      <c r="AS66" s="96">
        <v>0.26902209999999999</v>
      </c>
      <c r="AT66" s="95">
        <v>5677.5</v>
      </c>
      <c r="AU66" s="95">
        <v>0.58024260000000005</v>
      </c>
      <c r="AV66" s="95">
        <v>0.4525013</v>
      </c>
      <c r="AW66" s="96">
        <v>1.4329699</v>
      </c>
      <c r="AY66" s="116">
        <v>1959</v>
      </c>
    </row>
    <row r="67" spans="2:51">
      <c r="B67" s="116">
        <v>1960</v>
      </c>
      <c r="C67" s="95">
        <v>119</v>
      </c>
      <c r="D67" s="96">
        <v>2.2918552000000001</v>
      </c>
      <c r="E67" s="96">
        <v>2.973052</v>
      </c>
      <c r="F67" s="96" t="s">
        <v>24</v>
      </c>
      <c r="G67" s="96">
        <v>3.1727604999999999</v>
      </c>
      <c r="H67" s="96">
        <v>2.4078485999999999</v>
      </c>
      <c r="I67" s="96">
        <v>2.170836</v>
      </c>
      <c r="J67" s="96">
        <v>50.945377999999998</v>
      </c>
      <c r="K67" s="96" t="s">
        <v>24</v>
      </c>
      <c r="L67" s="96">
        <v>1.6303603</v>
      </c>
      <c r="M67" s="96">
        <v>0.2397792</v>
      </c>
      <c r="N67" s="95">
        <v>2927.5</v>
      </c>
      <c r="O67" s="95">
        <v>0.57642700000000002</v>
      </c>
      <c r="P67" s="95">
        <v>0.38616149999999999</v>
      </c>
      <c r="R67" s="116">
        <v>1960</v>
      </c>
      <c r="S67" s="95">
        <v>97</v>
      </c>
      <c r="T67" s="96">
        <v>1.9084345</v>
      </c>
      <c r="U67" s="96">
        <v>2.2428837000000001</v>
      </c>
      <c r="V67" s="96" t="s">
        <v>24</v>
      </c>
      <c r="W67" s="96">
        <v>2.3792966999999998</v>
      </c>
      <c r="X67" s="96">
        <v>1.8472864</v>
      </c>
      <c r="Y67" s="96">
        <v>1.6704954000000001</v>
      </c>
      <c r="Z67" s="96">
        <v>53.634020999999997</v>
      </c>
      <c r="AA67" s="96" t="s">
        <v>24</v>
      </c>
      <c r="AB67" s="96">
        <v>1.5557338000000001</v>
      </c>
      <c r="AC67" s="96">
        <v>0.24977469999999999</v>
      </c>
      <c r="AD67" s="95">
        <v>2125</v>
      </c>
      <c r="AE67" s="95">
        <v>0.43251709999999999</v>
      </c>
      <c r="AF67" s="95">
        <v>0.44813259999999999</v>
      </c>
      <c r="AH67" s="116">
        <v>1960</v>
      </c>
      <c r="AI67" s="95">
        <v>216</v>
      </c>
      <c r="AJ67" s="96">
        <v>2.1021898000000001</v>
      </c>
      <c r="AK67" s="96">
        <v>2.5837075999999999</v>
      </c>
      <c r="AL67" s="96" t="s">
        <v>24</v>
      </c>
      <c r="AM67" s="96">
        <v>2.7438036000000001</v>
      </c>
      <c r="AN67" s="96">
        <v>2.1189874</v>
      </c>
      <c r="AO67" s="96">
        <v>1.9167335000000001</v>
      </c>
      <c r="AP67" s="96">
        <v>52.152777999999998</v>
      </c>
      <c r="AQ67" s="96" t="s">
        <v>24</v>
      </c>
      <c r="AR67" s="96">
        <v>1.5959805</v>
      </c>
      <c r="AS67" s="96">
        <v>0.2441671</v>
      </c>
      <c r="AT67" s="95">
        <v>5052.5</v>
      </c>
      <c r="AU67" s="95">
        <v>0.50566460000000002</v>
      </c>
      <c r="AV67" s="95">
        <v>0.41000819999999999</v>
      </c>
      <c r="AW67" s="96">
        <v>1.3255489</v>
      </c>
      <c r="AY67" s="116">
        <v>1960</v>
      </c>
    </row>
    <row r="68" spans="2:51">
      <c r="B68" s="116">
        <v>1961</v>
      </c>
      <c r="C68" s="95">
        <v>124</v>
      </c>
      <c r="D68" s="96">
        <v>2.3342054999999999</v>
      </c>
      <c r="E68" s="96">
        <v>2.9651635999999999</v>
      </c>
      <c r="F68" s="96" t="s">
        <v>24</v>
      </c>
      <c r="G68" s="96">
        <v>3.1367438000000001</v>
      </c>
      <c r="H68" s="96">
        <v>2.4316890999999998</v>
      </c>
      <c r="I68" s="96">
        <v>2.2193258999999999</v>
      </c>
      <c r="J68" s="96">
        <v>52.338709999999999</v>
      </c>
      <c r="K68" s="96" t="s">
        <v>24</v>
      </c>
      <c r="L68" s="96">
        <v>1.6577539999999999</v>
      </c>
      <c r="M68" s="96">
        <v>0.246776</v>
      </c>
      <c r="N68" s="95">
        <v>2847.5</v>
      </c>
      <c r="O68" s="95">
        <v>0.54820760000000002</v>
      </c>
      <c r="P68" s="95">
        <v>0.36999379999999998</v>
      </c>
      <c r="R68" s="116">
        <v>1961</v>
      </c>
      <c r="S68" s="95">
        <v>100</v>
      </c>
      <c r="T68" s="96">
        <v>1.9245943999999999</v>
      </c>
      <c r="U68" s="96">
        <v>2.3925051000000002</v>
      </c>
      <c r="V68" s="96" t="s">
        <v>24</v>
      </c>
      <c r="W68" s="96">
        <v>2.5899982000000001</v>
      </c>
      <c r="X68" s="96">
        <v>1.9065711999999999</v>
      </c>
      <c r="Y68" s="96">
        <v>1.7264047</v>
      </c>
      <c r="Z68" s="96">
        <v>54.4</v>
      </c>
      <c r="AA68" s="96" t="s">
        <v>24</v>
      </c>
      <c r="AB68" s="96">
        <v>1.5542431000000001</v>
      </c>
      <c r="AC68" s="96">
        <v>0.25831120000000002</v>
      </c>
      <c r="AD68" s="95">
        <v>2170</v>
      </c>
      <c r="AE68" s="95">
        <v>0.43237429999999999</v>
      </c>
      <c r="AF68" s="95">
        <v>0.4720393</v>
      </c>
      <c r="AH68" s="116">
        <v>1961</v>
      </c>
      <c r="AI68" s="95">
        <v>224</v>
      </c>
      <c r="AJ68" s="96">
        <v>2.1316685999999998</v>
      </c>
      <c r="AK68" s="96">
        <v>2.6850214999999999</v>
      </c>
      <c r="AL68" s="96" t="s">
        <v>24</v>
      </c>
      <c r="AM68" s="96">
        <v>2.8753467000000001</v>
      </c>
      <c r="AN68" s="96">
        <v>2.1689604999999998</v>
      </c>
      <c r="AO68" s="96">
        <v>1.9692141999999999</v>
      </c>
      <c r="AP68" s="96">
        <v>53.258929000000002</v>
      </c>
      <c r="AQ68" s="96" t="s">
        <v>24</v>
      </c>
      <c r="AR68" s="96">
        <v>1.6098893000000001</v>
      </c>
      <c r="AS68" s="96">
        <v>0.25179570000000001</v>
      </c>
      <c r="AT68" s="95">
        <v>5017.5</v>
      </c>
      <c r="AU68" s="95">
        <v>0.49128559999999999</v>
      </c>
      <c r="AV68" s="95">
        <v>0.40815410000000002</v>
      </c>
      <c r="AW68" s="96">
        <v>1.2393552000000001</v>
      </c>
      <c r="AY68" s="116">
        <v>1961</v>
      </c>
    </row>
    <row r="69" spans="2:51">
      <c r="B69" s="116">
        <v>1962</v>
      </c>
      <c r="C69" s="95">
        <v>137</v>
      </c>
      <c r="D69" s="96">
        <v>2.5374129999999999</v>
      </c>
      <c r="E69" s="96">
        <v>3.3408538999999999</v>
      </c>
      <c r="F69" s="96" t="s">
        <v>24</v>
      </c>
      <c r="G69" s="96">
        <v>3.6335894</v>
      </c>
      <c r="H69" s="96">
        <v>2.7115928</v>
      </c>
      <c r="I69" s="96">
        <v>2.4555783</v>
      </c>
      <c r="J69" s="96">
        <v>51.806569000000003</v>
      </c>
      <c r="K69" s="96" t="s">
        <v>24</v>
      </c>
      <c r="L69" s="96">
        <v>1.7647816999999999</v>
      </c>
      <c r="M69" s="96">
        <v>0.26156020000000002</v>
      </c>
      <c r="N69" s="95">
        <v>3265</v>
      </c>
      <c r="O69" s="95">
        <v>0.61867589999999995</v>
      </c>
      <c r="P69" s="95">
        <v>0.41246749999999999</v>
      </c>
      <c r="R69" s="116">
        <v>1962</v>
      </c>
      <c r="S69" s="95">
        <v>104</v>
      </c>
      <c r="T69" s="96">
        <v>1.9617830000000001</v>
      </c>
      <c r="U69" s="96">
        <v>2.4440827999999999</v>
      </c>
      <c r="V69" s="96" t="s">
        <v>24</v>
      </c>
      <c r="W69" s="96">
        <v>2.6653707999999998</v>
      </c>
      <c r="X69" s="96">
        <v>1.9443166999999999</v>
      </c>
      <c r="Y69" s="96">
        <v>1.7564200999999999</v>
      </c>
      <c r="Z69" s="96">
        <v>55.769230999999998</v>
      </c>
      <c r="AA69" s="96" t="s">
        <v>24</v>
      </c>
      <c r="AB69" s="96">
        <v>1.5943584</v>
      </c>
      <c r="AC69" s="96">
        <v>0.25499569999999999</v>
      </c>
      <c r="AD69" s="95">
        <v>2110</v>
      </c>
      <c r="AE69" s="95">
        <v>0.41240739999999998</v>
      </c>
      <c r="AF69" s="95">
        <v>0.44627040000000001</v>
      </c>
      <c r="AH69" s="116">
        <v>1962</v>
      </c>
      <c r="AI69" s="95">
        <v>241</v>
      </c>
      <c r="AJ69" s="96">
        <v>2.2522312000000002</v>
      </c>
      <c r="AK69" s="96">
        <v>2.8772120000000001</v>
      </c>
      <c r="AL69" s="96" t="s">
        <v>24</v>
      </c>
      <c r="AM69" s="96">
        <v>3.1284426000000001</v>
      </c>
      <c r="AN69" s="96">
        <v>2.3214798000000001</v>
      </c>
      <c r="AO69" s="96">
        <v>2.1026365999999999</v>
      </c>
      <c r="AP69" s="96">
        <v>53.516598000000002</v>
      </c>
      <c r="AQ69" s="96" t="s">
        <v>24</v>
      </c>
      <c r="AR69" s="96">
        <v>1.6869662999999999</v>
      </c>
      <c r="AS69" s="96">
        <v>0.25868639999999998</v>
      </c>
      <c r="AT69" s="95">
        <v>5375</v>
      </c>
      <c r="AU69" s="95">
        <v>0.51714020000000005</v>
      </c>
      <c r="AV69" s="95">
        <v>0.42510789999999998</v>
      </c>
      <c r="AW69" s="96">
        <v>1.3669152</v>
      </c>
      <c r="AY69" s="116">
        <v>1962</v>
      </c>
    </row>
    <row r="70" spans="2:51">
      <c r="B70" s="116">
        <v>1963</v>
      </c>
      <c r="C70" s="95">
        <v>160</v>
      </c>
      <c r="D70" s="96">
        <v>2.9091437999999998</v>
      </c>
      <c r="E70" s="96">
        <v>3.7288070000000002</v>
      </c>
      <c r="F70" s="96" t="s">
        <v>24</v>
      </c>
      <c r="G70" s="96">
        <v>4.0312235000000003</v>
      </c>
      <c r="H70" s="96">
        <v>3.0765267999999999</v>
      </c>
      <c r="I70" s="96">
        <v>2.8116864000000001</v>
      </c>
      <c r="J70" s="96">
        <v>52.5625</v>
      </c>
      <c r="K70" s="96" t="s">
        <v>24</v>
      </c>
      <c r="L70" s="96">
        <v>1.9814240999999999</v>
      </c>
      <c r="M70" s="96">
        <v>0.30068410000000001</v>
      </c>
      <c r="N70" s="95">
        <v>3657.5</v>
      </c>
      <c r="O70" s="95">
        <v>0.6805158</v>
      </c>
      <c r="P70" s="95">
        <v>0.46319159999999998</v>
      </c>
      <c r="R70" s="116">
        <v>1963</v>
      </c>
      <c r="S70" s="95">
        <v>133</v>
      </c>
      <c r="T70" s="96">
        <v>2.4597744000000001</v>
      </c>
      <c r="U70" s="96">
        <v>2.9609770000000002</v>
      </c>
      <c r="V70" s="96" t="s">
        <v>24</v>
      </c>
      <c r="W70" s="96">
        <v>3.1649566</v>
      </c>
      <c r="X70" s="96">
        <v>2.4343629999999998</v>
      </c>
      <c r="Y70" s="96">
        <v>2.2454456</v>
      </c>
      <c r="Z70" s="96">
        <v>53.214286000000001</v>
      </c>
      <c r="AA70" s="96" t="s">
        <v>24</v>
      </c>
      <c r="AB70" s="96">
        <v>1.920855</v>
      </c>
      <c r="AC70" s="96">
        <v>0.31908259999999999</v>
      </c>
      <c r="AD70" s="95">
        <v>2987.5</v>
      </c>
      <c r="AE70" s="95">
        <v>0.57305349999999999</v>
      </c>
      <c r="AF70" s="95">
        <v>0.62374399999999997</v>
      </c>
      <c r="AH70" s="116">
        <v>1963</v>
      </c>
      <c r="AI70" s="95">
        <v>293</v>
      </c>
      <c r="AJ70" s="96">
        <v>2.6863728</v>
      </c>
      <c r="AK70" s="96">
        <v>3.3290353000000001</v>
      </c>
      <c r="AL70" s="96" t="s">
        <v>24</v>
      </c>
      <c r="AM70" s="96">
        <v>3.5775085</v>
      </c>
      <c r="AN70" s="96">
        <v>2.7448652999999998</v>
      </c>
      <c r="AO70" s="96">
        <v>2.5206398000000001</v>
      </c>
      <c r="AP70" s="96">
        <v>52.858362</v>
      </c>
      <c r="AQ70" s="96" t="s">
        <v>24</v>
      </c>
      <c r="AR70" s="96">
        <v>1.9534636000000001</v>
      </c>
      <c r="AS70" s="96">
        <v>0.30876559999999997</v>
      </c>
      <c r="AT70" s="95">
        <v>6645</v>
      </c>
      <c r="AU70" s="95">
        <v>0.62760320000000003</v>
      </c>
      <c r="AV70" s="95">
        <v>0.52380890000000002</v>
      </c>
      <c r="AW70" s="96">
        <v>1.2593164999999999</v>
      </c>
      <c r="AY70" s="116">
        <v>1963</v>
      </c>
    </row>
    <row r="71" spans="2:51">
      <c r="B71" s="116">
        <v>1964</v>
      </c>
      <c r="C71" s="95">
        <v>154</v>
      </c>
      <c r="D71" s="96">
        <v>2.7474487999999999</v>
      </c>
      <c r="E71" s="96">
        <v>3.5384012999999999</v>
      </c>
      <c r="F71" s="96" t="s">
        <v>24</v>
      </c>
      <c r="G71" s="96">
        <v>3.7950800999999998</v>
      </c>
      <c r="H71" s="96">
        <v>2.8915353000000001</v>
      </c>
      <c r="I71" s="96">
        <v>2.6131636999999999</v>
      </c>
      <c r="J71" s="96">
        <v>52.454545000000003</v>
      </c>
      <c r="K71" s="96">
        <v>52</v>
      </c>
      <c r="L71" s="96">
        <v>1.8335516000000001</v>
      </c>
      <c r="M71" s="96">
        <v>0.27379720000000002</v>
      </c>
      <c r="N71" s="95">
        <v>3526</v>
      </c>
      <c r="O71" s="95">
        <v>0.64391240000000005</v>
      </c>
      <c r="P71" s="95">
        <v>0.42276710000000001</v>
      </c>
      <c r="R71" s="116">
        <v>1964</v>
      </c>
      <c r="S71" s="95">
        <v>108</v>
      </c>
      <c r="T71" s="96">
        <v>1.9577986000000001</v>
      </c>
      <c r="U71" s="96">
        <v>2.3626594999999999</v>
      </c>
      <c r="V71" s="96" t="s">
        <v>24</v>
      </c>
      <c r="W71" s="96">
        <v>2.5474872</v>
      </c>
      <c r="X71" s="96">
        <v>1.883121</v>
      </c>
      <c r="Y71" s="96">
        <v>1.6914549999999999</v>
      </c>
      <c r="Z71" s="96">
        <v>56.398147999999999</v>
      </c>
      <c r="AA71" s="96">
        <v>55.5</v>
      </c>
      <c r="AB71" s="96">
        <v>1.5474996000000001</v>
      </c>
      <c r="AC71" s="96">
        <v>0.24352850000000001</v>
      </c>
      <c r="AD71" s="95">
        <v>2107</v>
      </c>
      <c r="AE71" s="95">
        <v>0.39643270000000003</v>
      </c>
      <c r="AF71" s="95">
        <v>0.42181079999999999</v>
      </c>
      <c r="AH71" s="116">
        <v>1964</v>
      </c>
      <c r="AI71" s="95">
        <v>262</v>
      </c>
      <c r="AJ71" s="96">
        <v>2.3557760999999999</v>
      </c>
      <c r="AK71" s="96">
        <v>2.9382796999999998</v>
      </c>
      <c r="AL71" s="96" t="s">
        <v>24</v>
      </c>
      <c r="AM71" s="96">
        <v>3.1570102000000002</v>
      </c>
      <c r="AN71" s="96">
        <v>2.380776</v>
      </c>
      <c r="AO71" s="96">
        <v>2.1494401000000001</v>
      </c>
      <c r="AP71" s="96">
        <v>54.080153000000003</v>
      </c>
      <c r="AQ71" s="96">
        <v>53</v>
      </c>
      <c r="AR71" s="96">
        <v>1.7037325999999999</v>
      </c>
      <c r="AS71" s="96">
        <v>0.26045289999999999</v>
      </c>
      <c r="AT71" s="95">
        <v>5633</v>
      </c>
      <c r="AU71" s="95">
        <v>0.52201880000000001</v>
      </c>
      <c r="AV71" s="95">
        <v>0.42240889999999998</v>
      </c>
      <c r="AW71" s="96">
        <v>1.4976349</v>
      </c>
      <c r="AY71" s="116">
        <v>1964</v>
      </c>
    </row>
    <row r="72" spans="2:51">
      <c r="B72" s="116">
        <v>1965</v>
      </c>
      <c r="C72" s="95">
        <v>163</v>
      </c>
      <c r="D72" s="96">
        <v>2.8523930000000002</v>
      </c>
      <c r="E72" s="96">
        <v>3.5783529000000001</v>
      </c>
      <c r="F72" s="96" t="s">
        <v>24</v>
      </c>
      <c r="G72" s="96">
        <v>3.7541201000000002</v>
      </c>
      <c r="H72" s="96">
        <v>2.9724194000000002</v>
      </c>
      <c r="I72" s="96">
        <v>2.7041070999999999</v>
      </c>
      <c r="J72" s="96">
        <v>49.374232999999997</v>
      </c>
      <c r="K72" s="96">
        <v>48</v>
      </c>
      <c r="L72" s="96">
        <v>1.9292224</v>
      </c>
      <c r="M72" s="96">
        <v>0.29227180000000003</v>
      </c>
      <c r="N72" s="95">
        <v>4215</v>
      </c>
      <c r="O72" s="95">
        <v>0.75511919999999999</v>
      </c>
      <c r="P72" s="95">
        <v>0.50957549999999996</v>
      </c>
      <c r="R72" s="116">
        <v>1965</v>
      </c>
      <c r="S72" s="95">
        <v>125</v>
      </c>
      <c r="T72" s="96">
        <v>2.2216692999999998</v>
      </c>
      <c r="U72" s="96">
        <v>2.7747028999999999</v>
      </c>
      <c r="V72" s="96" t="s">
        <v>24</v>
      </c>
      <c r="W72" s="96">
        <v>3.0405820000000001</v>
      </c>
      <c r="X72" s="96">
        <v>2.1576998999999999</v>
      </c>
      <c r="Y72" s="96">
        <v>1.9148094</v>
      </c>
      <c r="Z72" s="96">
        <v>56.887999999999998</v>
      </c>
      <c r="AA72" s="96">
        <v>55</v>
      </c>
      <c r="AB72" s="96">
        <v>1.8115942</v>
      </c>
      <c r="AC72" s="96">
        <v>0.28444649999999999</v>
      </c>
      <c r="AD72" s="95">
        <v>2438</v>
      </c>
      <c r="AE72" s="95">
        <v>0.45003969999999999</v>
      </c>
      <c r="AF72" s="95">
        <v>0.49673899999999999</v>
      </c>
      <c r="AH72" s="116">
        <v>1965</v>
      </c>
      <c r="AI72" s="95">
        <v>288</v>
      </c>
      <c r="AJ72" s="96">
        <v>2.5394809999999999</v>
      </c>
      <c r="AK72" s="96">
        <v>3.2143894999999998</v>
      </c>
      <c r="AL72" s="96" t="s">
        <v>24</v>
      </c>
      <c r="AM72" s="96">
        <v>3.4475723999999999</v>
      </c>
      <c r="AN72" s="96">
        <v>2.5862666000000001</v>
      </c>
      <c r="AO72" s="96">
        <v>2.3244226000000001</v>
      </c>
      <c r="AP72" s="96">
        <v>52.635416999999997</v>
      </c>
      <c r="AQ72" s="96">
        <v>52</v>
      </c>
      <c r="AR72" s="96">
        <v>1.8763437000000001</v>
      </c>
      <c r="AS72" s="96">
        <v>0.2888231</v>
      </c>
      <c r="AT72" s="95">
        <v>6653</v>
      </c>
      <c r="AU72" s="95">
        <v>0.60486220000000002</v>
      </c>
      <c r="AV72" s="95">
        <v>0.50479529999999995</v>
      </c>
      <c r="AW72" s="96">
        <v>1.2896346000000001</v>
      </c>
      <c r="AY72" s="116">
        <v>1965</v>
      </c>
    </row>
    <row r="73" spans="2:51">
      <c r="B73" s="116">
        <v>1966</v>
      </c>
      <c r="C73" s="95">
        <v>180</v>
      </c>
      <c r="D73" s="96">
        <v>3.0813538999999999</v>
      </c>
      <c r="E73" s="96">
        <v>4.1892022999999998</v>
      </c>
      <c r="F73" s="96" t="s">
        <v>24</v>
      </c>
      <c r="G73" s="96">
        <v>4.6043906000000003</v>
      </c>
      <c r="H73" s="96">
        <v>3.3295699999999999</v>
      </c>
      <c r="I73" s="96">
        <v>2.9968275000000002</v>
      </c>
      <c r="J73" s="96">
        <v>53.905555999999997</v>
      </c>
      <c r="K73" s="96">
        <v>54</v>
      </c>
      <c r="L73" s="96">
        <v>2.0503474000000002</v>
      </c>
      <c r="M73" s="96">
        <v>0.31144559999999999</v>
      </c>
      <c r="N73" s="95">
        <v>3910</v>
      </c>
      <c r="O73" s="95">
        <v>0.68525449999999999</v>
      </c>
      <c r="P73" s="95">
        <v>0.465673</v>
      </c>
      <c r="R73" s="116">
        <v>1966</v>
      </c>
      <c r="S73" s="95">
        <v>144</v>
      </c>
      <c r="T73" s="96">
        <v>2.5009074</v>
      </c>
      <c r="U73" s="96">
        <v>3.0628882000000002</v>
      </c>
      <c r="V73" s="96" t="s">
        <v>24</v>
      </c>
      <c r="W73" s="96">
        <v>3.3083901</v>
      </c>
      <c r="X73" s="96">
        <v>2.4237049000000002</v>
      </c>
      <c r="Y73" s="96">
        <v>2.1643086</v>
      </c>
      <c r="Z73" s="96">
        <v>56.125</v>
      </c>
      <c r="AA73" s="96">
        <v>55</v>
      </c>
      <c r="AB73" s="96">
        <v>1.9911504</v>
      </c>
      <c r="AC73" s="96">
        <v>0.31213419999999997</v>
      </c>
      <c r="AD73" s="95">
        <v>2882</v>
      </c>
      <c r="AE73" s="95">
        <v>0.52015900000000004</v>
      </c>
      <c r="AF73" s="95">
        <v>0.5832155</v>
      </c>
      <c r="AH73" s="116">
        <v>1966</v>
      </c>
      <c r="AI73" s="95">
        <v>324</v>
      </c>
      <c r="AJ73" s="96">
        <v>2.7932242999999999</v>
      </c>
      <c r="AK73" s="96">
        <v>3.5855725000000001</v>
      </c>
      <c r="AL73" s="96" t="s">
        <v>24</v>
      </c>
      <c r="AM73" s="96">
        <v>3.9009173000000001</v>
      </c>
      <c r="AN73" s="96">
        <v>2.8554879</v>
      </c>
      <c r="AO73" s="96">
        <v>2.561334</v>
      </c>
      <c r="AP73" s="96">
        <v>54.891975000000002</v>
      </c>
      <c r="AQ73" s="96">
        <v>54</v>
      </c>
      <c r="AR73" s="96">
        <v>2.0236087999999999</v>
      </c>
      <c r="AS73" s="96">
        <v>0.31175130000000001</v>
      </c>
      <c r="AT73" s="95">
        <v>6792</v>
      </c>
      <c r="AU73" s="95">
        <v>0.60392000000000001</v>
      </c>
      <c r="AV73" s="95">
        <v>0.50922100000000003</v>
      </c>
      <c r="AW73" s="96">
        <v>1.3677294</v>
      </c>
      <c r="AY73" s="116">
        <v>1966</v>
      </c>
    </row>
    <row r="74" spans="2:51">
      <c r="B74" s="116">
        <v>1967</v>
      </c>
      <c r="C74" s="95">
        <v>166</v>
      </c>
      <c r="D74" s="96">
        <v>2.7949323000000001</v>
      </c>
      <c r="E74" s="96">
        <v>3.6422108999999998</v>
      </c>
      <c r="F74" s="96" t="s">
        <v>24</v>
      </c>
      <c r="G74" s="96">
        <v>3.8903696999999999</v>
      </c>
      <c r="H74" s="96">
        <v>2.9573654999999999</v>
      </c>
      <c r="I74" s="96">
        <v>2.6433665999999998</v>
      </c>
      <c r="J74" s="96">
        <v>52.524096</v>
      </c>
      <c r="K74" s="96">
        <v>53</v>
      </c>
      <c r="L74" s="96">
        <v>1.8411713000000001</v>
      </c>
      <c r="M74" s="96">
        <v>0.28865550000000001</v>
      </c>
      <c r="N74" s="95">
        <v>3803</v>
      </c>
      <c r="O74" s="95">
        <v>0.65549559999999996</v>
      </c>
      <c r="P74" s="95">
        <v>0.44570759999999998</v>
      </c>
      <c r="R74" s="116">
        <v>1967</v>
      </c>
      <c r="S74" s="95">
        <v>122</v>
      </c>
      <c r="T74" s="96">
        <v>2.0819975999999998</v>
      </c>
      <c r="U74" s="96">
        <v>2.5682189000000002</v>
      </c>
      <c r="V74" s="96" t="s">
        <v>24</v>
      </c>
      <c r="W74" s="96">
        <v>2.7562894999999998</v>
      </c>
      <c r="X74" s="96">
        <v>2.0605875999999999</v>
      </c>
      <c r="Y74" s="96">
        <v>1.8488450999999999</v>
      </c>
      <c r="Z74" s="96">
        <v>54.295082000000001</v>
      </c>
      <c r="AA74" s="96">
        <v>53</v>
      </c>
      <c r="AB74" s="96">
        <v>1.6555842000000001</v>
      </c>
      <c r="AC74" s="96">
        <v>0.2699414</v>
      </c>
      <c r="AD74" s="95">
        <v>2689</v>
      </c>
      <c r="AE74" s="95">
        <v>0.47716649999999999</v>
      </c>
      <c r="AF74" s="95">
        <v>0.54196009999999994</v>
      </c>
      <c r="AH74" s="116">
        <v>1967</v>
      </c>
      <c r="AI74" s="95">
        <v>288</v>
      </c>
      <c r="AJ74" s="96">
        <v>2.4408686999999998</v>
      </c>
      <c r="AK74" s="96">
        <v>3.0885068000000002</v>
      </c>
      <c r="AL74" s="96" t="s">
        <v>24</v>
      </c>
      <c r="AM74" s="96">
        <v>3.3107114000000002</v>
      </c>
      <c r="AN74" s="96">
        <v>2.4950203000000002</v>
      </c>
      <c r="AO74" s="96">
        <v>2.2374904999999998</v>
      </c>
      <c r="AP74" s="96">
        <v>53.274306000000003</v>
      </c>
      <c r="AQ74" s="96">
        <v>53</v>
      </c>
      <c r="AR74" s="96">
        <v>1.7577052</v>
      </c>
      <c r="AS74" s="96">
        <v>0.28042020000000001</v>
      </c>
      <c r="AT74" s="95">
        <v>6492</v>
      </c>
      <c r="AU74" s="95">
        <v>0.56762809999999997</v>
      </c>
      <c r="AV74" s="95">
        <v>0.48109839999999998</v>
      </c>
      <c r="AW74" s="96">
        <v>1.4181855000000001</v>
      </c>
      <c r="AY74" s="116">
        <v>1967</v>
      </c>
    </row>
    <row r="75" spans="2:51">
      <c r="B75" s="117">
        <v>1968</v>
      </c>
      <c r="C75" s="95">
        <v>172</v>
      </c>
      <c r="D75" s="96">
        <v>2.8461577</v>
      </c>
      <c r="E75" s="96">
        <v>3.8097289999999999</v>
      </c>
      <c r="F75" s="96" t="s">
        <v>24</v>
      </c>
      <c r="G75" s="96">
        <v>4.2229194000000003</v>
      </c>
      <c r="H75" s="96">
        <v>3.0330406999999999</v>
      </c>
      <c r="I75" s="96">
        <v>2.7744729000000001</v>
      </c>
      <c r="J75" s="96">
        <v>56.133721000000001</v>
      </c>
      <c r="K75" s="96">
        <v>58.5</v>
      </c>
      <c r="L75" s="96">
        <v>1.7860852</v>
      </c>
      <c r="M75" s="96">
        <v>0.28168549999999998</v>
      </c>
      <c r="N75" s="95">
        <v>3320</v>
      </c>
      <c r="O75" s="95">
        <v>0.56229410000000002</v>
      </c>
      <c r="P75" s="95">
        <v>0.37591010000000002</v>
      </c>
      <c r="R75" s="117">
        <v>1968</v>
      </c>
      <c r="S75" s="95">
        <v>136</v>
      </c>
      <c r="T75" s="96">
        <v>2.2798136000000002</v>
      </c>
      <c r="U75" s="96">
        <v>2.7844894999999998</v>
      </c>
      <c r="V75" s="96" t="s">
        <v>24</v>
      </c>
      <c r="W75" s="96">
        <v>2.9656438000000001</v>
      </c>
      <c r="X75" s="96">
        <v>2.2161542999999999</v>
      </c>
      <c r="Y75" s="96">
        <v>1.9496505</v>
      </c>
      <c r="Z75" s="96">
        <v>55.897058999999999</v>
      </c>
      <c r="AA75" s="96">
        <v>56.5</v>
      </c>
      <c r="AB75" s="96">
        <v>1.7836065999999999</v>
      </c>
      <c r="AC75" s="96">
        <v>0.2804933</v>
      </c>
      <c r="AD75" s="95">
        <v>2708</v>
      </c>
      <c r="AE75" s="95">
        <v>0.47222609999999998</v>
      </c>
      <c r="AF75" s="95">
        <v>0.5285841</v>
      </c>
      <c r="AH75" s="117">
        <v>1968</v>
      </c>
      <c r="AI75" s="95">
        <v>308</v>
      </c>
      <c r="AJ75" s="96">
        <v>2.5648211000000001</v>
      </c>
      <c r="AK75" s="96">
        <v>3.2585456000000002</v>
      </c>
      <c r="AL75" s="96" t="s">
        <v>24</v>
      </c>
      <c r="AM75" s="96">
        <v>3.5462484999999999</v>
      </c>
      <c r="AN75" s="96">
        <v>2.598614</v>
      </c>
      <c r="AO75" s="96">
        <v>2.3390168999999998</v>
      </c>
      <c r="AP75" s="96">
        <v>56.029221</v>
      </c>
      <c r="AQ75" s="96">
        <v>57</v>
      </c>
      <c r="AR75" s="96">
        <v>1.7849899</v>
      </c>
      <c r="AS75" s="96">
        <v>0.28115790000000002</v>
      </c>
      <c r="AT75" s="95">
        <v>6028</v>
      </c>
      <c r="AU75" s="95">
        <v>0.51791719999999997</v>
      </c>
      <c r="AV75" s="95">
        <v>0.43195929999999999</v>
      </c>
      <c r="AW75" s="96">
        <v>1.3681966000000001</v>
      </c>
      <c r="AY75" s="117">
        <v>1968</v>
      </c>
    </row>
    <row r="76" spans="2:51">
      <c r="B76" s="117">
        <v>1969</v>
      </c>
      <c r="C76" s="95">
        <v>215</v>
      </c>
      <c r="D76" s="96">
        <v>3.4844951000000002</v>
      </c>
      <c r="E76" s="96">
        <v>4.6208565999999998</v>
      </c>
      <c r="F76" s="96" t="s">
        <v>24</v>
      </c>
      <c r="G76" s="96">
        <v>5.0304932000000004</v>
      </c>
      <c r="H76" s="96">
        <v>3.7397513999999998</v>
      </c>
      <c r="I76" s="96">
        <v>3.4065096000000001</v>
      </c>
      <c r="J76" s="96">
        <v>53.269767000000002</v>
      </c>
      <c r="K76" s="96">
        <v>55</v>
      </c>
      <c r="L76" s="96">
        <v>2.2107969000000001</v>
      </c>
      <c r="M76" s="96">
        <v>0.3602185</v>
      </c>
      <c r="N76" s="95">
        <v>4780</v>
      </c>
      <c r="O76" s="95">
        <v>0.79249760000000002</v>
      </c>
      <c r="P76" s="95">
        <v>0.53413909999999998</v>
      </c>
      <c r="R76" s="117">
        <v>1969</v>
      </c>
      <c r="S76" s="95">
        <v>127</v>
      </c>
      <c r="T76" s="96">
        <v>2.0844197000000002</v>
      </c>
      <c r="U76" s="96">
        <v>2.5103483</v>
      </c>
      <c r="V76" s="96" t="s">
        <v>24</v>
      </c>
      <c r="W76" s="96">
        <v>2.6845034999999999</v>
      </c>
      <c r="X76" s="96">
        <v>2.0589895999999999</v>
      </c>
      <c r="Y76" s="96">
        <v>1.8860269000000001</v>
      </c>
      <c r="Z76" s="96">
        <v>54.031495999999997</v>
      </c>
      <c r="AA76" s="96">
        <v>53</v>
      </c>
      <c r="AB76" s="96">
        <v>1.6342813</v>
      </c>
      <c r="AC76" s="96">
        <v>0.27130949999999998</v>
      </c>
      <c r="AD76" s="95">
        <v>2751</v>
      </c>
      <c r="AE76" s="95">
        <v>0.46968949999999998</v>
      </c>
      <c r="AF76" s="95">
        <v>0.53657949999999999</v>
      </c>
      <c r="AH76" s="117">
        <v>1969</v>
      </c>
      <c r="AI76" s="95">
        <v>342</v>
      </c>
      <c r="AJ76" s="96">
        <v>2.7888739</v>
      </c>
      <c r="AK76" s="96">
        <v>3.4833208</v>
      </c>
      <c r="AL76" s="96" t="s">
        <v>24</v>
      </c>
      <c r="AM76" s="96">
        <v>3.7572081000000002</v>
      </c>
      <c r="AN76" s="96">
        <v>2.8552328</v>
      </c>
      <c r="AO76" s="96">
        <v>2.6109022999999998</v>
      </c>
      <c r="AP76" s="96">
        <v>53.552632000000003</v>
      </c>
      <c r="AQ76" s="96">
        <v>54</v>
      </c>
      <c r="AR76" s="96">
        <v>1.9547325</v>
      </c>
      <c r="AS76" s="96">
        <v>0.3211388</v>
      </c>
      <c r="AT76" s="95">
        <v>7531</v>
      </c>
      <c r="AU76" s="95">
        <v>0.63346270000000005</v>
      </c>
      <c r="AV76" s="95">
        <v>0.53502799999999995</v>
      </c>
      <c r="AW76" s="96">
        <v>1.8407233000000001</v>
      </c>
      <c r="AY76" s="117">
        <v>1969</v>
      </c>
    </row>
    <row r="77" spans="2:51">
      <c r="B77" s="117">
        <v>1970</v>
      </c>
      <c r="C77" s="95">
        <v>220</v>
      </c>
      <c r="D77" s="96">
        <v>3.4965163000000001</v>
      </c>
      <c r="E77" s="96">
        <v>4.7106401</v>
      </c>
      <c r="F77" s="96" t="s">
        <v>24</v>
      </c>
      <c r="G77" s="96">
        <v>5.103961</v>
      </c>
      <c r="H77" s="96">
        <v>3.8079681000000001</v>
      </c>
      <c r="I77" s="96">
        <v>3.4013887999999999</v>
      </c>
      <c r="J77" s="96">
        <v>51.740909000000002</v>
      </c>
      <c r="K77" s="96">
        <v>51.5</v>
      </c>
      <c r="L77" s="96">
        <v>2.1775709999999999</v>
      </c>
      <c r="M77" s="96">
        <v>0.35016229999999998</v>
      </c>
      <c r="N77" s="95">
        <v>5244</v>
      </c>
      <c r="O77" s="95">
        <v>0.85229889999999997</v>
      </c>
      <c r="P77" s="95">
        <v>0.56101520000000005</v>
      </c>
      <c r="R77" s="117">
        <v>1970</v>
      </c>
      <c r="S77" s="95">
        <v>159</v>
      </c>
      <c r="T77" s="96">
        <v>2.5581735000000001</v>
      </c>
      <c r="U77" s="96">
        <v>3.1429898000000001</v>
      </c>
      <c r="V77" s="96" t="s">
        <v>24</v>
      </c>
      <c r="W77" s="96">
        <v>3.4372419999999999</v>
      </c>
      <c r="X77" s="96">
        <v>2.5142902</v>
      </c>
      <c r="Y77" s="96">
        <v>2.2766020999999999</v>
      </c>
      <c r="Z77" s="96">
        <v>55.930818000000002</v>
      </c>
      <c r="AA77" s="96">
        <v>56</v>
      </c>
      <c r="AB77" s="96">
        <v>1.9487682</v>
      </c>
      <c r="AC77" s="96">
        <v>0.31660690000000002</v>
      </c>
      <c r="AD77" s="95">
        <v>3227</v>
      </c>
      <c r="AE77" s="95">
        <v>0.5401397</v>
      </c>
      <c r="AF77" s="95">
        <v>0.60375540000000005</v>
      </c>
      <c r="AH77" s="117">
        <v>1970</v>
      </c>
      <c r="AI77" s="95">
        <v>379</v>
      </c>
      <c r="AJ77" s="96">
        <v>3.0302185000000001</v>
      </c>
      <c r="AK77" s="96">
        <v>3.8786873000000002</v>
      </c>
      <c r="AL77" s="96" t="s">
        <v>24</v>
      </c>
      <c r="AM77" s="96">
        <v>4.2103893000000001</v>
      </c>
      <c r="AN77" s="96">
        <v>3.1380884999999998</v>
      </c>
      <c r="AO77" s="96">
        <v>2.8231704999999998</v>
      </c>
      <c r="AP77" s="96">
        <v>53.498680999999998</v>
      </c>
      <c r="AQ77" s="96">
        <v>54</v>
      </c>
      <c r="AR77" s="96">
        <v>2.0753477</v>
      </c>
      <c r="AS77" s="96">
        <v>0.33525579999999999</v>
      </c>
      <c r="AT77" s="95">
        <v>8471</v>
      </c>
      <c r="AU77" s="95">
        <v>0.69851529999999995</v>
      </c>
      <c r="AV77" s="95">
        <v>0.57656370000000001</v>
      </c>
      <c r="AW77" s="96">
        <v>1.4987767000000001</v>
      </c>
      <c r="AY77" s="117">
        <v>1970</v>
      </c>
    </row>
    <row r="78" spans="2:51">
      <c r="B78" s="117">
        <v>1971</v>
      </c>
      <c r="C78" s="95">
        <v>194</v>
      </c>
      <c r="D78" s="96">
        <v>2.9537437999999998</v>
      </c>
      <c r="E78" s="96">
        <v>3.7554596999999998</v>
      </c>
      <c r="F78" s="96" t="s">
        <v>24</v>
      </c>
      <c r="G78" s="96">
        <v>3.9373497</v>
      </c>
      <c r="H78" s="96">
        <v>3.1327552000000001</v>
      </c>
      <c r="I78" s="96">
        <v>2.839013</v>
      </c>
      <c r="J78" s="96">
        <v>50.494844999999998</v>
      </c>
      <c r="K78" s="96">
        <v>51</v>
      </c>
      <c r="L78" s="96">
        <v>1.8941612999999999</v>
      </c>
      <c r="M78" s="96">
        <v>0.31764740000000002</v>
      </c>
      <c r="N78" s="95">
        <v>4797</v>
      </c>
      <c r="O78" s="95">
        <v>0.74658749999999996</v>
      </c>
      <c r="P78" s="95">
        <v>0.5187157</v>
      </c>
      <c r="R78" s="117">
        <v>1971</v>
      </c>
      <c r="S78" s="95">
        <v>154</v>
      </c>
      <c r="T78" s="96">
        <v>2.3694753999999998</v>
      </c>
      <c r="U78" s="96">
        <v>2.9537543999999998</v>
      </c>
      <c r="V78" s="96" t="s">
        <v>24</v>
      </c>
      <c r="W78" s="96">
        <v>3.2352541000000001</v>
      </c>
      <c r="X78" s="96">
        <v>2.3069643000000002</v>
      </c>
      <c r="Y78" s="96">
        <v>2.0762554999999998</v>
      </c>
      <c r="Z78" s="96">
        <v>57.032468000000001</v>
      </c>
      <c r="AA78" s="96">
        <v>56</v>
      </c>
      <c r="AB78" s="96">
        <v>1.8737073</v>
      </c>
      <c r="AC78" s="96">
        <v>0.31063420000000003</v>
      </c>
      <c r="AD78" s="95">
        <v>3009</v>
      </c>
      <c r="AE78" s="95">
        <v>0.48146509999999998</v>
      </c>
      <c r="AF78" s="95">
        <v>0.5518883</v>
      </c>
      <c r="AH78" s="117">
        <v>1971</v>
      </c>
      <c r="AI78" s="95">
        <v>348</v>
      </c>
      <c r="AJ78" s="96">
        <v>2.6631434</v>
      </c>
      <c r="AK78" s="96">
        <v>3.4124232999999999</v>
      </c>
      <c r="AL78" s="96" t="s">
        <v>24</v>
      </c>
      <c r="AM78" s="96">
        <v>3.6615549999999999</v>
      </c>
      <c r="AN78" s="96">
        <v>2.7476262999999999</v>
      </c>
      <c r="AO78" s="96">
        <v>2.4774889</v>
      </c>
      <c r="AP78" s="96">
        <v>53.387931000000002</v>
      </c>
      <c r="AQ78" s="96">
        <v>53</v>
      </c>
      <c r="AR78" s="96">
        <v>1.8850549999999999</v>
      </c>
      <c r="AS78" s="96">
        <v>0.31450519999999998</v>
      </c>
      <c r="AT78" s="95">
        <v>7806</v>
      </c>
      <c r="AU78" s="95">
        <v>0.61586240000000003</v>
      </c>
      <c r="AV78" s="95">
        <v>0.53101929999999997</v>
      </c>
      <c r="AW78" s="96">
        <v>1.2714190999999999</v>
      </c>
      <c r="AY78" s="117">
        <v>1971</v>
      </c>
    </row>
    <row r="79" spans="2:51">
      <c r="B79" s="117">
        <v>1972</v>
      </c>
      <c r="C79" s="95">
        <v>209</v>
      </c>
      <c r="D79" s="96">
        <v>3.1263307999999999</v>
      </c>
      <c r="E79" s="96">
        <v>4.1624023000000001</v>
      </c>
      <c r="F79" s="96" t="s">
        <v>24</v>
      </c>
      <c r="G79" s="96">
        <v>4.5332219</v>
      </c>
      <c r="H79" s="96">
        <v>3.3358914999999998</v>
      </c>
      <c r="I79" s="96">
        <v>3.0204605999999998</v>
      </c>
      <c r="J79" s="96">
        <v>54.440190999999999</v>
      </c>
      <c r="K79" s="96">
        <v>56</v>
      </c>
      <c r="L79" s="96">
        <v>1.9799165999999999</v>
      </c>
      <c r="M79" s="96">
        <v>0.34197260000000002</v>
      </c>
      <c r="N79" s="95">
        <v>4388</v>
      </c>
      <c r="O79" s="95">
        <v>0.67079909999999998</v>
      </c>
      <c r="P79" s="95">
        <v>0.48461660000000001</v>
      </c>
      <c r="R79" s="117">
        <v>1972</v>
      </c>
      <c r="S79" s="95">
        <v>156</v>
      </c>
      <c r="T79" s="96">
        <v>2.3570256000000001</v>
      </c>
      <c r="U79" s="96">
        <v>2.8409577000000001</v>
      </c>
      <c r="V79" s="96" t="s">
        <v>24</v>
      </c>
      <c r="W79" s="96">
        <v>3.0499881000000002</v>
      </c>
      <c r="X79" s="96">
        <v>2.3456038000000001</v>
      </c>
      <c r="Y79" s="96">
        <v>2.1239949</v>
      </c>
      <c r="Z79" s="96">
        <v>53.865385000000003</v>
      </c>
      <c r="AA79" s="96">
        <v>54</v>
      </c>
      <c r="AB79" s="96">
        <v>1.8664752</v>
      </c>
      <c r="AC79" s="96">
        <v>0.32069730000000002</v>
      </c>
      <c r="AD79" s="95">
        <v>3447</v>
      </c>
      <c r="AE79" s="95">
        <v>0.54177839999999999</v>
      </c>
      <c r="AF79" s="95">
        <v>0.66692980000000002</v>
      </c>
      <c r="AH79" s="117">
        <v>1972</v>
      </c>
      <c r="AI79" s="95">
        <v>365</v>
      </c>
      <c r="AJ79" s="96">
        <v>2.7436050999999999</v>
      </c>
      <c r="AK79" s="96">
        <v>3.4405597999999999</v>
      </c>
      <c r="AL79" s="96" t="s">
        <v>24</v>
      </c>
      <c r="AM79" s="96">
        <v>3.7225410999999999</v>
      </c>
      <c r="AN79" s="96">
        <v>2.8033212999999999</v>
      </c>
      <c r="AO79" s="96">
        <v>2.5446762999999999</v>
      </c>
      <c r="AP79" s="96">
        <v>54.194521000000002</v>
      </c>
      <c r="AQ79" s="96">
        <v>54</v>
      </c>
      <c r="AR79" s="96">
        <v>1.9297875</v>
      </c>
      <c r="AS79" s="96">
        <v>0.3325437</v>
      </c>
      <c r="AT79" s="95">
        <v>7835</v>
      </c>
      <c r="AU79" s="95">
        <v>0.60718399999999995</v>
      </c>
      <c r="AV79" s="95">
        <v>0.55086679999999999</v>
      </c>
      <c r="AW79" s="96">
        <v>1.4651406</v>
      </c>
      <c r="AY79" s="117">
        <v>1972</v>
      </c>
    </row>
    <row r="80" spans="2:51">
      <c r="B80" s="117">
        <v>1973</v>
      </c>
      <c r="C80" s="95">
        <v>222</v>
      </c>
      <c r="D80" s="96">
        <v>3.2729613999999998</v>
      </c>
      <c r="E80" s="96">
        <v>4.5254650999999999</v>
      </c>
      <c r="F80" s="96" t="s">
        <v>24</v>
      </c>
      <c r="G80" s="96">
        <v>4.9972181000000004</v>
      </c>
      <c r="H80" s="96">
        <v>3.5274131999999998</v>
      </c>
      <c r="I80" s="96">
        <v>3.167624</v>
      </c>
      <c r="J80" s="96">
        <v>55.554054000000001</v>
      </c>
      <c r="K80" s="96">
        <v>57</v>
      </c>
      <c r="L80" s="96">
        <v>2.0491047</v>
      </c>
      <c r="M80" s="96">
        <v>0.3604598</v>
      </c>
      <c r="N80" s="95">
        <v>4471</v>
      </c>
      <c r="O80" s="95">
        <v>0.67355489999999996</v>
      </c>
      <c r="P80" s="95">
        <v>0.49659619999999999</v>
      </c>
      <c r="R80" s="117">
        <v>1973</v>
      </c>
      <c r="S80" s="95">
        <v>161</v>
      </c>
      <c r="T80" s="96">
        <v>2.3952309999999999</v>
      </c>
      <c r="U80" s="96">
        <v>2.8167246000000001</v>
      </c>
      <c r="V80" s="96" t="s">
        <v>24</v>
      </c>
      <c r="W80" s="96">
        <v>3.0333874999999999</v>
      </c>
      <c r="X80" s="96">
        <v>2.3177245000000002</v>
      </c>
      <c r="Y80" s="96">
        <v>2.1510151999999998</v>
      </c>
      <c r="Z80" s="96">
        <v>54.900621000000001</v>
      </c>
      <c r="AA80" s="96">
        <v>55</v>
      </c>
      <c r="AB80" s="96">
        <v>1.8497243000000001</v>
      </c>
      <c r="AC80" s="96">
        <v>0.32700980000000002</v>
      </c>
      <c r="AD80" s="95">
        <v>3304</v>
      </c>
      <c r="AE80" s="95">
        <v>0.5114862</v>
      </c>
      <c r="AF80" s="95">
        <v>0.65603069999999997</v>
      </c>
      <c r="AH80" s="117">
        <v>1973</v>
      </c>
      <c r="AI80" s="95">
        <v>383</v>
      </c>
      <c r="AJ80" s="96">
        <v>2.8360837000000001</v>
      </c>
      <c r="AK80" s="96">
        <v>3.5352600000000001</v>
      </c>
      <c r="AL80" s="96" t="s">
        <v>24</v>
      </c>
      <c r="AM80" s="96">
        <v>3.8509888999999999</v>
      </c>
      <c r="AN80" s="96">
        <v>2.8494847000000001</v>
      </c>
      <c r="AO80" s="96">
        <v>2.6065255000000001</v>
      </c>
      <c r="AP80" s="96">
        <v>55.279373</v>
      </c>
      <c r="AQ80" s="96">
        <v>56</v>
      </c>
      <c r="AR80" s="96">
        <v>1.9602824999999999</v>
      </c>
      <c r="AS80" s="96">
        <v>0.3455992</v>
      </c>
      <c r="AT80" s="95">
        <v>7775</v>
      </c>
      <c r="AU80" s="95">
        <v>0.59362369999999998</v>
      </c>
      <c r="AV80" s="95">
        <v>0.55378910000000003</v>
      </c>
      <c r="AW80" s="96">
        <v>1.606641</v>
      </c>
      <c r="AY80" s="117">
        <v>1973</v>
      </c>
    </row>
    <row r="81" spans="2:51">
      <c r="B81" s="117">
        <v>1974</v>
      </c>
      <c r="C81" s="95">
        <v>238</v>
      </c>
      <c r="D81" s="96">
        <v>3.4544480000000002</v>
      </c>
      <c r="E81" s="96">
        <v>4.6826115000000001</v>
      </c>
      <c r="F81" s="96" t="s">
        <v>24</v>
      </c>
      <c r="G81" s="96">
        <v>5.1598366000000002</v>
      </c>
      <c r="H81" s="96">
        <v>3.6915917999999999</v>
      </c>
      <c r="I81" s="96">
        <v>3.3488254999999998</v>
      </c>
      <c r="J81" s="96">
        <v>55.252101000000003</v>
      </c>
      <c r="K81" s="96">
        <v>56</v>
      </c>
      <c r="L81" s="96">
        <v>2.0928597</v>
      </c>
      <c r="M81" s="96">
        <v>0.37014570000000002</v>
      </c>
      <c r="N81" s="95">
        <v>4838</v>
      </c>
      <c r="O81" s="95">
        <v>0.71750599999999998</v>
      </c>
      <c r="P81" s="95">
        <v>0.52381929999999999</v>
      </c>
      <c r="R81" s="117">
        <v>1974</v>
      </c>
      <c r="S81" s="95">
        <v>156</v>
      </c>
      <c r="T81" s="96">
        <v>2.2830705999999998</v>
      </c>
      <c r="U81" s="96">
        <v>2.7197350999999998</v>
      </c>
      <c r="V81" s="96" t="s">
        <v>24</v>
      </c>
      <c r="W81" s="96">
        <v>2.9448169000000002</v>
      </c>
      <c r="X81" s="96">
        <v>2.1989041</v>
      </c>
      <c r="Y81" s="96">
        <v>2.0019651000000001</v>
      </c>
      <c r="Z81" s="96">
        <v>56.948718</v>
      </c>
      <c r="AA81" s="96">
        <v>58</v>
      </c>
      <c r="AB81" s="96">
        <v>1.7912504</v>
      </c>
      <c r="AC81" s="96">
        <v>0.3027128</v>
      </c>
      <c r="AD81" s="95">
        <v>2904</v>
      </c>
      <c r="AE81" s="95">
        <v>0.4423551</v>
      </c>
      <c r="AF81" s="95">
        <v>0.57018769999999996</v>
      </c>
      <c r="AH81" s="117">
        <v>1974</v>
      </c>
      <c r="AI81" s="95">
        <v>394</v>
      </c>
      <c r="AJ81" s="96">
        <v>2.8711821</v>
      </c>
      <c r="AK81" s="96">
        <v>3.5902090000000002</v>
      </c>
      <c r="AL81" s="96" t="s">
        <v>24</v>
      </c>
      <c r="AM81" s="96">
        <v>3.9141716</v>
      </c>
      <c r="AN81" s="96">
        <v>2.8880838</v>
      </c>
      <c r="AO81" s="96">
        <v>2.6338827</v>
      </c>
      <c r="AP81" s="96">
        <v>55.923858000000003</v>
      </c>
      <c r="AQ81" s="96">
        <v>57</v>
      </c>
      <c r="AR81" s="96">
        <v>1.9620537</v>
      </c>
      <c r="AS81" s="96">
        <v>0.34014489999999997</v>
      </c>
      <c r="AT81" s="95">
        <v>7742</v>
      </c>
      <c r="AU81" s="95">
        <v>0.58177009999999996</v>
      </c>
      <c r="AV81" s="95">
        <v>0.54030020000000001</v>
      </c>
      <c r="AW81" s="96">
        <v>1.721716</v>
      </c>
      <c r="AY81" s="117">
        <v>1974</v>
      </c>
    </row>
    <row r="82" spans="2:51">
      <c r="B82" s="117">
        <v>1975</v>
      </c>
      <c r="C82" s="95">
        <v>252</v>
      </c>
      <c r="D82" s="96">
        <v>3.6159199000000002</v>
      </c>
      <c r="E82" s="96">
        <v>5.0657394</v>
      </c>
      <c r="F82" s="96" t="s">
        <v>24</v>
      </c>
      <c r="G82" s="96">
        <v>5.5852880000000003</v>
      </c>
      <c r="H82" s="96">
        <v>3.9023064000000001</v>
      </c>
      <c r="I82" s="96">
        <v>3.4947949</v>
      </c>
      <c r="J82" s="96">
        <v>56.071429000000002</v>
      </c>
      <c r="K82" s="96">
        <v>57</v>
      </c>
      <c r="L82" s="96">
        <v>2.1842766999999998</v>
      </c>
      <c r="M82" s="96">
        <v>0.41489680000000001</v>
      </c>
      <c r="N82" s="95">
        <v>4948</v>
      </c>
      <c r="O82" s="95">
        <v>0.72578540000000002</v>
      </c>
      <c r="P82" s="95">
        <v>0.56853500000000001</v>
      </c>
      <c r="R82" s="117">
        <v>1975</v>
      </c>
      <c r="S82" s="95">
        <v>170</v>
      </c>
      <c r="T82" s="96">
        <v>2.4552941000000001</v>
      </c>
      <c r="U82" s="96">
        <v>2.9175474000000001</v>
      </c>
      <c r="V82" s="96" t="s">
        <v>24</v>
      </c>
      <c r="W82" s="96">
        <v>3.2299006000000001</v>
      </c>
      <c r="X82" s="96">
        <v>2.2917705000000002</v>
      </c>
      <c r="Y82" s="96">
        <v>2.0539858999999998</v>
      </c>
      <c r="Z82" s="96">
        <v>58.417647000000002</v>
      </c>
      <c r="AA82" s="96">
        <v>60</v>
      </c>
      <c r="AB82" s="96">
        <v>1.9098978</v>
      </c>
      <c r="AC82" s="96">
        <v>0.35209079999999998</v>
      </c>
      <c r="AD82" s="95">
        <v>3069</v>
      </c>
      <c r="AE82" s="95">
        <v>0.4618198</v>
      </c>
      <c r="AF82" s="95">
        <v>0.65283009999999997</v>
      </c>
      <c r="AH82" s="117">
        <v>1975</v>
      </c>
      <c r="AI82" s="95">
        <v>422</v>
      </c>
      <c r="AJ82" s="96">
        <v>3.0375019999999999</v>
      </c>
      <c r="AK82" s="96">
        <v>3.8857368999999999</v>
      </c>
      <c r="AL82" s="96" t="s">
        <v>24</v>
      </c>
      <c r="AM82" s="96">
        <v>4.2742795999999998</v>
      </c>
      <c r="AN82" s="96">
        <v>3.042087</v>
      </c>
      <c r="AO82" s="96">
        <v>2.7329452000000001</v>
      </c>
      <c r="AP82" s="96">
        <v>57.016587999999999</v>
      </c>
      <c r="AQ82" s="96">
        <v>58</v>
      </c>
      <c r="AR82" s="96">
        <v>2.0647812999999999</v>
      </c>
      <c r="AS82" s="96">
        <v>0.38708140000000002</v>
      </c>
      <c r="AT82" s="95">
        <v>8017</v>
      </c>
      <c r="AU82" s="95">
        <v>0.59548869999999998</v>
      </c>
      <c r="AV82" s="95">
        <v>0.59809880000000004</v>
      </c>
      <c r="AW82" s="96">
        <v>1.7363006000000001</v>
      </c>
      <c r="AY82" s="117">
        <v>1975</v>
      </c>
    </row>
    <row r="83" spans="2:51">
      <c r="B83" s="117">
        <v>1976</v>
      </c>
      <c r="C83" s="95">
        <v>261</v>
      </c>
      <c r="D83" s="96">
        <v>3.7115860999999999</v>
      </c>
      <c r="E83" s="96">
        <v>4.7621992999999998</v>
      </c>
      <c r="F83" s="96" t="s">
        <v>24</v>
      </c>
      <c r="G83" s="96">
        <v>5.1898580000000001</v>
      </c>
      <c r="H83" s="96">
        <v>3.8672431999999999</v>
      </c>
      <c r="I83" s="96">
        <v>3.5357395999999999</v>
      </c>
      <c r="J83" s="96">
        <v>53.398466999999997</v>
      </c>
      <c r="K83" s="96">
        <v>55</v>
      </c>
      <c r="L83" s="96">
        <v>2.2056958999999998</v>
      </c>
      <c r="M83" s="96">
        <v>0.4174197</v>
      </c>
      <c r="N83" s="95">
        <v>5746</v>
      </c>
      <c r="O83" s="95">
        <v>0.83585909999999997</v>
      </c>
      <c r="P83" s="95">
        <v>0.67721100000000001</v>
      </c>
      <c r="R83" s="117">
        <v>1976</v>
      </c>
      <c r="S83" s="95">
        <v>182</v>
      </c>
      <c r="T83" s="96">
        <v>2.5996104</v>
      </c>
      <c r="U83" s="96">
        <v>3.0592275999999998</v>
      </c>
      <c r="V83" s="96" t="s">
        <v>24</v>
      </c>
      <c r="W83" s="96">
        <v>3.3850853000000001</v>
      </c>
      <c r="X83" s="96">
        <v>2.4437039</v>
      </c>
      <c r="Y83" s="96">
        <v>2.2177932</v>
      </c>
      <c r="Z83" s="96">
        <v>57.186813000000001</v>
      </c>
      <c r="AA83" s="96">
        <v>58</v>
      </c>
      <c r="AB83" s="96">
        <v>1.9593067</v>
      </c>
      <c r="AC83" s="96">
        <v>0.3630198</v>
      </c>
      <c r="AD83" s="95">
        <v>3537</v>
      </c>
      <c r="AE83" s="95">
        <v>0.52708639999999995</v>
      </c>
      <c r="AF83" s="95">
        <v>0.76423620000000003</v>
      </c>
      <c r="AH83" s="117">
        <v>1976</v>
      </c>
      <c r="AI83" s="95">
        <v>443</v>
      </c>
      <c r="AJ83" s="96">
        <v>3.1568258999999999</v>
      </c>
      <c r="AK83" s="96">
        <v>3.8860168000000002</v>
      </c>
      <c r="AL83" s="96" t="s">
        <v>24</v>
      </c>
      <c r="AM83" s="96">
        <v>4.2636662000000003</v>
      </c>
      <c r="AN83" s="96">
        <v>3.1380105</v>
      </c>
      <c r="AO83" s="96">
        <v>2.8650861999999999</v>
      </c>
      <c r="AP83" s="96">
        <v>54.954853</v>
      </c>
      <c r="AQ83" s="96">
        <v>57</v>
      </c>
      <c r="AR83" s="96">
        <v>2.0973392999999998</v>
      </c>
      <c r="AS83" s="96">
        <v>0.39321159999999999</v>
      </c>
      <c r="AT83" s="95">
        <v>9283</v>
      </c>
      <c r="AU83" s="95">
        <v>0.68333529999999998</v>
      </c>
      <c r="AV83" s="95">
        <v>0.7079261</v>
      </c>
      <c r="AW83" s="96">
        <v>1.5566671999999999</v>
      </c>
      <c r="AY83" s="117">
        <v>1976</v>
      </c>
    </row>
    <row r="84" spans="2:51">
      <c r="B84" s="117">
        <v>1977</v>
      </c>
      <c r="C84" s="95">
        <v>307</v>
      </c>
      <c r="D84" s="96">
        <v>4.3210819999999996</v>
      </c>
      <c r="E84" s="96">
        <v>5.8877344000000003</v>
      </c>
      <c r="F84" s="96" t="s">
        <v>24</v>
      </c>
      <c r="G84" s="96">
        <v>6.5506960000000003</v>
      </c>
      <c r="H84" s="96">
        <v>4.5494588</v>
      </c>
      <c r="I84" s="96">
        <v>4.0831664999999999</v>
      </c>
      <c r="J84" s="96">
        <v>56.534202000000001</v>
      </c>
      <c r="K84" s="96">
        <v>59</v>
      </c>
      <c r="L84" s="96">
        <v>2.5491986999999998</v>
      </c>
      <c r="M84" s="96">
        <v>0.50895230000000002</v>
      </c>
      <c r="N84" s="95">
        <v>5881</v>
      </c>
      <c r="O84" s="95">
        <v>0.8469875</v>
      </c>
      <c r="P84" s="95">
        <v>0.70525740000000003</v>
      </c>
      <c r="R84" s="117">
        <v>1977</v>
      </c>
      <c r="S84" s="95">
        <v>197</v>
      </c>
      <c r="T84" s="96">
        <v>2.7795288999999999</v>
      </c>
      <c r="U84" s="96">
        <v>3.2529549000000002</v>
      </c>
      <c r="V84" s="96" t="s">
        <v>24</v>
      </c>
      <c r="W84" s="96">
        <v>3.5487845999999998</v>
      </c>
      <c r="X84" s="96">
        <v>2.5786072</v>
      </c>
      <c r="Y84" s="96">
        <v>2.3024327000000002</v>
      </c>
      <c r="Z84" s="96">
        <v>58.101523</v>
      </c>
      <c r="AA84" s="96">
        <v>59</v>
      </c>
      <c r="AB84" s="96">
        <v>2.0910731</v>
      </c>
      <c r="AC84" s="96">
        <v>0.40643699999999999</v>
      </c>
      <c r="AD84" s="95">
        <v>3520</v>
      </c>
      <c r="AE84" s="95">
        <v>0.51830569999999998</v>
      </c>
      <c r="AF84" s="95">
        <v>0.78485930000000004</v>
      </c>
      <c r="AH84" s="117">
        <v>1977</v>
      </c>
      <c r="AI84" s="95">
        <v>504</v>
      </c>
      <c r="AJ84" s="96">
        <v>3.5512380000000001</v>
      </c>
      <c r="AK84" s="96">
        <v>4.4065789000000004</v>
      </c>
      <c r="AL84" s="96" t="s">
        <v>24</v>
      </c>
      <c r="AM84" s="96">
        <v>4.8420158000000004</v>
      </c>
      <c r="AN84" s="96">
        <v>3.4779857000000001</v>
      </c>
      <c r="AO84" s="96">
        <v>3.1266672</v>
      </c>
      <c r="AP84" s="96">
        <v>57.146825</v>
      </c>
      <c r="AQ84" s="96">
        <v>59</v>
      </c>
      <c r="AR84" s="96">
        <v>2.3481177999999998</v>
      </c>
      <c r="AS84" s="96">
        <v>0.46327790000000002</v>
      </c>
      <c r="AT84" s="95">
        <v>9401</v>
      </c>
      <c r="AU84" s="95">
        <v>0.68446620000000002</v>
      </c>
      <c r="AV84" s="95">
        <v>0.73309690000000005</v>
      </c>
      <c r="AW84" s="96">
        <v>1.809965</v>
      </c>
      <c r="AY84" s="117">
        <v>1977</v>
      </c>
    </row>
    <row r="85" spans="2:51">
      <c r="B85" s="117">
        <v>1978</v>
      </c>
      <c r="C85" s="95">
        <v>310</v>
      </c>
      <c r="D85" s="96">
        <v>4.3167714000000004</v>
      </c>
      <c r="E85" s="96">
        <v>5.7164771999999999</v>
      </c>
      <c r="F85" s="96" t="s">
        <v>24</v>
      </c>
      <c r="G85" s="96">
        <v>6.2583451999999999</v>
      </c>
      <c r="H85" s="96">
        <v>4.5124616</v>
      </c>
      <c r="I85" s="96">
        <v>4.0507</v>
      </c>
      <c r="J85" s="96">
        <v>54.564515999999998</v>
      </c>
      <c r="K85" s="96">
        <v>55</v>
      </c>
      <c r="L85" s="96">
        <v>2.471301</v>
      </c>
      <c r="M85" s="96">
        <v>0.5142582</v>
      </c>
      <c r="N85" s="95">
        <v>6548</v>
      </c>
      <c r="O85" s="95">
        <v>0.93344930000000004</v>
      </c>
      <c r="P85" s="95">
        <v>0.80476170000000002</v>
      </c>
      <c r="R85" s="117">
        <v>1978</v>
      </c>
      <c r="S85" s="95">
        <v>196</v>
      </c>
      <c r="T85" s="96">
        <v>2.7305801000000001</v>
      </c>
      <c r="U85" s="96">
        <v>3.1596546999999999</v>
      </c>
      <c r="V85" s="96" t="s">
        <v>24</v>
      </c>
      <c r="W85" s="96">
        <v>3.4543048999999999</v>
      </c>
      <c r="X85" s="96">
        <v>2.5359712999999999</v>
      </c>
      <c r="Y85" s="96">
        <v>2.2987117000000001</v>
      </c>
      <c r="Z85" s="96">
        <v>57.377550999999997</v>
      </c>
      <c r="AA85" s="96">
        <v>60</v>
      </c>
      <c r="AB85" s="96">
        <v>2.0753917999999998</v>
      </c>
      <c r="AC85" s="96">
        <v>0.40711199999999997</v>
      </c>
      <c r="AD85" s="95">
        <v>3644</v>
      </c>
      <c r="AE85" s="95">
        <v>0.53004649999999998</v>
      </c>
      <c r="AF85" s="95">
        <v>0.83770500000000003</v>
      </c>
      <c r="AH85" s="117">
        <v>1978</v>
      </c>
      <c r="AI85" s="95">
        <v>506</v>
      </c>
      <c r="AJ85" s="96">
        <v>3.5238597</v>
      </c>
      <c r="AK85" s="96">
        <v>4.3124146000000003</v>
      </c>
      <c r="AL85" s="96" t="s">
        <v>24</v>
      </c>
      <c r="AM85" s="96">
        <v>4.6944374</v>
      </c>
      <c r="AN85" s="96">
        <v>3.4601961000000001</v>
      </c>
      <c r="AO85" s="96">
        <v>3.1262414999999999</v>
      </c>
      <c r="AP85" s="96">
        <v>55.654150000000001</v>
      </c>
      <c r="AQ85" s="96">
        <v>57</v>
      </c>
      <c r="AR85" s="96">
        <v>2.3012551999999999</v>
      </c>
      <c r="AS85" s="96">
        <v>0.46668199999999999</v>
      </c>
      <c r="AT85" s="95">
        <v>10192</v>
      </c>
      <c r="AU85" s="95">
        <v>0.73378049999999995</v>
      </c>
      <c r="AV85" s="95">
        <v>0.81623829999999997</v>
      </c>
      <c r="AW85" s="96">
        <v>1.8092094999999999</v>
      </c>
      <c r="AY85" s="117">
        <v>1978</v>
      </c>
    </row>
    <row r="86" spans="2:51">
      <c r="B86" s="118">
        <v>1979</v>
      </c>
      <c r="C86" s="95">
        <v>325</v>
      </c>
      <c r="D86" s="96">
        <v>4.4804336999999999</v>
      </c>
      <c r="E86" s="96">
        <v>5.6496195</v>
      </c>
      <c r="F86" s="96">
        <v>5.5366270999999996</v>
      </c>
      <c r="G86" s="96">
        <v>6.1808774</v>
      </c>
      <c r="H86" s="96">
        <v>4.5462715999999999</v>
      </c>
      <c r="I86" s="96">
        <v>4.1224708999999997</v>
      </c>
      <c r="J86" s="96">
        <v>55.196922999999998</v>
      </c>
      <c r="K86" s="96">
        <v>57</v>
      </c>
      <c r="L86" s="96">
        <v>2.5474212000000001</v>
      </c>
      <c r="M86" s="96">
        <v>0.54845840000000001</v>
      </c>
      <c r="N86" s="95">
        <v>6577</v>
      </c>
      <c r="O86" s="95">
        <v>0.9287301</v>
      </c>
      <c r="P86" s="95">
        <v>0.83816650000000004</v>
      </c>
      <c r="R86" s="118">
        <v>1979</v>
      </c>
      <c r="S86" s="95">
        <v>195</v>
      </c>
      <c r="T86" s="96">
        <v>2.6852228999999999</v>
      </c>
      <c r="U86" s="96">
        <v>3.1578032999999999</v>
      </c>
      <c r="V86" s="96">
        <v>3.0946471999999998</v>
      </c>
      <c r="W86" s="96">
        <v>3.4847383999999999</v>
      </c>
      <c r="X86" s="96">
        <v>2.4543577999999999</v>
      </c>
      <c r="Y86" s="96">
        <v>2.1920365999999998</v>
      </c>
      <c r="Z86" s="96">
        <v>59.061537999999999</v>
      </c>
      <c r="AA86" s="96">
        <v>59</v>
      </c>
      <c r="AB86" s="96">
        <v>2.0316733</v>
      </c>
      <c r="AC86" s="96">
        <v>0.41216629999999999</v>
      </c>
      <c r="AD86" s="95">
        <v>3444</v>
      </c>
      <c r="AE86" s="95">
        <v>0.49546960000000001</v>
      </c>
      <c r="AF86" s="95">
        <v>0.82730190000000003</v>
      </c>
      <c r="AH86" s="118">
        <v>1979</v>
      </c>
      <c r="AI86" s="95">
        <v>520</v>
      </c>
      <c r="AJ86" s="96">
        <v>3.5823209</v>
      </c>
      <c r="AK86" s="96">
        <v>4.3662798</v>
      </c>
      <c r="AL86" s="96">
        <v>4.2789542000000003</v>
      </c>
      <c r="AM86" s="96">
        <v>4.7901445999999996</v>
      </c>
      <c r="AN86" s="96">
        <v>3.4744755</v>
      </c>
      <c r="AO86" s="96">
        <v>3.1348972000000002</v>
      </c>
      <c r="AP86" s="96">
        <v>56.646154000000003</v>
      </c>
      <c r="AQ86" s="96">
        <v>57.5</v>
      </c>
      <c r="AR86" s="96">
        <v>2.3259975000000002</v>
      </c>
      <c r="AS86" s="96">
        <v>0.48795139999999998</v>
      </c>
      <c r="AT86" s="95">
        <v>10021</v>
      </c>
      <c r="AU86" s="95">
        <v>0.71411800000000003</v>
      </c>
      <c r="AV86" s="95">
        <v>0.83440049999999999</v>
      </c>
      <c r="AW86" s="96">
        <v>1.7890980000000001</v>
      </c>
      <c r="AY86" s="118">
        <v>1979</v>
      </c>
    </row>
    <row r="87" spans="2:51">
      <c r="B87" s="118">
        <v>1980</v>
      </c>
      <c r="C87" s="95">
        <v>341</v>
      </c>
      <c r="D87" s="96">
        <v>4.6470048000000004</v>
      </c>
      <c r="E87" s="96">
        <v>5.9482289000000002</v>
      </c>
      <c r="F87" s="96">
        <v>5.8292643000000002</v>
      </c>
      <c r="G87" s="96">
        <v>6.5541936999999999</v>
      </c>
      <c r="H87" s="96">
        <v>4.6760931000000001</v>
      </c>
      <c r="I87" s="96">
        <v>4.2442915000000001</v>
      </c>
      <c r="J87" s="96">
        <v>57.158358</v>
      </c>
      <c r="K87" s="96">
        <v>59</v>
      </c>
      <c r="L87" s="96">
        <v>2.5249907</v>
      </c>
      <c r="M87" s="96">
        <v>0.56346870000000004</v>
      </c>
      <c r="N87" s="95">
        <v>6260</v>
      </c>
      <c r="O87" s="95">
        <v>0.87439960000000005</v>
      </c>
      <c r="P87" s="95">
        <v>0.80394730000000003</v>
      </c>
      <c r="R87" s="118">
        <v>1980</v>
      </c>
      <c r="S87" s="95">
        <v>209</v>
      </c>
      <c r="T87" s="96">
        <v>2.8407176000000001</v>
      </c>
      <c r="U87" s="96">
        <v>3.2709754000000002</v>
      </c>
      <c r="V87" s="96">
        <v>3.2055558999999998</v>
      </c>
      <c r="W87" s="96">
        <v>3.6350316</v>
      </c>
      <c r="X87" s="96">
        <v>2.5449297999999998</v>
      </c>
      <c r="Y87" s="96">
        <v>2.2881317999999999</v>
      </c>
      <c r="Z87" s="96">
        <v>59.971291999999998</v>
      </c>
      <c r="AA87" s="96">
        <v>61</v>
      </c>
      <c r="AB87" s="96">
        <v>2.0783611999999998</v>
      </c>
      <c r="AC87" s="96">
        <v>0.43381700000000001</v>
      </c>
      <c r="AD87" s="95">
        <v>3453</v>
      </c>
      <c r="AE87" s="95">
        <v>0.49072209999999999</v>
      </c>
      <c r="AF87" s="95">
        <v>0.8525568</v>
      </c>
      <c r="AH87" s="118">
        <v>1980</v>
      </c>
      <c r="AI87" s="95">
        <v>550</v>
      </c>
      <c r="AJ87" s="96">
        <v>3.7426789999999999</v>
      </c>
      <c r="AK87" s="96">
        <v>4.5315763000000002</v>
      </c>
      <c r="AL87" s="96">
        <v>4.4409447000000002</v>
      </c>
      <c r="AM87" s="96">
        <v>5.0053346999999997</v>
      </c>
      <c r="AN87" s="96">
        <v>3.5610930000000001</v>
      </c>
      <c r="AO87" s="96">
        <v>3.2244522</v>
      </c>
      <c r="AP87" s="96">
        <v>58.227272999999997</v>
      </c>
      <c r="AQ87" s="96">
        <v>60</v>
      </c>
      <c r="AR87" s="96">
        <v>2.3343661</v>
      </c>
      <c r="AS87" s="96">
        <v>0.50600299999999998</v>
      </c>
      <c r="AT87" s="95">
        <v>9713</v>
      </c>
      <c r="AU87" s="95">
        <v>0.68421799999999999</v>
      </c>
      <c r="AV87" s="95">
        <v>0.82057999999999998</v>
      </c>
      <c r="AW87" s="96">
        <v>1.8184878</v>
      </c>
      <c r="AY87" s="118">
        <v>1980</v>
      </c>
    </row>
    <row r="88" spans="2:51">
      <c r="B88" s="118">
        <v>1981</v>
      </c>
      <c r="C88" s="95">
        <v>359</v>
      </c>
      <c r="D88" s="96">
        <v>4.8199131</v>
      </c>
      <c r="E88" s="96">
        <v>6.0980318999999996</v>
      </c>
      <c r="F88" s="96">
        <v>5.9760713000000001</v>
      </c>
      <c r="G88" s="96">
        <v>6.7169160999999997</v>
      </c>
      <c r="H88" s="96">
        <v>4.8068036000000003</v>
      </c>
      <c r="I88" s="96">
        <v>4.3295605000000004</v>
      </c>
      <c r="J88" s="96">
        <v>56.927576999999999</v>
      </c>
      <c r="K88" s="96">
        <v>59</v>
      </c>
      <c r="L88" s="96">
        <v>2.5890667999999999</v>
      </c>
      <c r="M88" s="96">
        <v>0.59147229999999995</v>
      </c>
      <c r="N88" s="95">
        <v>6657</v>
      </c>
      <c r="O88" s="95">
        <v>0.91665980000000002</v>
      </c>
      <c r="P88" s="95">
        <v>0.87400279999999997</v>
      </c>
      <c r="R88" s="118">
        <v>1981</v>
      </c>
      <c r="S88" s="95">
        <v>206</v>
      </c>
      <c r="T88" s="96">
        <v>2.7558554000000002</v>
      </c>
      <c r="U88" s="96">
        <v>3.1986386000000002</v>
      </c>
      <c r="V88" s="96">
        <v>3.1346658000000001</v>
      </c>
      <c r="W88" s="96">
        <v>3.5256368</v>
      </c>
      <c r="X88" s="96">
        <v>2.4331732000000001</v>
      </c>
      <c r="Y88" s="96">
        <v>2.1438291999999999</v>
      </c>
      <c r="Z88" s="96">
        <v>61.029125999999998</v>
      </c>
      <c r="AA88" s="96">
        <v>62.5</v>
      </c>
      <c r="AB88" s="96">
        <v>2.0249681000000002</v>
      </c>
      <c r="AC88" s="96">
        <v>0.42643920000000002</v>
      </c>
      <c r="AD88" s="95">
        <v>3215</v>
      </c>
      <c r="AE88" s="95">
        <v>0.45004680000000002</v>
      </c>
      <c r="AF88" s="95">
        <v>0.81478220000000001</v>
      </c>
      <c r="AH88" s="118">
        <v>1981</v>
      </c>
      <c r="AI88" s="95">
        <v>565</v>
      </c>
      <c r="AJ88" s="96">
        <v>3.7860360000000002</v>
      </c>
      <c r="AK88" s="96">
        <v>4.5717572000000004</v>
      </c>
      <c r="AL88" s="96">
        <v>4.4803221000000004</v>
      </c>
      <c r="AM88" s="96">
        <v>5.0354445999999999</v>
      </c>
      <c r="AN88" s="96">
        <v>3.5685692000000002</v>
      </c>
      <c r="AO88" s="96">
        <v>3.1965954999999999</v>
      </c>
      <c r="AP88" s="96">
        <v>58.423009</v>
      </c>
      <c r="AQ88" s="96">
        <v>60</v>
      </c>
      <c r="AR88" s="96">
        <v>2.3503474</v>
      </c>
      <c r="AS88" s="96">
        <v>0.51833439999999997</v>
      </c>
      <c r="AT88" s="95">
        <v>9872</v>
      </c>
      <c r="AU88" s="95">
        <v>0.68527300000000002</v>
      </c>
      <c r="AV88" s="95">
        <v>0.85379309999999997</v>
      </c>
      <c r="AW88" s="96">
        <v>1.9064460000000001</v>
      </c>
      <c r="AY88" s="118">
        <v>1981</v>
      </c>
    </row>
    <row r="89" spans="2:51">
      <c r="B89" s="118">
        <v>1982</v>
      </c>
      <c r="C89" s="95">
        <v>379</v>
      </c>
      <c r="D89" s="96">
        <v>4.9993971999999998</v>
      </c>
      <c r="E89" s="96">
        <v>6.4047872000000003</v>
      </c>
      <c r="F89" s="96">
        <v>6.2766913999999998</v>
      </c>
      <c r="G89" s="96">
        <v>7.0417525000000003</v>
      </c>
      <c r="H89" s="96">
        <v>4.9975579000000003</v>
      </c>
      <c r="I89" s="96">
        <v>4.5016958999999996</v>
      </c>
      <c r="J89" s="96">
        <v>57.329815000000004</v>
      </c>
      <c r="K89" s="96">
        <v>59</v>
      </c>
      <c r="L89" s="96">
        <v>2.6477574000000001</v>
      </c>
      <c r="M89" s="96">
        <v>0.59878350000000002</v>
      </c>
      <c r="N89" s="95">
        <v>6897</v>
      </c>
      <c r="O89" s="95">
        <v>0.93369590000000002</v>
      </c>
      <c r="P89" s="95">
        <v>0.87913850000000004</v>
      </c>
      <c r="R89" s="118">
        <v>1982</v>
      </c>
      <c r="S89" s="95">
        <v>211</v>
      </c>
      <c r="T89" s="96">
        <v>2.7750987999999999</v>
      </c>
      <c r="U89" s="96">
        <v>3.1552991000000001</v>
      </c>
      <c r="V89" s="96">
        <v>3.0921930999999998</v>
      </c>
      <c r="W89" s="96">
        <v>3.4731944000000001</v>
      </c>
      <c r="X89" s="96">
        <v>2.4292824999999998</v>
      </c>
      <c r="Y89" s="96">
        <v>2.1851250000000002</v>
      </c>
      <c r="Z89" s="96">
        <v>60.227488000000001</v>
      </c>
      <c r="AA89" s="96">
        <v>64</v>
      </c>
      <c r="AB89" s="96">
        <v>1.946674</v>
      </c>
      <c r="AC89" s="96">
        <v>0.40989979999999998</v>
      </c>
      <c r="AD89" s="95">
        <v>3440</v>
      </c>
      <c r="AE89" s="95">
        <v>0.4738559</v>
      </c>
      <c r="AF89" s="95">
        <v>0.84027459999999998</v>
      </c>
      <c r="AH89" s="118">
        <v>1982</v>
      </c>
      <c r="AI89" s="95">
        <v>590</v>
      </c>
      <c r="AJ89" s="96">
        <v>3.8856058999999998</v>
      </c>
      <c r="AK89" s="96">
        <v>4.6744313999999996</v>
      </c>
      <c r="AL89" s="96">
        <v>4.5809427999999999</v>
      </c>
      <c r="AM89" s="96">
        <v>5.1310542999999997</v>
      </c>
      <c r="AN89" s="96">
        <v>3.6498314999999999</v>
      </c>
      <c r="AO89" s="96">
        <v>3.2951961999999999</v>
      </c>
      <c r="AP89" s="96">
        <v>58.366101999999998</v>
      </c>
      <c r="AQ89" s="96">
        <v>61</v>
      </c>
      <c r="AR89" s="96">
        <v>2.3456446999999998</v>
      </c>
      <c r="AS89" s="96">
        <v>0.5140671</v>
      </c>
      <c r="AT89" s="95">
        <v>10337</v>
      </c>
      <c r="AU89" s="95">
        <v>0.70577239999999997</v>
      </c>
      <c r="AV89" s="95">
        <v>0.86581209999999997</v>
      </c>
      <c r="AW89" s="96">
        <v>2.0298511000000001</v>
      </c>
      <c r="AY89" s="118">
        <v>1982</v>
      </c>
    </row>
    <row r="90" spans="2:51">
      <c r="B90" s="118">
        <v>1983</v>
      </c>
      <c r="C90" s="95">
        <v>363</v>
      </c>
      <c r="D90" s="96">
        <v>4.7226602</v>
      </c>
      <c r="E90" s="96">
        <v>6.1130385</v>
      </c>
      <c r="F90" s="96">
        <v>5.9907776999999998</v>
      </c>
      <c r="G90" s="96">
        <v>6.7978445000000001</v>
      </c>
      <c r="H90" s="96">
        <v>4.7025912999999999</v>
      </c>
      <c r="I90" s="96">
        <v>4.1970673999999999</v>
      </c>
      <c r="J90" s="96">
        <v>57.683196000000002</v>
      </c>
      <c r="K90" s="96">
        <v>59</v>
      </c>
      <c r="L90" s="96">
        <v>2.4909078</v>
      </c>
      <c r="M90" s="96">
        <v>0.60049629999999998</v>
      </c>
      <c r="N90" s="95">
        <v>6562</v>
      </c>
      <c r="O90" s="95">
        <v>0.87679180000000001</v>
      </c>
      <c r="P90" s="95">
        <v>0.89266279999999998</v>
      </c>
      <c r="R90" s="118">
        <v>1983</v>
      </c>
      <c r="S90" s="95">
        <v>264</v>
      </c>
      <c r="T90" s="96">
        <v>3.4254014000000002</v>
      </c>
      <c r="U90" s="96">
        <v>3.9242243999999999</v>
      </c>
      <c r="V90" s="96">
        <v>3.8457398999999999</v>
      </c>
      <c r="W90" s="96">
        <v>4.3366170000000004</v>
      </c>
      <c r="X90" s="96">
        <v>3.0278189000000002</v>
      </c>
      <c r="Y90" s="96">
        <v>2.7419555999999998</v>
      </c>
      <c r="Z90" s="96">
        <v>60.371212</v>
      </c>
      <c r="AA90" s="96">
        <v>62</v>
      </c>
      <c r="AB90" s="96">
        <v>2.3420866</v>
      </c>
      <c r="AC90" s="96">
        <v>0.53189350000000002</v>
      </c>
      <c r="AD90" s="95">
        <v>4268</v>
      </c>
      <c r="AE90" s="95">
        <v>0.58071079999999997</v>
      </c>
      <c r="AF90" s="95">
        <v>1.0730142</v>
      </c>
      <c r="AH90" s="118">
        <v>1983</v>
      </c>
      <c r="AI90" s="95">
        <v>627</v>
      </c>
      <c r="AJ90" s="96">
        <v>4.0731552000000004</v>
      </c>
      <c r="AK90" s="96">
        <v>4.9132343000000001</v>
      </c>
      <c r="AL90" s="96">
        <v>4.8149696999999998</v>
      </c>
      <c r="AM90" s="96">
        <v>5.4383866000000003</v>
      </c>
      <c r="AN90" s="96">
        <v>3.8048218999999999</v>
      </c>
      <c r="AO90" s="96">
        <v>3.4254231000000002</v>
      </c>
      <c r="AP90" s="96">
        <v>58.814991999999997</v>
      </c>
      <c r="AQ90" s="96">
        <v>60</v>
      </c>
      <c r="AR90" s="96">
        <v>2.4260012</v>
      </c>
      <c r="AS90" s="96">
        <v>0.56956510000000005</v>
      </c>
      <c r="AT90" s="95">
        <v>10830</v>
      </c>
      <c r="AU90" s="95">
        <v>0.73009349999999995</v>
      </c>
      <c r="AV90" s="95">
        <v>0.9559858</v>
      </c>
      <c r="AW90" s="96">
        <v>1.5577699</v>
      </c>
      <c r="AY90" s="118">
        <v>1983</v>
      </c>
    </row>
    <row r="91" spans="2:51">
      <c r="B91" s="118">
        <v>1984</v>
      </c>
      <c r="C91" s="95">
        <v>381</v>
      </c>
      <c r="D91" s="96">
        <v>4.8982979999999996</v>
      </c>
      <c r="E91" s="96">
        <v>6.1339588999999997</v>
      </c>
      <c r="F91" s="96">
        <v>6.0112797999999996</v>
      </c>
      <c r="G91" s="96">
        <v>6.8292570000000001</v>
      </c>
      <c r="H91" s="96">
        <v>4.7935398999999999</v>
      </c>
      <c r="I91" s="96">
        <v>4.3520165000000004</v>
      </c>
      <c r="J91" s="96">
        <v>57.700786999999998</v>
      </c>
      <c r="K91" s="96">
        <v>60</v>
      </c>
      <c r="L91" s="96">
        <v>2.5914842</v>
      </c>
      <c r="M91" s="96">
        <v>0.63513759999999997</v>
      </c>
      <c r="N91" s="95">
        <v>6844</v>
      </c>
      <c r="O91" s="95">
        <v>0.9045301</v>
      </c>
      <c r="P91" s="95">
        <v>0.96929529999999997</v>
      </c>
      <c r="R91" s="118">
        <v>1984</v>
      </c>
      <c r="S91" s="95">
        <v>236</v>
      </c>
      <c r="T91" s="96">
        <v>3.0251838000000002</v>
      </c>
      <c r="U91" s="96">
        <v>3.3697767000000001</v>
      </c>
      <c r="V91" s="96">
        <v>3.3023810999999998</v>
      </c>
      <c r="W91" s="96">
        <v>3.7315204999999998</v>
      </c>
      <c r="X91" s="96">
        <v>2.5660118000000001</v>
      </c>
      <c r="Y91" s="96">
        <v>2.2764525999999998</v>
      </c>
      <c r="Z91" s="96">
        <v>61.296610000000001</v>
      </c>
      <c r="AA91" s="96">
        <v>64</v>
      </c>
      <c r="AB91" s="96">
        <v>2.0696308000000001</v>
      </c>
      <c r="AC91" s="96">
        <v>0.4726901</v>
      </c>
      <c r="AD91" s="95">
        <v>3627</v>
      </c>
      <c r="AE91" s="95">
        <v>0.48823430000000001</v>
      </c>
      <c r="AF91" s="95">
        <v>0.95101999999999998</v>
      </c>
      <c r="AH91" s="118">
        <v>1984</v>
      </c>
      <c r="AI91" s="95">
        <v>617</v>
      </c>
      <c r="AJ91" s="96">
        <v>3.9603602000000002</v>
      </c>
      <c r="AK91" s="96">
        <v>4.6636977999999996</v>
      </c>
      <c r="AL91" s="96">
        <v>4.5704238999999998</v>
      </c>
      <c r="AM91" s="96">
        <v>5.1713335999999996</v>
      </c>
      <c r="AN91" s="96">
        <v>3.6292298999999999</v>
      </c>
      <c r="AO91" s="96">
        <v>3.2726611000000001</v>
      </c>
      <c r="AP91" s="96">
        <v>59.076174999999999</v>
      </c>
      <c r="AQ91" s="96">
        <v>61</v>
      </c>
      <c r="AR91" s="96">
        <v>2.3635318999999999</v>
      </c>
      <c r="AS91" s="96">
        <v>0.56134799999999996</v>
      </c>
      <c r="AT91" s="95">
        <v>10471</v>
      </c>
      <c r="AU91" s="95">
        <v>0.69829149999999995</v>
      </c>
      <c r="AV91" s="95">
        <v>0.96288600000000002</v>
      </c>
      <c r="AW91" s="96">
        <v>1.8202864999999999</v>
      </c>
      <c r="AY91" s="118">
        <v>1984</v>
      </c>
    </row>
    <row r="92" spans="2:51">
      <c r="B92" s="118">
        <v>1985</v>
      </c>
      <c r="C92" s="95">
        <v>422</v>
      </c>
      <c r="D92" s="96">
        <v>5.3534765999999996</v>
      </c>
      <c r="E92" s="96">
        <v>6.8397880999999998</v>
      </c>
      <c r="F92" s="96">
        <v>6.7029924000000003</v>
      </c>
      <c r="G92" s="96">
        <v>7.6609875000000001</v>
      </c>
      <c r="H92" s="96">
        <v>5.2408158</v>
      </c>
      <c r="I92" s="96">
        <v>4.7165904000000003</v>
      </c>
      <c r="J92" s="96">
        <v>58.066350999999997</v>
      </c>
      <c r="K92" s="96">
        <v>60.5</v>
      </c>
      <c r="L92" s="96">
        <v>2.6678468</v>
      </c>
      <c r="M92" s="96">
        <v>0.65777169999999996</v>
      </c>
      <c r="N92" s="95">
        <v>7531</v>
      </c>
      <c r="O92" s="95">
        <v>0.98308530000000005</v>
      </c>
      <c r="P92" s="95">
        <v>1.0025373</v>
      </c>
      <c r="R92" s="118">
        <v>1985</v>
      </c>
      <c r="S92" s="95">
        <v>269</v>
      </c>
      <c r="T92" s="96">
        <v>3.4026581999999999</v>
      </c>
      <c r="U92" s="96">
        <v>3.8331187999999998</v>
      </c>
      <c r="V92" s="96">
        <v>3.7564563999999998</v>
      </c>
      <c r="W92" s="96">
        <v>4.2518197999999998</v>
      </c>
      <c r="X92" s="96">
        <v>2.9540901000000002</v>
      </c>
      <c r="Y92" s="96">
        <v>2.6454830999999999</v>
      </c>
      <c r="Z92" s="96">
        <v>60.579926</v>
      </c>
      <c r="AA92" s="96">
        <v>61</v>
      </c>
      <c r="AB92" s="96">
        <v>2.2176421999999998</v>
      </c>
      <c r="AC92" s="96">
        <v>0.49220520000000001</v>
      </c>
      <c r="AD92" s="95">
        <v>4481</v>
      </c>
      <c r="AE92" s="95">
        <v>0.59608490000000003</v>
      </c>
      <c r="AF92" s="95">
        <v>1.1002151</v>
      </c>
      <c r="AH92" s="118">
        <v>1985</v>
      </c>
      <c r="AI92" s="95">
        <v>691</v>
      </c>
      <c r="AJ92" s="96">
        <v>4.3766553000000004</v>
      </c>
      <c r="AK92" s="96">
        <v>5.1815733000000002</v>
      </c>
      <c r="AL92" s="96">
        <v>5.0779418999999999</v>
      </c>
      <c r="AM92" s="96">
        <v>5.7670461</v>
      </c>
      <c r="AN92" s="96">
        <v>4.0096068999999996</v>
      </c>
      <c r="AO92" s="96">
        <v>3.6144698000000002</v>
      </c>
      <c r="AP92" s="96">
        <v>59.044862999999999</v>
      </c>
      <c r="AQ92" s="96">
        <v>61</v>
      </c>
      <c r="AR92" s="96">
        <v>2.4724488</v>
      </c>
      <c r="AS92" s="96">
        <v>0.58161070000000004</v>
      </c>
      <c r="AT92" s="95">
        <v>12012</v>
      </c>
      <c r="AU92" s="95">
        <v>0.79141070000000002</v>
      </c>
      <c r="AV92" s="95">
        <v>1.0368777</v>
      </c>
      <c r="AW92" s="96">
        <v>1.7843924</v>
      </c>
      <c r="AY92" s="118">
        <v>1985</v>
      </c>
    </row>
    <row r="93" spans="2:51">
      <c r="B93" s="118">
        <v>1986</v>
      </c>
      <c r="C93" s="95">
        <v>417</v>
      </c>
      <c r="D93" s="96">
        <v>5.2123781999999999</v>
      </c>
      <c r="E93" s="96">
        <v>6.7453472999999997</v>
      </c>
      <c r="F93" s="96">
        <v>6.6104403999999999</v>
      </c>
      <c r="G93" s="96">
        <v>7.5136874999999996</v>
      </c>
      <c r="H93" s="96">
        <v>5.0303947999999998</v>
      </c>
      <c r="I93" s="96">
        <v>4.431629</v>
      </c>
      <c r="J93" s="96">
        <v>59.671463000000003</v>
      </c>
      <c r="K93" s="96">
        <v>63</v>
      </c>
      <c r="L93" s="96">
        <v>2.6357373000000002</v>
      </c>
      <c r="M93" s="96">
        <v>0.67031019999999997</v>
      </c>
      <c r="N93" s="95">
        <v>6829</v>
      </c>
      <c r="O93" s="95">
        <v>0.87930090000000005</v>
      </c>
      <c r="P93" s="95">
        <v>0.94368430000000003</v>
      </c>
      <c r="R93" s="118">
        <v>1986</v>
      </c>
      <c r="S93" s="95">
        <v>263</v>
      </c>
      <c r="T93" s="96">
        <v>3.2800530000000001</v>
      </c>
      <c r="U93" s="96">
        <v>3.5794904000000001</v>
      </c>
      <c r="V93" s="96">
        <v>3.5079006000000001</v>
      </c>
      <c r="W93" s="96">
        <v>3.9508228999999999</v>
      </c>
      <c r="X93" s="96">
        <v>2.7504312</v>
      </c>
      <c r="Y93" s="96">
        <v>2.4708201000000001</v>
      </c>
      <c r="Z93" s="96">
        <v>61.212927999999998</v>
      </c>
      <c r="AA93" s="96">
        <v>63</v>
      </c>
      <c r="AB93" s="96">
        <v>2.1321443000000002</v>
      </c>
      <c r="AC93" s="96">
        <v>0.49837979999999998</v>
      </c>
      <c r="AD93" s="95">
        <v>4021</v>
      </c>
      <c r="AE93" s="95">
        <v>0.52816229999999997</v>
      </c>
      <c r="AF93" s="95">
        <v>1.0307269999999999</v>
      </c>
      <c r="AH93" s="118">
        <v>1986</v>
      </c>
      <c r="AI93" s="95">
        <v>680</v>
      </c>
      <c r="AJ93" s="96">
        <v>4.2451314</v>
      </c>
      <c r="AK93" s="96">
        <v>4.9523505999999999</v>
      </c>
      <c r="AL93" s="96">
        <v>4.8533036000000003</v>
      </c>
      <c r="AM93" s="96">
        <v>5.4738040999999997</v>
      </c>
      <c r="AN93" s="96">
        <v>3.7777710999999998</v>
      </c>
      <c r="AO93" s="96">
        <v>3.3668830999999999</v>
      </c>
      <c r="AP93" s="96">
        <v>60.267646999999997</v>
      </c>
      <c r="AQ93" s="96">
        <v>63</v>
      </c>
      <c r="AR93" s="96">
        <v>2.4151158000000001</v>
      </c>
      <c r="AS93" s="96">
        <v>0.59140210000000004</v>
      </c>
      <c r="AT93" s="95">
        <v>10850</v>
      </c>
      <c r="AU93" s="95">
        <v>0.70548060000000001</v>
      </c>
      <c r="AV93" s="95">
        <v>0.97417229999999999</v>
      </c>
      <c r="AW93" s="96">
        <v>1.8844434999999999</v>
      </c>
      <c r="AY93" s="118">
        <v>1986</v>
      </c>
    </row>
    <row r="94" spans="2:51">
      <c r="B94" s="118">
        <v>1987</v>
      </c>
      <c r="C94" s="95">
        <v>505</v>
      </c>
      <c r="D94" s="96">
        <v>6.2205485999999999</v>
      </c>
      <c r="E94" s="96">
        <v>8.1105668000000009</v>
      </c>
      <c r="F94" s="96">
        <v>7.9483554999999999</v>
      </c>
      <c r="G94" s="96">
        <v>9.1616239000000004</v>
      </c>
      <c r="H94" s="96">
        <v>5.9447285000000001</v>
      </c>
      <c r="I94" s="96">
        <v>5.1777555</v>
      </c>
      <c r="J94" s="96">
        <v>61.035643999999998</v>
      </c>
      <c r="K94" s="96">
        <v>63</v>
      </c>
      <c r="L94" s="96">
        <v>3.1124806999999999</v>
      </c>
      <c r="M94" s="96">
        <v>0.79391279999999997</v>
      </c>
      <c r="N94" s="95">
        <v>7715</v>
      </c>
      <c r="O94" s="95">
        <v>0.9798114</v>
      </c>
      <c r="P94" s="95">
        <v>1.0709922999999999</v>
      </c>
      <c r="R94" s="118">
        <v>1987</v>
      </c>
      <c r="S94" s="95">
        <v>287</v>
      </c>
      <c r="T94" s="96">
        <v>3.5233664</v>
      </c>
      <c r="U94" s="96">
        <v>3.8688810999999999</v>
      </c>
      <c r="V94" s="96">
        <v>3.7915035000000001</v>
      </c>
      <c r="W94" s="96">
        <v>4.2789770000000003</v>
      </c>
      <c r="X94" s="96">
        <v>2.9105826000000001</v>
      </c>
      <c r="Y94" s="96">
        <v>2.5819098999999999</v>
      </c>
      <c r="Z94" s="96">
        <v>61.878048999999997</v>
      </c>
      <c r="AA94" s="96">
        <v>64</v>
      </c>
      <c r="AB94" s="96">
        <v>2.3272786000000001</v>
      </c>
      <c r="AC94" s="96">
        <v>0.53435109999999997</v>
      </c>
      <c r="AD94" s="95">
        <v>4366</v>
      </c>
      <c r="AE94" s="95">
        <v>0.56512150000000005</v>
      </c>
      <c r="AF94" s="95">
        <v>1.1514654</v>
      </c>
      <c r="AH94" s="118">
        <v>1987</v>
      </c>
      <c r="AI94" s="95">
        <v>792</v>
      </c>
      <c r="AJ94" s="96">
        <v>4.8696884999999996</v>
      </c>
      <c r="AK94" s="96">
        <v>5.7055169000000001</v>
      </c>
      <c r="AL94" s="96">
        <v>5.5914064999999997</v>
      </c>
      <c r="AM94" s="96">
        <v>6.3709913</v>
      </c>
      <c r="AN94" s="96">
        <v>4.2745058</v>
      </c>
      <c r="AO94" s="96">
        <v>3.7666222</v>
      </c>
      <c r="AP94" s="96">
        <v>61.340909000000003</v>
      </c>
      <c r="AQ94" s="96">
        <v>63</v>
      </c>
      <c r="AR94" s="96">
        <v>2.7734006</v>
      </c>
      <c r="AS94" s="96">
        <v>0.67508250000000003</v>
      </c>
      <c r="AT94" s="95">
        <v>12081</v>
      </c>
      <c r="AU94" s="95">
        <v>0.77443620000000002</v>
      </c>
      <c r="AV94" s="95">
        <v>1.0987431999999999</v>
      </c>
      <c r="AW94" s="96">
        <v>2.0963598000000001</v>
      </c>
      <c r="AY94" s="118">
        <v>1987</v>
      </c>
    </row>
    <row r="95" spans="2:51">
      <c r="B95" s="118">
        <v>1988</v>
      </c>
      <c r="C95" s="95">
        <v>490</v>
      </c>
      <c r="D95" s="96">
        <v>5.9401536000000004</v>
      </c>
      <c r="E95" s="96">
        <v>7.4129769000000003</v>
      </c>
      <c r="F95" s="96">
        <v>7.2647174000000003</v>
      </c>
      <c r="G95" s="96">
        <v>8.2964341000000008</v>
      </c>
      <c r="H95" s="96">
        <v>5.6319759999999999</v>
      </c>
      <c r="I95" s="96">
        <v>5.0561699000000004</v>
      </c>
      <c r="J95" s="96">
        <v>59.467346999999997</v>
      </c>
      <c r="K95" s="96">
        <v>61</v>
      </c>
      <c r="L95" s="96">
        <v>2.8862578999999999</v>
      </c>
      <c r="M95" s="96">
        <v>0.75291949999999996</v>
      </c>
      <c r="N95" s="95">
        <v>8039</v>
      </c>
      <c r="O95" s="95">
        <v>1.0056172999999999</v>
      </c>
      <c r="P95" s="95">
        <v>1.0864393999999999</v>
      </c>
      <c r="R95" s="118">
        <v>1988</v>
      </c>
      <c r="S95" s="95">
        <v>294</v>
      </c>
      <c r="T95" s="96">
        <v>3.5493448000000001</v>
      </c>
      <c r="U95" s="96">
        <v>3.7630460999999999</v>
      </c>
      <c r="V95" s="96">
        <v>3.6877852</v>
      </c>
      <c r="W95" s="96">
        <v>4.1819043000000002</v>
      </c>
      <c r="X95" s="96">
        <v>2.8399529000000001</v>
      </c>
      <c r="Y95" s="96">
        <v>2.4936536999999999</v>
      </c>
      <c r="Z95" s="96">
        <v>62.353740999999999</v>
      </c>
      <c r="AA95" s="96">
        <v>66</v>
      </c>
      <c r="AB95" s="96">
        <v>2.2773043999999998</v>
      </c>
      <c r="AC95" s="96">
        <v>0.53665300000000005</v>
      </c>
      <c r="AD95" s="95">
        <v>4311</v>
      </c>
      <c r="AE95" s="95">
        <v>0.54927789999999999</v>
      </c>
      <c r="AF95" s="95">
        <v>1.1008317000000001</v>
      </c>
      <c r="AH95" s="118">
        <v>1988</v>
      </c>
      <c r="AI95" s="95">
        <v>784</v>
      </c>
      <c r="AJ95" s="96">
        <v>4.7422709000000003</v>
      </c>
      <c r="AK95" s="96">
        <v>5.4379736999999997</v>
      </c>
      <c r="AL95" s="96">
        <v>5.3292143000000003</v>
      </c>
      <c r="AM95" s="96">
        <v>6.0505661999999996</v>
      </c>
      <c r="AN95" s="96">
        <v>4.1570495999999997</v>
      </c>
      <c r="AO95" s="96">
        <v>3.7125439999999998</v>
      </c>
      <c r="AP95" s="96">
        <v>60.549745000000001</v>
      </c>
      <c r="AQ95" s="96">
        <v>63</v>
      </c>
      <c r="AR95" s="96">
        <v>2.6232141000000002</v>
      </c>
      <c r="AS95" s="96">
        <v>0.65407459999999995</v>
      </c>
      <c r="AT95" s="95">
        <v>12350</v>
      </c>
      <c r="AU95" s="95">
        <v>0.77954469999999998</v>
      </c>
      <c r="AV95" s="95">
        <v>1.0914204000000001</v>
      </c>
      <c r="AW95" s="96">
        <v>1.9699405000000001</v>
      </c>
      <c r="AY95" s="118">
        <v>1988</v>
      </c>
    </row>
    <row r="96" spans="2:51">
      <c r="B96" s="118">
        <v>1989</v>
      </c>
      <c r="C96" s="95">
        <v>487</v>
      </c>
      <c r="D96" s="96">
        <v>5.8061977000000002</v>
      </c>
      <c r="E96" s="96">
        <v>7.4005143999999996</v>
      </c>
      <c r="F96" s="96">
        <v>7.2525041000000003</v>
      </c>
      <c r="G96" s="96">
        <v>8.3229740000000003</v>
      </c>
      <c r="H96" s="96">
        <v>5.4382684000000001</v>
      </c>
      <c r="I96" s="96">
        <v>4.7879386000000004</v>
      </c>
      <c r="J96" s="96">
        <v>62.036960999999998</v>
      </c>
      <c r="K96" s="96">
        <v>64</v>
      </c>
      <c r="L96" s="96">
        <v>2.8069164</v>
      </c>
      <c r="M96" s="96">
        <v>0.72766940000000002</v>
      </c>
      <c r="N96" s="95">
        <v>6853</v>
      </c>
      <c r="O96" s="95">
        <v>0.84388799999999997</v>
      </c>
      <c r="P96" s="95">
        <v>0.95065549999999999</v>
      </c>
      <c r="R96" s="118">
        <v>1989</v>
      </c>
      <c r="S96" s="95">
        <v>281</v>
      </c>
      <c r="T96" s="96">
        <v>3.3345885000000002</v>
      </c>
      <c r="U96" s="96">
        <v>3.6187393000000001</v>
      </c>
      <c r="V96" s="96">
        <v>3.5463646</v>
      </c>
      <c r="W96" s="96">
        <v>4.0256064</v>
      </c>
      <c r="X96" s="96">
        <v>2.6958373999999998</v>
      </c>
      <c r="Y96" s="96">
        <v>2.3731203000000001</v>
      </c>
      <c r="Z96" s="96">
        <v>63.405693999999997</v>
      </c>
      <c r="AA96" s="96">
        <v>65</v>
      </c>
      <c r="AB96" s="96">
        <v>2.1493039999999999</v>
      </c>
      <c r="AC96" s="96">
        <v>0.49035010000000001</v>
      </c>
      <c r="AD96" s="95">
        <v>3862</v>
      </c>
      <c r="AE96" s="95">
        <v>0.48426160000000001</v>
      </c>
      <c r="AF96" s="95">
        <v>1.0035809</v>
      </c>
      <c r="AH96" s="118">
        <v>1989</v>
      </c>
      <c r="AI96" s="95">
        <v>768</v>
      </c>
      <c r="AJ96" s="96">
        <v>4.5675091999999999</v>
      </c>
      <c r="AK96" s="96">
        <v>5.2996502000000003</v>
      </c>
      <c r="AL96" s="96">
        <v>5.1936571999999996</v>
      </c>
      <c r="AM96" s="96">
        <v>5.9199763000000001</v>
      </c>
      <c r="AN96" s="96">
        <v>3.9505442999999998</v>
      </c>
      <c r="AO96" s="96">
        <v>3.4927291</v>
      </c>
      <c r="AP96" s="96">
        <v>62.537759999999999</v>
      </c>
      <c r="AQ96" s="96">
        <v>64</v>
      </c>
      <c r="AR96" s="96">
        <v>2.5243229</v>
      </c>
      <c r="AS96" s="96">
        <v>0.61819820000000003</v>
      </c>
      <c r="AT96" s="95">
        <v>10715</v>
      </c>
      <c r="AU96" s="95">
        <v>0.66570260000000003</v>
      </c>
      <c r="AV96" s="95">
        <v>0.96907549999999998</v>
      </c>
      <c r="AW96" s="96">
        <v>2.0450531999999999</v>
      </c>
      <c r="AY96" s="118">
        <v>1989</v>
      </c>
    </row>
    <row r="97" spans="2:51">
      <c r="B97" s="118">
        <v>1990</v>
      </c>
      <c r="C97" s="95">
        <v>516</v>
      </c>
      <c r="D97" s="96">
        <v>6.0625507000000001</v>
      </c>
      <c r="E97" s="96">
        <v>7.5987887000000001</v>
      </c>
      <c r="F97" s="96">
        <v>7.4468129000000003</v>
      </c>
      <c r="G97" s="96">
        <v>8.5455079999999999</v>
      </c>
      <c r="H97" s="96">
        <v>5.6632940999999999</v>
      </c>
      <c r="I97" s="96">
        <v>5.0372785999999996</v>
      </c>
      <c r="J97" s="96">
        <v>61.182170999999997</v>
      </c>
      <c r="K97" s="96">
        <v>63</v>
      </c>
      <c r="L97" s="96">
        <v>2.9580370999999999</v>
      </c>
      <c r="M97" s="96">
        <v>0.79804509999999995</v>
      </c>
      <c r="N97" s="95">
        <v>7705</v>
      </c>
      <c r="O97" s="95">
        <v>0.93570989999999998</v>
      </c>
      <c r="P97" s="95">
        <v>1.0797063</v>
      </c>
      <c r="R97" s="118">
        <v>1990</v>
      </c>
      <c r="S97" s="95">
        <v>310</v>
      </c>
      <c r="T97" s="96">
        <v>3.6240953</v>
      </c>
      <c r="U97" s="96">
        <v>3.8297639000000001</v>
      </c>
      <c r="V97" s="96">
        <v>3.7531686</v>
      </c>
      <c r="W97" s="96">
        <v>4.2460987000000001</v>
      </c>
      <c r="X97" s="96">
        <v>2.8967482000000002</v>
      </c>
      <c r="Y97" s="96">
        <v>2.5739242999999998</v>
      </c>
      <c r="Z97" s="96">
        <v>61.912903</v>
      </c>
      <c r="AA97" s="96">
        <v>65</v>
      </c>
      <c r="AB97" s="96">
        <v>2.3308271</v>
      </c>
      <c r="AC97" s="96">
        <v>0.55954660000000001</v>
      </c>
      <c r="AD97" s="95">
        <v>4660</v>
      </c>
      <c r="AE97" s="95">
        <v>0.57614549999999998</v>
      </c>
      <c r="AF97" s="95">
        <v>1.2342474999999999</v>
      </c>
      <c r="AH97" s="118">
        <v>1990</v>
      </c>
      <c r="AI97" s="95">
        <v>826</v>
      </c>
      <c r="AJ97" s="96">
        <v>4.8402801000000002</v>
      </c>
      <c r="AK97" s="96">
        <v>5.5330478999999997</v>
      </c>
      <c r="AL97" s="96">
        <v>5.4223869000000002</v>
      </c>
      <c r="AM97" s="96">
        <v>6.1741663000000004</v>
      </c>
      <c r="AN97" s="96">
        <v>4.1820684000000004</v>
      </c>
      <c r="AO97" s="96">
        <v>3.7356896000000002</v>
      </c>
      <c r="AP97" s="96">
        <v>61.456415999999997</v>
      </c>
      <c r="AQ97" s="96">
        <v>64</v>
      </c>
      <c r="AR97" s="96">
        <v>2.6867030999999999</v>
      </c>
      <c r="AS97" s="96">
        <v>0.68798930000000003</v>
      </c>
      <c r="AT97" s="95">
        <v>12365</v>
      </c>
      <c r="AU97" s="95">
        <v>0.75753749999999997</v>
      </c>
      <c r="AV97" s="95">
        <v>1.1331789999999999</v>
      </c>
      <c r="AW97" s="96">
        <v>1.9841401999999999</v>
      </c>
      <c r="AY97" s="118">
        <v>1990</v>
      </c>
    </row>
    <row r="98" spans="2:51">
      <c r="B98" s="118">
        <v>1991</v>
      </c>
      <c r="C98" s="95">
        <v>513</v>
      </c>
      <c r="D98" s="96">
        <v>5.9544474000000003</v>
      </c>
      <c r="E98" s="96">
        <v>7.503101</v>
      </c>
      <c r="F98" s="96">
        <v>7.3530389999999999</v>
      </c>
      <c r="G98" s="96">
        <v>8.4858021000000008</v>
      </c>
      <c r="H98" s="96">
        <v>5.4622744000000001</v>
      </c>
      <c r="I98" s="96">
        <v>4.8067957000000003</v>
      </c>
      <c r="J98" s="96">
        <v>62.610135999999997</v>
      </c>
      <c r="K98" s="96">
        <v>64</v>
      </c>
      <c r="L98" s="96">
        <v>2.8922591</v>
      </c>
      <c r="M98" s="96">
        <v>0.8007242</v>
      </c>
      <c r="N98" s="95">
        <v>7021</v>
      </c>
      <c r="O98" s="95">
        <v>0.84308150000000004</v>
      </c>
      <c r="P98" s="95">
        <v>1.0357504</v>
      </c>
      <c r="R98" s="118">
        <v>1991</v>
      </c>
      <c r="S98" s="95">
        <v>302</v>
      </c>
      <c r="T98" s="96">
        <v>3.4838274</v>
      </c>
      <c r="U98" s="96">
        <v>3.7016795999999998</v>
      </c>
      <c r="V98" s="96">
        <v>3.6276459999999999</v>
      </c>
      <c r="W98" s="96">
        <v>4.1689838999999997</v>
      </c>
      <c r="X98" s="96">
        <v>2.7842685</v>
      </c>
      <c r="Y98" s="96">
        <v>2.4810319000000001</v>
      </c>
      <c r="Z98" s="96">
        <v>63.403973999999998</v>
      </c>
      <c r="AA98" s="96">
        <v>64</v>
      </c>
      <c r="AB98" s="96">
        <v>2.1770472999999999</v>
      </c>
      <c r="AC98" s="96">
        <v>0.54830330000000005</v>
      </c>
      <c r="AD98" s="95">
        <v>4152</v>
      </c>
      <c r="AE98" s="95">
        <v>0.50710319999999998</v>
      </c>
      <c r="AF98" s="95">
        <v>1.1309654</v>
      </c>
      <c r="AH98" s="118">
        <v>1991</v>
      </c>
      <c r="AI98" s="95">
        <v>815</v>
      </c>
      <c r="AJ98" s="96">
        <v>4.7153337999999998</v>
      </c>
      <c r="AK98" s="96">
        <v>5.3803140000000003</v>
      </c>
      <c r="AL98" s="96">
        <v>5.2727076999999998</v>
      </c>
      <c r="AM98" s="96">
        <v>6.0561731999999999</v>
      </c>
      <c r="AN98" s="96">
        <v>4.0034308000000003</v>
      </c>
      <c r="AO98" s="96">
        <v>3.5574214999999998</v>
      </c>
      <c r="AP98" s="96">
        <v>62.904294</v>
      </c>
      <c r="AQ98" s="96">
        <v>64</v>
      </c>
      <c r="AR98" s="96">
        <v>2.5783795999999999</v>
      </c>
      <c r="AS98" s="96">
        <v>0.6840347</v>
      </c>
      <c r="AT98" s="95">
        <v>11173</v>
      </c>
      <c r="AU98" s="95">
        <v>0.67651740000000005</v>
      </c>
      <c r="AV98" s="95">
        <v>1.0692009</v>
      </c>
      <c r="AW98" s="96">
        <v>2.026945</v>
      </c>
      <c r="AY98" s="118">
        <v>1991</v>
      </c>
    </row>
    <row r="99" spans="2:51">
      <c r="B99" s="118">
        <v>1992</v>
      </c>
      <c r="C99" s="95">
        <v>527</v>
      </c>
      <c r="D99" s="96">
        <v>6.0517284</v>
      </c>
      <c r="E99" s="96">
        <v>7.5596284999999996</v>
      </c>
      <c r="F99" s="96">
        <v>7.4084358999999997</v>
      </c>
      <c r="G99" s="96">
        <v>8.5824542000000008</v>
      </c>
      <c r="H99" s="96">
        <v>5.4519719999999996</v>
      </c>
      <c r="I99" s="96">
        <v>4.7485949999999999</v>
      </c>
      <c r="J99" s="96">
        <v>62.986716999999999</v>
      </c>
      <c r="K99" s="96">
        <v>66</v>
      </c>
      <c r="L99" s="96">
        <v>2.8562137999999999</v>
      </c>
      <c r="M99" s="96">
        <v>0.79709600000000003</v>
      </c>
      <c r="N99" s="95">
        <v>7122</v>
      </c>
      <c r="O99" s="95">
        <v>0.84677840000000004</v>
      </c>
      <c r="P99" s="95">
        <v>1.0539463</v>
      </c>
      <c r="R99" s="118">
        <v>1992</v>
      </c>
      <c r="S99" s="95">
        <v>344</v>
      </c>
      <c r="T99" s="96">
        <v>3.9222934</v>
      </c>
      <c r="U99" s="96">
        <v>4.0726488999999999</v>
      </c>
      <c r="V99" s="96">
        <v>3.9911959000000001</v>
      </c>
      <c r="W99" s="96">
        <v>4.5248482000000001</v>
      </c>
      <c r="X99" s="96">
        <v>3.0649123</v>
      </c>
      <c r="Y99" s="96">
        <v>2.7283664999999999</v>
      </c>
      <c r="Z99" s="96">
        <v>62.773256000000003</v>
      </c>
      <c r="AA99" s="96">
        <v>66</v>
      </c>
      <c r="AB99" s="96">
        <v>2.4652428999999998</v>
      </c>
      <c r="AC99" s="96">
        <v>0.59779300000000002</v>
      </c>
      <c r="AD99" s="95">
        <v>5002</v>
      </c>
      <c r="AE99" s="95">
        <v>0.60449149999999996</v>
      </c>
      <c r="AF99" s="95">
        <v>1.3712074000000001</v>
      </c>
      <c r="AH99" s="118">
        <v>1992</v>
      </c>
      <c r="AI99" s="95">
        <v>871</v>
      </c>
      <c r="AJ99" s="96">
        <v>4.9832267000000003</v>
      </c>
      <c r="AK99" s="96">
        <v>5.5713352</v>
      </c>
      <c r="AL99" s="96">
        <v>5.4599085000000001</v>
      </c>
      <c r="AM99" s="96">
        <v>6.2564498000000004</v>
      </c>
      <c r="AN99" s="96">
        <v>4.1253513000000002</v>
      </c>
      <c r="AO99" s="96">
        <v>3.6432688999999998</v>
      </c>
      <c r="AP99" s="96">
        <v>62.902411000000001</v>
      </c>
      <c r="AQ99" s="96">
        <v>66</v>
      </c>
      <c r="AR99" s="96">
        <v>2.6878568</v>
      </c>
      <c r="AS99" s="96">
        <v>0.70435060000000005</v>
      </c>
      <c r="AT99" s="95">
        <v>12124</v>
      </c>
      <c r="AU99" s="95">
        <v>0.7266222</v>
      </c>
      <c r="AV99" s="95">
        <v>1.165171</v>
      </c>
      <c r="AW99" s="96">
        <v>1.8561945</v>
      </c>
      <c r="AY99" s="118">
        <v>1992</v>
      </c>
    </row>
    <row r="100" spans="2:51">
      <c r="B100" s="118">
        <v>1993</v>
      </c>
      <c r="C100" s="95">
        <v>575</v>
      </c>
      <c r="D100" s="96">
        <v>6.5474984000000003</v>
      </c>
      <c r="E100" s="96">
        <v>7.9906141000000002</v>
      </c>
      <c r="F100" s="96">
        <v>7.8308017999999997</v>
      </c>
      <c r="G100" s="96">
        <v>9.0606126000000007</v>
      </c>
      <c r="H100" s="96">
        <v>5.8677242999999999</v>
      </c>
      <c r="I100" s="96">
        <v>5.1761514999999996</v>
      </c>
      <c r="J100" s="96">
        <v>62.206957000000003</v>
      </c>
      <c r="K100" s="96">
        <v>64</v>
      </c>
      <c r="L100" s="96">
        <v>3.0704330999999998</v>
      </c>
      <c r="M100" s="96">
        <v>0.88340580000000002</v>
      </c>
      <c r="N100" s="95">
        <v>8217</v>
      </c>
      <c r="O100" s="95">
        <v>0.96948880000000004</v>
      </c>
      <c r="P100" s="95">
        <v>1.2584906</v>
      </c>
      <c r="R100" s="118">
        <v>1993</v>
      </c>
      <c r="S100" s="95">
        <v>279</v>
      </c>
      <c r="T100" s="96">
        <v>3.1515352999999999</v>
      </c>
      <c r="U100" s="96">
        <v>3.2373368999999999</v>
      </c>
      <c r="V100" s="96">
        <v>3.1725902000000001</v>
      </c>
      <c r="W100" s="96">
        <v>3.6389961999999998</v>
      </c>
      <c r="X100" s="96">
        <v>2.3308422000000002</v>
      </c>
      <c r="Y100" s="96">
        <v>2.0173687999999999</v>
      </c>
      <c r="Z100" s="96">
        <v>66.422939</v>
      </c>
      <c r="AA100" s="96">
        <v>70</v>
      </c>
      <c r="AB100" s="96">
        <v>1.9309295</v>
      </c>
      <c r="AC100" s="96">
        <v>0.49371789999999999</v>
      </c>
      <c r="AD100" s="95">
        <v>3097</v>
      </c>
      <c r="AE100" s="95">
        <v>0.3711817</v>
      </c>
      <c r="AF100" s="95">
        <v>0.88776650000000001</v>
      </c>
      <c r="AH100" s="118">
        <v>1993</v>
      </c>
      <c r="AI100" s="95">
        <v>854</v>
      </c>
      <c r="AJ100" s="96">
        <v>4.8426951999999996</v>
      </c>
      <c r="AK100" s="96">
        <v>5.3746837000000003</v>
      </c>
      <c r="AL100" s="96">
        <v>5.2671900000000003</v>
      </c>
      <c r="AM100" s="96">
        <v>6.0514549000000004</v>
      </c>
      <c r="AN100" s="96">
        <v>3.9739605</v>
      </c>
      <c r="AO100" s="96">
        <v>3.5058786999999998</v>
      </c>
      <c r="AP100" s="96">
        <v>63.584308999999998</v>
      </c>
      <c r="AQ100" s="96">
        <v>66</v>
      </c>
      <c r="AR100" s="96">
        <v>2.5741499999999999</v>
      </c>
      <c r="AS100" s="96">
        <v>0.70230840000000005</v>
      </c>
      <c r="AT100" s="95">
        <v>11314</v>
      </c>
      <c r="AU100" s="95">
        <v>0.67268260000000002</v>
      </c>
      <c r="AV100" s="95">
        <v>1.1293918999999999</v>
      </c>
      <c r="AW100" s="96">
        <v>2.4682677000000002</v>
      </c>
      <c r="AY100" s="118">
        <v>1993</v>
      </c>
    </row>
    <row r="101" spans="2:51">
      <c r="B101" s="118">
        <v>1994</v>
      </c>
      <c r="C101" s="95">
        <v>608</v>
      </c>
      <c r="D101" s="96">
        <v>6.8594556999999998</v>
      </c>
      <c r="E101" s="96">
        <v>8.2959210999999993</v>
      </c>
      <c r="F101" s="96">
        <v>8.1300027000000004</v>
      </c>
      <c r="G101" s="96">
        <v>9.4006934999999991</v>
      </c>
      <c r="H101" s="96">
        <v>5.9818822000000003</v>
      </c>
      <c r="I101" s="96">
        <v>5.2429142000000004</v>
      </c>
      <c r="J101" s="96">
        <v>63.722039000000002</v>
      </c>
      <c r="K101" s="96">
        <v>67</v>
      </c>
      <c r="L101" s="96">
        <v>3.1094973000000001</v>
      </c>
      <c r="M101" s="96">
        <v>0.90122139999999995</v>
      </c>
      <c r="N101" s="95">
        <v>7790</v>
      </c>
      <c r="O101" s="95">
        <v>0.91118209999999999</v>
      </c>
      <c r="P101" s="95">
        <v>1.2035887999999999</v>
      </c>
      <c r="R101" s="118">
        <v>1994</v>
      </c>
      <c r="S101" s="95">
        <v>285</v>
      </c>
      <c r="T101" s="96">
        <v>3.1872809000000002</v>
      </c>
      <c r="U101" s="96">
        <v>3.2395385000000001</v>
      </c>
      <c r="V101" s="96">
        <v>3.1747477000000002</v>
      </c>
      <c r="W101" s="96">
        <v>3.6290171</v>
      </c>
      <c r="X101" s="96">
        <v>2.3874678999999999</v>
      </c>
      <c r="Y101" s="96">
        <v>2.1090931999999998</v>
      </c>
      <c r="Z101" s="96">
        <v>64.677193000000003</v>
      </c>
      <c r="AA101" s="96">
        <v>68</v>
      </c>
      <c r="AB101" s="96">
        <v>1.9449942</v>
      </c>
      <c r="AC101" s="96">
        <v>0.48119129999999999</v>
      </c>
      <c r="AD101" s="95">
        <v>3622</v>
      </c>
      <c r="AE101" s="95">
        <v>0.43012679999999998</v>
      </c>
      <c r="AF101" s="95">
        <v>1.0474535</v>
      </c>
      <c r="AH101" s="118">
        <v>1994</v>
      </c>
      <c r="AI101" s="95">
        <v>893</v>
      </c>
      <c r="AJ101" s="96">
        <v>5.0153132999999999</v>
      </c>
      <c r="AK101" s="96">
        <v>5.4836647000000003</v>
      </c>
      <c r="AL101" s="96">
        <v>5.3739914000000004</v>
      </c>
      <c r="AM101" s="96">
        <v>6.1681727000000004</v>
      </c>
      <c r="AN101" s="96">
        <v>4.0321728999999999</v>
      </c>
      <c r="AO101" s="96">
        <v>3.5677886999999999</v>
      </c>
      <c r="AP101" s="96">
        <v>64.026876000000001</v>
      </c>
      <c r="AQ101" s="96">
        <v>67</v>
      </c>
      <c r="AR101" s="96">
        <v>2.6106530999999999</v>
      </c>
      <c r="AS101" s="96">
        <v>0.70485900000000001</v>
      </c>
      <c r="AT101" s="95">
        <v>11412</v>
      </c>
      <c r="AU101" s="95">
        <v>0.67247659999999998</v>
      </c>
      <c r="AV101" s="95">
        <v>1.1492192999999999</v>
      </c>
      <c r="AW101" s="96">
        <v>2.5608342999999998</v>
      </c>
      <c r="AY101" s="118">
        <v>1994</v>
      </c>
    </row>
    <row r="102" spans="2:51">
      <c r="B102" s="118">
        <v>1995</v>
      </c>
      <c r="C102" s="95">
        <v>604</v>
      </c>
      <c r="D102" s="96">
        <v>6.7407478999999997</v>
      </c>
      <c r="E102" s="96">
        <v>8.1751614999999997</v>
      </c>
      <c r="F102" s="96">
        <v>8.0116583000000006</v>
      </c>
      <c r="G102" s="96">
        <v>9.2517017999999993</v>
      </c>
      <c r="H102" s="96">
        <v>5.8493225000000004</v>
      </c>
      <c r="I102" s="96">
        <v>5.0801099000000001</v>
      </c>
      <c r="J102" s="96">
        <v>63.781457000000003</v>
      </c>
      <c r="K102" s="96">
        <v>67</v>
      </c>
      <c r="L102" s="96">
        <v>3.1093951</v>
      </c>
      <c r="M102" s="96">
        <v>0.91168439999999995</v>
      </c>
      <c r="N102" s="95">
        <v>7771</v>
      </c>
      <c r="O102" s="95">
        <v>0.9001806</v>
      </c>
      <c r="P102" s="95">
        <v>1.2101515</v>
      </c>
      <c r="R102" s="118">
        <v>1995</v>
      </c>
      <c r="S102" s="95">
        <v>327</v>
      </c>
      <c r="T102" s="96">
        <v>3.6154761</v>
      </c>
      <c r="U102" s="96">
        <v>3.6461595999999998</v>
      </c>
      <c r="V102" s="96">
        <v>3.5732363999999999</v>
      </c>
      <c r="W102" s="96">
        <v>4.0487481000000001</v>
      </c>
      <c r="X102" s="96">
        <v>2.7610882999999999</v>
      </c>
      <c r="Y102" s="96">
        <v>2.4578600000000002</v>
      </c>
      <c r="Z102" s="96">
        <v>62.816513999999998</v>
      </c>
      <c r="AA102" s="96">
        <v>66</v>
      </c>
      <c r="AB102" s="96">
        <v>2.1883156000000001</v>
      </c>
      <c r="AC102" s="96">
        <v>0.55534799999999995</v>
      </c>
      <c r="AD102" s="95">
        <v>4727</v>
      </c>
      <c r="AE102" s="95">
        <v>0.55570330000000001</v>
      </c>
      <c r="AF102" s="95">
        <v>1.3563261</v>
      </c>
      <c r="AH102" s="118">
        <v>1995</v>
      </c>
      <c r="AI102" s="95">
        <v>931</v>
      </c>
      <c r="AJ102" s="96">
        <v>5.1708198000000003</v>
      </c>
      <c r="AK102" s="96">
        <v>5.6187180000000003</v>
      </c>
      <c r="AL102" s="96">
        <v>5.5063436000000001</v>
      </c>
      <c r="AM102" s="96">
        <v>6.2957426999999999</v>
      </c>
      <c r="AN102" s="96">
        <v>4.1495585999999998</v>
      </c>
      <c r="AO102" s="96">
        <v>3.6577655999999998</v>
      </c>
      <c r="AP102" s="96">
        <v>63.442534999999999</v>
      </c>
      <c r="AQ102" s="96">
        <v>67</v>
      </c>
      <c r="AR102" s="96">
        <v>2.7089153000000001</v>
      </c>
      <c r="AS102" s="96">
        <v>0.74400840000000001</v>
      </c>
      <c r="AT102" s="95">
        <v>12498</v>
      </c>
      <c r="AU102" s="95">
        <v>0.72921190000000002</v>
      </c>
      <c r="AV102" s="95">
        <v>1.2615755</v>
      </c>
      <c r="AW102" s="96">
        <v>2.2421294000000001</v>
      </c>
      <c r="AY102" s="118">
        <v>1995</v>
      </c>
    </row>
    <row r="103" spans="2:51">
      <c r="B103" s="118">
        <v>1996</v>
      </c>
      <c r="C103" s="95">
        <v>586</v>
      </c>
      <c r="D103" s="96">
        <v>6.4641925999999996</v>
      </c>
      <c r="E103" s="96">
        <v>7.8172819999999996</v>
      </c>
      <c r="F103" s="96">
        <v>7.6609363999999998</v>
      </c>
      <c r="G103" s="96">
        <v>8.9450380000000003</v>
      </c>
      <c r="H103" s="96">
        <v>5.5296456999999997</v>
      </c>
      <c r="I103" s="96">
        <v>4.7878055000000002</v>
      </c>
      <c r="J103" s="96">
        <v>64.658703000000003</v>
      </c>
      <c r="K103" s="96">
        <v>67</v>
      </c>
      <c r="L103" s="96">
        <v>2.9463523</v>
      </c>
      <c r="M103" s="96">
        <v>0.85916199999999998</v>
      </c>
      <c r="N103" s="95">
        <v>7193</v>
      </c>
      <c r="O103" s="95">
        <v>0.82476479999999996</v>
      </c>
      <c r="P103" s="95">
        <v>1.1134572</v>
      </c>
      <c r="R103" s="118">
        <v>1996</v>
      </c>
      <c r="S103" s="95">
        <v>326</v>
      </c>
      <c r="T103" s="96">
        <v>3.5591683999999999</v>
      </c>
      <c r="U103" s="96">
        <v>3.5283183999999999</v>
      </c>
      <c r="V103" s="96">
        <v>3.4577520000000002</v>
      </c>
      <c r="W103" s="96">
        <v>3.9751778999999998</v>
      </c>
      <c r="X103" s="96">
        <v>2.5653779000000001</v>
      </c>
      <c r="Y103" s="96">
        <v>2.2633215</v>
      </c>
      <c r="Z103" s="96">
        <v>65.739264000000006</v>
      </c>
      <c r="AA103" s="96">
        <v>69</v>
      </c>
      <c r="AB103" s="96">
        <v>2.1219814000000001</v>
      </c>
      <c r="AC103" s="96">
        <v>0.53872719999999996</v>
      </c>
      <c r="AD103" s="95">
        <v>4008</v>
      </c>
      <c r="AE103" s="95">
        <v>0.46603559999999999</v>
      </c>
      <c r="AF103" s="95">
        <v>1.1747498999999999</v>
      </c>
      <c r="AH103" s="118">
        <v>1996</v>
      </c>
      <c r="AI103" s="95">
        <v>912</v>
      </c>
      <c r="AJ103" s="96">
        <v>5.0041792000000003</v>
      </c>
      <c r="AK103" s="96">
        <v>5.3957617000000004</v>
      </c>
      <c r="AL103" s="96">
        <v>5.2878464999999997</v>
      </c>
      <c r="AM103" s="96">
        <v>6.1186062999999997</v>
      </c>
      <c r="AN103" s="96">
        <v>3.9021092999999998</v>
      </c>
      <c r="AO103" s="96">
        <v>3.4226044999999998</v>
      </c>
      <c r="AP103" s="96">
        <v>65.044955999999999</v>
      </c>
      <c r="AQ103" s="96">
        <v>68</v>
      </c>
      <c r="AR103" s="96">
        <v>2.5870872999999999</v>
      </c>
      <c r="AS103" s="96">
        <v>0.70852009999999999</v>
      </c>
      <c r="AT103" s="95">
        <v>11201</v>
      </c>
      <c r="AU103" s="95">
        <v>0.6466539</v>
      </c>
      <c r="AV103" s="95">
        <v>1.1346404000000001</v>
      </c>
      <c r="AW103" s="96">
        <v>2.2155828999999998</v>
      </c>
      <c r="AY103" s="118">
        <v>1996</v>
      </c>
    </row>
    <row r="104" spans="2:51">
      <c r="B104" s="119">
        <v>1997</v>
      </c>
      <c r="C104" s="95">
        <v>579</v>
      </c>
      <c r="D104" s="96">
        <v>6.3235998999999996</v>
      </c>
      <c r="E104" s="96">
        <v>7.2606878000000004</v>
      </c>
      <c r="F104" s="96">
        <v>7.2606878000000004</v>
      </c>
      <c r="G104" s="96">
        <v>8.2500774000000003</v>
      </c>
      <c r="H104" s="96">
        <v>5.2736581999999999</v>
      </c>
      <c r="I104" s="96">
        <v>4.6194959000000004</v>
      </c>
      <c r="J104" s="96">
        <v>64.428325000000001</v>
      </c>
      <c r="K104" s="96">
        <v>67</v>
      </c>
      <c r="L104" s="96">
        <v>2.9146740000000002</v>
      </c>
      <c r="M104" s="96">
        <v>0.85458730000000005</v>
      </c>
      <c r="N104" s="95">
        <v>7003</v>
      </c>
      <c r="O104" s="95">
        <v>0.79621299999999995</v>
      </c>
      <c r="P104" s="95">
        <v>1.1026836</v>
      </c>
      <c r="R104" s="119">
        <v>1997</v>
      </c>
      <c r="S104" s="95">
        <v>329</v>
      </c>
      <c r="T104" s="96">
        <v>3.5502856</v>
      </c>
      <c r="U104" s="96">
        <v>3.4727332</v>
      </c>
      <c r="V104" s="96">
        <v>3.4727332</v>
      </c>
      <c r="W104" s="96">
        <v>3.8805234</v>
      </c>
      <c r="X104" s="96">
        <v>2.6483935000000001</v>
      </c>
      <c r="Y104" s="96">
        <v>2.3587674999999999</v>
      </c>
      <c r="Z104" s="96">
        <v>62.990881000000002</v>
      </c>
      <c r="AA104" s="96">
        <v>66</v>
      </c>
      <c r="AB104" s="96">
        <v>2.1228546000000001</v>
      </c>
      <c r="AC104" s="96">
        <v>0.53410829999999998</v>
      </c>
      <c r="AD104" s="95">
        <v>4647</v>
      </c>
      <c r="AE104" s="95">
        <v>0.53511149999999996</v>
      </c>
      <c r="AF104" s="95">
        <v>1.3332951</v>
      </c>
      <c r="AH104" s="119">
        <v>1997</v>
      </c>
      <c r="AI104" s="95">
        <v>908</v>
      </c>
      <c r="AJ104" s="96">
        <v>4.9286118999999999</v>
      </c>
      <c r="AK104" s="96">
        <v>5.1711808000000001</v>
      </c>
      <c r="AL104" s="96">
        <v>5.1711808000000001</v>
      </c>
      <c r="AM104" s="96">
        <v>5.8288462000000001</v>
      </c>
      <c r="AN104" s="96">
        <v>3.8543761999999999</v>
      </c>
      <c r="AO104" s="96">
        <v>3.4164072000000001</v>
      </c>
      <c r="AP104" s="96">
        <v>63.907488999999998</v>
      </c>
      <c r="AQ104" s="96">
        <v>67</v>
      </c>
      <c r="AR104" s="96">
        <v>2.5676554999999999</v>
      </c>
      <c r="AS104" s="96">
        <v>0.70197140000000002</v>
      </c>
      <c r="AT104" s="95">
        <v>11650</v>
      </c>
      <c r="AU104" s="95">
        <v>0.66649290000000005</v>
      </c>
      <c r="AV104" s="95">
        <v>1.1843980999999999</v>
      </c>
      <c r="AW104" s="96">
        <v>2.0907703999999998</v>
      </c>
      <c r="AY104" s="119">
        <v>1997</v>
      </c>
    </row>
    <row r="105" spans="2:51">
      <c r="B105" s="119">
        <v>1998</v>
      </c>
      <c r="C105" s="95">
        <v>623</v>
      </c>
      <c r="D105" s="96">
        <v>6.7401315999999998</v>
      </c>
      <c r="E105" s="96">
        <v>7.7315630000000004</v>
      </c>
      <c r="F105" s="96">
        <v>7.7315630000000004</v>
      </c>
      <c r="G105" s="96">
        <v>8.8328735999999992</v>
      </c>
      <c r="H105" s="96">
        <v>5.5322657</v>
      </c>
      <c r="I105" s="96">
        <v>4.8601596000000002</v>
      </c>
      <c r="J105" s="96">
        <v>65.035313000000002</v>
      </c>
      <c r="K105" s="96">
        <v>68</v>
      </c>
      <c r="L105" s="96">
        <v>3.0890520000000001</v>
      </c>
      <c r="M105" s="96">
        <v>0.92883870000000002</v>
      </c>
      <c r="N105" s="95">
        <v>7293</v>
      </c>
      <c r="O105" s="95">
        <v>0.82262480000000004</v>
      </c>
      <c r="P105" s="95">
        <v>1.1632598999999999</v>
      </c>
      <c r="R105" s="119">
        <v>1998</v>
      </c>
      <c r="S105" s="95">
        <v>343</v>
      </c>
      <c r="T105" s="96">
        <v>3.662792</v>
      </c>
      <c r="U105" s="96">
        <v>3.4950996999999999</v>
      </c>
      <c r="V105" s="96">
        <v>3.4950996999999999</v>
      </c>
      <c r="W105" s="96">
        <v>3.9858487999999999</v>
      </c>
      <c r="X105" s="96">
        <v>2.5247584999999999</v>
      </c>
      <c r="Y105" s="96">
        <v>2.2038099</v>
      </c>
      <c r="Z105" s="96">
        <v>67.113703000000001</v>
      </c>
      <c r="AA105" s="96">
        <v>70</v>
      </c>
      <c r="AB105" s="96">
        <v>2.2213587000000001</v>
      </c>
      <c r="AC105" s="96">
        <v>0.57044019999999995</v>
      </c>
      <c r="AD105" s="95">
        <v>3925</v>
      </c>
      <c r="AE105" s="95">
        <v>0.44805149999999999</v>
      </c>
      <c r="AF105" s="95">
        <v>1.1628114000000001</v>
      </c>
      <c r="AH105" s="119">
        <v>1998</v>
      </c>
      <c r="AI105" s="95">
        <v>966</v>
      </c>
      <c r="AJ105" s="96">
        <v>5.1914315999999996</v>
      </c>
      <c r="AK105" s="96">
        <v>5.4091946999999996</v>
      </c>
      <c r="AL105" s="96">
        <v>5.4091946999999996</v>
      </c>
      <c r="AM105" s="96">
        <v>6.1613341999999998</v>
      </c>
      <c r="AN105" s="96">
        <v>3.9181575999999998</v>
      </c>
      <c r="AO105" s="96">
        <v>3.4527328000000002</v>
      </c>
      <c r="AP105" s="96">
        <v>65.773291999999998</v>
      </c>
      <c r="AQ105" s="96">
        <v>68.5</v>
      </c>
      <c r="AR105" s="96">
        <v>2.7127973000000001</v>
      </c>
      <c r="AS105" s="96">
        <v>0.75942200000000004</v>
      </c>
      <c r="AT105" s="95">
        <v>11218</v>
      </c>
      <c r="AU105" s="95">
        <v>0.63645779999999996</v>
      </c>
      <c r="AV105" s="95">
        <v>1.1631028999999999</v>
      </c>
      <c r="AW105" s="96">
        <v>2.2121151000000001</v>
      </c>
      <c r="AY105" s="119">
        <v>1998</v>
      </c>
    </row>
    <row r="106" spans="2:51">
      <c r="B106" s="119">
        <v>1999</v>
      </c>
      <c r="C106" s="95">
        <v>631</v>
      </c>
      <c r="D106" s="96">
        <v>6.7558097999999998</v>
      </c>
      <c r="E106" s="96">
        <v>7.7585755000000001</v>
      </c>
      <c r="F106" s="96">
        <v>7.7585755000000001</v>
      </c>
      <c r="G106" s="96">
        <v>8.9049628999999992</v>
      </c>
      <c r="H106" s="96">
        <v>5.4590491999999999</v>
      </c>
      <c r="I106" s="96">
        <v>4.7045272999999996</v>
      </c>
      <c r="J106" s="96">
        <v>65.817750000000004</v>
      </c>
      <c r="K106" s="96">
        <v>69</v>
      </c>
      <c r="L106" s="96">
        <v>3.1109795999999998</v>
      </c>
      <c r="M106" s="96">
        <v>0.93861099999999997</v>
      </c>
      <c r="N106" s="95">
        <v>7135</v>
      </c>
      <c r="O106" s="95">
        <v>0.79766479999999995</v>
      </c>
      <c r="P106" s="95">
        <v>1.1436329000000001</v>
      </c>
      <c r="R106" s="119">
        <v>1999</v>
      </c>
      <c r="S106" s="95">
        <v>359</v>
      </c>
      <c r="T106" s="96">
        <v>3.7900562</v>
      </c>
      <c r="U106" s="96">
        <v>3.5947939</v>
      </c>
      <c r="V106" s="96">
        <v>3.5947939</v>
      </c>
      <c r="W106" s="96">
        <v>4.0649670999999996</v>
      </c>
      <c r="X106" s="96">
        <v>2.6514533</v>
      </c>
      <c r="Y106" s="96">
        <v>2.3640283000000002</v>
      </c>
      <c r="Z106" s="96">
        <v>66.069637999999998</v>
      </c>
      <c r="AA106" s="96">
        <v>69</v>
      </c>
      <c r="AB106" s="96">
        <v>2.3052719000000002</v>
      </c>
      <c r="AC106" s="96">
        <v>0.58973310000000001</v>
      </c>
      <c r="AD106" s="95">
        <v>4308</v>
      </c>
      <c r="AE106" s="95">
        <v>0.48701119999999998</v>
      </c>
      <c r="AF106" s="95">
        <v>1.2805192999999999</v>
      </c>
      <c r="AH106" s="119">
        <v>1999</v>
      </c>
      <c r="AI106" s="95">
        <v>990</v>
      </c>
      <c r="AJ106" s="96">
        <v>5.2625244999999996</v>
      </c>
      <c r="AK106" s="96">
        <v>5.4151408999999999</v>
      </c>
      <c r="AL106" s="96">
        <v>5.4151408999999999</v>
      </c>
      <c r="AM106" s="96">
        <v>6.1599572</v>
      </c>
      <c r="AN106" s="96">
        <v>3.9196816000000001</v>
      </c>
      <c r="AO106" s="96">
        <v>3.4414221</v>
      </c>
      <c r="AP106" s="96">
        <v>65.909091000000004</v>
      </c>
      <c r="AQ106" s="96">
        <v>69</v>
      </c>
      <c r="AR106" s="96">
        <v>2.7610442000000002</v>
      </c>
      <c r="AS106" s="96">
        <v>0.77282169999999994</v>
      </c>
      <c r="AT106" s="95">
        <v>11443</v>
      </c>
      <c r="AU106" s="95">
        <v>0.64320290000000002</v>
      </c>
      <c r="AV106" s="95">
        <v>1.1915882</v>
      </c>
      <c r="AW106" s="96">
        <v>2.1582810000000001</v>
      </c>
      <c r="AY106" s="119">
        <v>1999</v>
      </c>
    </row>
    <row r="107" spans="2:51" s="87" customFormat="1">
      <c r="B107" s="120">
        <v>2000</v>
      </c>
      <c r="C107" s="95">
        <v>624</v>
      </c>
      <c r="D107" s="96">
        <v>6.6077440999999997</v>
      </c>
      <c r="E107" s="96">
        <v>7.4216451000000001</v>
      </c>
      <c r="F107" s="96">
        <v>7.4216451000000001</v>
      </c>
      <c r="G107" s="96">
        <v>8.4947157999999998</v>
      </c>
      <c r="H107" s="96">
        <v>5.1795036000000003</v>
      </c>
      <c r="I107" s="96">
        <v>4.4464752000000001</v>
      </c>
      <c r="J107" s="96">
        <v>66.818910000000002</v>
      </c>
      <c r="K107" s="96">
        <v>70</v>
      </c>
      <c r="L107" s="96">
        <v>3.0372352999999999</v>
      </c>
      <c r="M107" s="96">
        <v>0.93389409999999995</v>
      </c>
      <c r="N107" s="95">
        <v>6369</v>
      </c>
      <c r="O107" s="95">
        <v>0.70531370000000004</v>
      </c>
      <c r="P107" s="95">
        <v>1.0667681</v>
      </c>
      <c r="R107" s="120">
        <v>2000</v>
      </c>
      <c r="S107" s="95">
        <v>356</v>
      </c>
      <c r="T107" s="96">
        <v>3.7140061000000002</v>
      </c>
      <c r="U107" s="96">
        <v>3.497166</v>
      </c>
      <c r="V107" s="96">
        <v>3.497166</v>
      </c>
      <c r="W107" s="96">
        <v>3.9248748999999998</v>
      </c>
      <c r="X107" s="96">
        <v>2.6005807999999999</v>
      </c>
      <c r="Y107" s="96">
        <v>2.2791507000000002</v>
      </c>
      <c r="Z107" s="96">
        <v>65.002808999999999</v>
      </c>
      <c r="AA107" s="96">
        <v>69</v>
      </c>
      <c r="AB107" s="96">
        <v>2.2490366000000002</v>
      </c>
      <c r="AC107" s="96">
        <v>0.57910660000000003</v>
      </c>
      <c r="AD107" s="95">
        <v>4561</v>
      </c>
      <c r="AE107" s="95">
        <v>0.51037750000000004</v>
      </c>
      <c r="AF107" s="95">
        <v>1.3705175000000001</v>
      </c>
      <c r="AH107" s="120">
        <v>2000</v>
      </c>
      <c r="AI107" s="95">
        <v>980</v>
      </c>
      <c r="AJ107" s="96">
        <v>5.1500877000000003</v>
      </c>
      <c r="AK107" s="96">
        <v>5.2227544999999997</v>
      </c>
      <c r="AL107" s="96">
        <v>5.2227544999999997</v>
      </c>
      <c r="AM107" s="96">
        <v>5.9193856</v>
      </c>
      <c r="AN107" s="96">
        <v>3.7650188</v>
      </c>
      <c r="AO107" s="96">
        <v>3.2753179000000001</v>
      </c>
      <c r="AP107" s="96">
        <v>66.159183999999996</v>
      </c>
      <c r="AQ107" s="96">
        <v>70</v>
      </c>
      <c r="AR107" s="96">
        <v>2.6942320999999998</v>
      </c>
      <c r="AS107" s="96">
        <v>0.76388829999999996</v>
      </c>
      <c r="AT107" s="95">
        <v>10930</v>
      </c>
      <c r="AU107" s="95">
        <v>0.60835280000000003</v>
      </c>
      <c r="AV107" s="95">
        <v>1.1754823999999999</v>
      </c>
      <c r="AW107" s="96">
        <v>2.1221884000000002</v>
      </c>
      <c r="AY107" s="120">
        <v>2000</v>
      </c>
    </row>
    <row r="108" spans="2:51">
      <c r="B108" s="119">
        <v>2001</v>
      </c>
      <c r="C108" s="95">
        <v>686</v>
      </c>
      <c r="D108" s="96">
        <v>7.1743619000000001</v>
      </c>
      <c r="E108" s="96">
        <v>7.8397148999999997</v>
      </c>
      <c r="F108" s="96">
        <v>7.8397148999999997</v>
      </c>
      <c r="G108" s="96">
        <v>8.9041654000000001</v>
      </c>
      <c r="H108" s="96">
        <v>5.6002086000000002</v>
      </c>
      <c r="I108" s="96">
        <v>4.886857</v>
      </c>
      <c r="J108" s="96">
        <v>65.392128</v>
      </c>
      <c r="K108" s="96">
        <v>68</v>
      </c>
      <c r="L108" s="96">
        <v>3.2471836000000001</v>
      </c>
      <c r="M108" s="96">
        <v>1.0264082999999999</v>
      </c>
      <c r="N108" s="95">
        <v>7935</v>
      </c>
      <c r="O108" s="95">
        <v>0.86937419999999999</v>
      </c>
      <c r="P108" s="95">
        <v>1.3654314000000001</v>
      </c>
      <c r="R108" s="119">
        <v>2001</v>
      </c>
      <c r="S108" s="95">
        <v>383</v>
      </c>
      <c r="T108" s="96">
        <v>3.9432197000000002</v>
      </c>
      <c r="U108" s="96">
        <v>3.6468962999999999</v>
      </c>
      <c r="V108" s="96">
        <v>3.6468962999999999</v>
      </c>
      <c r="W108" s="96">
        <v>4.1373515000000003</v>
      </c>
      <c r="X108" s="96">
        <v>2.665203</v>
      </c>
      <c r="Y108" s="96">
        <v>2.3326197</v>
      </c>
      <c r="Z108" s="96">
        <v>66.853785999999999</v>
      </c>
      <c r="AA108" s="96">
        <v>70</v>
      </c>
      <c r="AB108" s="96">
        <v>2.3395028</v>
      </c>
      <c r="AC108" s="96">
        <v>0.62065499999999996</v>
      </c>
      <c r="AD108" s="95">
        <v>4318</v>
      </c>
      <c r="AE108" s="95">
        <v>0.47763709999999998</v>
      </c>
      <c r="AF108" s="95">
        <v>1.3415062</v>
      </c>
      <c r="AH108" s="119">
        <v>2001</v>
      </c>
      <c r="AI108" s="95">
        <v>1069</v>
      </c>
      <c r="AJ108" s="96">
        <v>5.5461301000000001</v>
      </c>
      <c r="AK108" s="96">
        <v>5.5439296999999996</v>
      </c>
      <c r="AL108" s="96">
        <v>5.5439296999999996</v>
      </c>
      <c r="AM108" s="96">
        <v>6.2770223999999999</v>
      </c>
      <c r="AN108" s="96">
        <v>4.0283160999999996</v>
      </c>
      <c r="AO108" s="96">
        <v>3.5340140999999998</v>
      </c>
      <c r="AP108" s="96">
        <v>65.915808999999996</v>
      </c>
      <c r="AQ108" s="96">
        <v>69</v>
      </c>
      <c r="AR108" s="96">
        <v>2.8508947</v>
      </c>
      <c r="AS108" s="96">
        <v>0.83162190000000002</v>
      </c>
      <c r="AT108" s="95">
        <v>12253</v>
      </c>
      <c r="AU108" s="95">
        <v>0.67444269999999995</v>
      </c>
      <c r="AV108" s="95">
        <v>1.3569032999999999</v>
      </c>
      <c r="AW108" s="96">
        <v>2.1496949999999999</v>
      </c>
      <c r="AY108" s="119">
        <v>2001</v>
      </c>
    </row>
    <row r="109" spans="2:51">
      <c r="B109" s="120">
        <v>2002</v>
      </c>
      <c r="C109" s="95">
        <v>716</v>
      </c>
      <c r="D109" s="96">
        <v>7.4001473999999998</v>
      </c>
      <c r="E109" s="96">
        <v>8.1024466999999998</v>
      </c>
      <c r="F109" s="96">
        <v>8.1024466999999998</v>
      </c>
      <c r="G109" s="96">
        <v>9.3403252000000005</v>
      </c>
      <c r="H109" s="96">
        <v>5.6487685000000001</v>
      </c>
      <c r="I109" s="96">
        <v>4.8895133</v>
      </c>
      <c r="J109" s="96">
        <v>66.949650000000005</v>
      </c>
      <c r="K109" s="96">
        <v>70</v>
      </c>
      <c r="L109" s="96">
        <v>3.3365954000000002</v>
      </c>
      <c r="M109" s="96">
        <v>1.0394135</v>
      </c>
      <c r="N109" s="95">
        <v>7445</v>
      </c>
      <c r="O109" s="95">
        <v>0.80714909999999995</v>
      </c>
      <c r="P109" s="95">
        <v>1.3060830999999999</v>
      </c>
      <c r="R109" s="120">
        <v>2002</v>
      </c>
      <c r="S109" s="95">
        <v>339</v>
      </c>
      <c r="T109" s="96">
        <v>3.4522344999999999</v>
      </c>
      <c r="U109" s="96">
        <v>3.1182715999999999</v>
      </c>
      <c r="V109" s="96">
        <v>3.1182715999999999</v>
      </c>
      <c r="W109" s="96">
        <v>3.5255912999999999</v>
      </c>
      <c r="X109" s="96">
        <v>2.2146941999999998</v>
      </c>
      <c r="Y109" s="96">
        <v>1.9021323000000001</v>
      </c>
      <c r="Z109" s="96">
        <v>68.233727999999999</v>
      </c>
      <c r="AA109" s="96">
        <v>73</v>
      </c>
      <c r="AB109" s="96">
        <v>1.9979960999999999</v>
      </c>
      <c r="AC109" s="96">
        <v>0.52297059999999995</v>
      </c>
      <c r="AD109" s="95">
        <v>3534</v>
      </c>
      <c r="AE109" s="95">
        <v>0.38706190000000001</v>
      </c>
      <c r="AF109" s="95">
        <v>1.0768514</v>
      </c>
      <c r="AH109" s="120">
        <v>2002</v>
      </c>
      <c r="AI109" s="95">
        <v>1055</v>
      </c>
      <c r="AJ109" s="96">
        <v>5.4115856999999998</v>
      </c>
      <c r="AK109" s="96">
        <v>5.3337298999999998</v>
      </c>
      <c r="AL109" s="96">
        <v>5.3337298999999998</v>
      </c>
      <c r="AM109" s="96">
        <v>6.0850466000000001</v>
      </c>
      <c r="AN109" s="96">
        <v>3.7908118000000002</v>
      </c>
      <c r="AO109" s="96">
        <v>3.2940136</v>
      </c>
      <c r="AP109" s="96">
        <v>67.361823000000001</v>
      </c>
      <c r="AQ109" s="96">
        <v>70</v>
      </c>
      <c r="AR109" s="96">
        <v>2.7455368999999998</v>
      </c>
      <c r="AS109" s="96">
        <v>0.78903869999999998</v>
      </c>
      <c r="AT109" s="95">
        <v>10979</v>
      </c>
      <c r="AU109" s="95">
        <v>0.59817549999999997</v>
      </c>
      <c r="AV109" s="95">
        <v>1.2223280999999999</v>
      </c>
      <c r="AW109" s="96">
        <v>2.5983774999999998</v>
      </c>
      <c r="AY109" s="120">
        <v>2002</v>
      </c>
    </row>
    <row r="110" spans="2:51">
      <c r="B110" s="119">
        <v>2003</v>
      </c>
      <c r="C110" s="95">
        <v>759</v>
      </c>
      <c r="D110" s="96">
        <v>7.7547123999999998</v>
      </c>
      <c r="E110" s="96">
        <v>8.3547028000000001</v>
      </c>
      <c r="F110" s="96">
        <v>8.3547028000000001</v>
      </c>
      <c r="G110" s="96">
        <v>9.6302230000000009</v>
      </c>
      <c r="H110" s="96">
        <v>5.8567193</v>
      </c>
      <c r="I110" s="96">
        <v>5.0674678000000002</v>
      </c>
      <c r="J110" s="96">
        <v>66.827404000000001</v>
      </c>
      <c r="K110" s="96">
        <v>69</v>
      </c>
      <c r="L110" s="96">
        <v>3.5294118000000001</v>
      </c>
      <c r="M110" s="96">
        <v>1.1107859</v>
      </c>
      <c r="N110" s="95">
        <v>8030</v>
      </c>
      <c r="O110" s="95">
        <v>0.86169010000000001</v>
      </c>
      <c r="P110" s="95">
        <v>1.419902</v>
      </c>
      <c r="R110" s="119">
        <v>2003</v>
      </c>
      <c r="S110" s="95">
        <v>373</v>
      </c>
      <c r="T110" s="96">
        <v>3.7551066</v>
      </c>
      <c r="U110" s="96">
        <v>3.3954430000000002</v>
      </c>
      <c r="V110" s="96">
        <v>3.3954430000000002</v>
      </c>
      <c r="W110" s="96">
        <v>3.8781336</v>
      </c>
      <c r="X110" s="96">
        <v>2.4553897</v>
      </c>
      <c r="Y110" s="96">
        <v>2.1712566999999998</v>
      </c>
      <c r="Z110" s="96">
        <v>68.112600999999998</v>
      </c>
      <c r="AA110" s="96">
        <v>70</v>
      </c>
      <c r="AB110" s="96">
        <v>2.2087997000000001</v>
      </c>
      <c r="AC110" s="96">
        <v>0.58315879999999998</v>
      </c>
      <c r="AD110" s="95">
        <v>3860</v>
      </c>
      <c r="AE110" s="95">
        <v>0.41832209999999997</v>
      </c>
      <c r="AF110" s="95">
        <v>1.2010741</v>
      </c>
      <c r="AH110" s="119">
        <v>2003</v>
      </c>
      <c r="AI110" s="95">
        <v>1132</v>
      </c>
      <c r="AJ110" s="96">
        <v>5.7401505999999998</v>
      </c>
      <c r="AK110" s="96">
        <v>5.6037622999999996</v>
      </c>
      <c r="AL110" s="96">
        <v>5.6037622999999996</v>
      </c>
      <c r="AM110" s="96">
        <v>6.4136088999999998</v>
      </c>
      <c r="AN110" s="96">
        <v>4.0176575999999997</v>
      </c>
      <c r="AO110" s="96">
        <v>3.5216894000000001</v>
      </c>
      <c r="AP110" s="96">
        <v>67.250883000000002</v>
      </c>
      <c r="AQ110" s="96">
        <v>69</v>
      </c>
      <c r="AR110" s="96">
        <v>2.9485309000000002</v>
      </c>
      <c r="AS110" s="96">
        <v>0.85568290000000002</v>
      </c>
      <c r="AT110" s="95">
        <v>11890</v>
      </c>
      <c r="AU110" s="95">
        <v>0.64110049999999996</v>
      </c>
      <c r="AV110" s="95">
        <v>1.340608</v>
      </c>
      <c r="AW110" s="96">
        <v>2.4605633999999998</v>
      </c>
      <c r="AY110" s="119">
        <v>2003</v>
      </c>
    </row>
    <row r="111" spans="2:51">
      <c r="B111" s="120">
        <v>2004</v>
      </c>
      <c r="C111" s="95">
        <v>821</v>
      </c>
      <c r="D111" s="96">
        <v>8.2963223999999993</v>
      </c>
      <c r="E111" s="96">
        <v>8.8418957000000002</v>
      </c>
      <c r="F111" s="96">
        <v>8.8418957000000002</v>
      </c>
      <c r="G111" s="96">
        <v>10.144036</v>
      </c>
      <c r="H111" s="96">
        <v>6.1600453999999996</v>
      </c>
      <c r="I111" s="96">
        <v>5.2868776999999998</v>
      </c>
      <c r="J111" s="96">
        <v>66.903775999999993</v>
      </c>
      <c r="K111" s="96">
        <v>69</v>
      </c>
      <c r="L111" s="96">
        <v>3.7607073</v>
      </c>
      <c r="M111" s="96">
        <v>1.2003801000000001</v>
      </c>
      <c r="N111" s="95">
        <v>8658</v>
      </c>
      <c r="O111" s="95">
        <v>0.91998970000000002</v>
      </c>
      <c r="P111" s="95">
        <v>1.5728263</v>
      </c>
      <c r="R111" s="120">
        <v>2004</v>
      </c>
      <c r="S111" s="95">
        <v>388</v>
      </c>
      <c r="T111" s="96">
        <v>3.8657851000000001</v>
      </c>
      <c r="U111" s="96">
        <v>3.4405001999999998</v>
      </c>
      <c r="V111" s="96">
        <v>3.4405001999999998</v>
      </c>
      <c r="W111" s="96">
        <v>3.9223829000000001</v>
      </c>
      <c r="X111" s="96">
        <v>2.4832032000000002</v>
      </c>
      <c r="Y111" s="96">
        <v>2.1680744000000001</v>
      </c>
      <c r="Z111" s="96">
        <v>67.858247000000006</v>
      </c>
      <c r="AA111" s="96">
        <v>71</v>
      </c>
      <c r="AB111" s="96">
        <v>2.2794031000000001</v>
      </c>
      <c r="AC111" s="96">
        <v>0.60518150000000004</v>
      </c>
      <c r="AD111" s="95">
        <v>4145</v>
      </c>
      <c r="AE111" s="95">
        <v>0.44491940000000002</v>
      </c>
      <c r="AF111" s="95">
        <v>1.3196266000000001</v>
      </c>
      <c r="AH111" s="120">
        <v>2004</v>
      </c>
      <c r="AI111" s="95">
        <v>1209</v>
      </c>
      <c r="AJ111" s="96">
        <v>6.0654034000000001</v>
      </c>
      <c r="AK111" s="96">
        <v>5.8525895999999999</v>
      </c>
      <c r="AL111" s="96">
        <v>5.8525895999999999</v>
      </c>
      <c r="AM111" s="96">
        <v>6.6710700999999997</v>
      </c>
      <c r="AN111" s="96">
        <v>4.1738305000000002</v>
      </c>
      <c r="AO111" s="96">
        <v>3.6223787999999999</v>
      </c>
      <c r="AP111" s="96">
        <v>67.210091000000006</v>
      </c>
      <c r="AQ111" s="96">
        <v>70</v>
      </c>
      <c r="AR111" s="96">
        <v>3.1117287999999999</v>
      </c>
      <c r="AS111" s="96">
        <v>0.91239769999999998</v>
      </c>
      <c r="AT111" s="95">
        <v>12803</v>
      </c>
      <c r="AU111" s="95">
        <v>0.68365549999999997</v>
      </c>
      <c r="AV111" s="95">
        <v>1.4808380999999999</v>
      </c>
      <c r="AW111" s="96">
        <v>2.5699448</v>
      </c>
      <c r="AY111" s="120">
        <v>2004</v>
      </c>
    </row>
    <row r="112" spans="2:51">
      <c r="B112" s="119">
        <v>2005</v>
      </c>
      <c r="C112" s="95">
        <v>862</v>
      </c>
      <c r="D112" s="96">
        <v>8.6031095000000004</v>
      </c>
      <c r="E112" s="96">
        <v>9.0428885000000001</v>
      </c>
      <c r="F112" s="96">
        <v>9.0428885000000001</v>
      </c>
      <c r="G112" s="96">
        <v>10.442546</v>
      </c>
      <c r="H112" s="96">
        <v>6.2851868</v>
      </c>
      <c r="I112" s="96">
        <v>5.3809937999999997</v>
      </c>
      <c r="J112" s="96">
        <v>67.592806999999993</v>
      </c>
      <c r="K112" s="96">
        <v>70</v>
      </c>
      <c r="L112" s="96">
        <v>3.9112482000000002</v>
      </c>
      <c r="M112" s="96">
        <v>1.2819559</v>
      </c>
      <c r="N112" s="95">
        <v>8653</v>
      </c>
      <c r="O112" s="95">
        <v>0.90915699999999999</v>
      </c>
      <c r="P112" s="95">
        <v>1.5685841</v>
      </c>
      <c r="R112" s="119">
        <v>2005</v>
      </c>
      <c r="S112" s="95">
        <v>411</v>
      </c>
      <c r="T112" s="96">
        <v>4.0463864000000003</v>
      </c>
      <c r="U112" s="96">
        <v>3.5543629000000001</v>
      </c>
      <c r="V112" s="96">
        <v>3.5543629000000001</v>
      </c>
      <c r="W112" s="96">
        <v>4.0413214000000002</v>
      </c>
      <c r="X112" s="96">
        <v>2.5371473999999998</v>
      </c>
      <c r="Y112" s="96">
        <v>2.2060217</v>
      </c>
      <c r="Z112" s="96">
        <v>68.702438999999998</v>
      </c>
      <c r="AA112" s="96">
        <v>71</v>
      </c>
      <c r="AB112" s="96">
        <v>2.391899</v>
      </c>
      <c r="AC112" s="96">
        <v>0.64751939999999997</v>
      </c>
      <c r="AD112" s="95">
        <v>4171</v>
      </c>
      <c r="AE112" s="95">
        <v>0.44271890000000003</v>
      </c>
      <c r="AF112" s="95">
        <v>1.3278915</v>
      </c>
      <c r="AH112" s="119">
        <v>2005</v>
      </c>
      <c r="AI112" s="95">
        <v>1273</v>
      </c>
      <c r="AJ112" s="96">
        <v>6.3092126999999998</v>
      </c>
      <c r="AK112" s="96">
        <v>6.0070753999999997</v>
      </c>
      <c r="AL112" s="96">
        <v>6.0070753999999997</v>
      </c>
      <c r="AM112" s="96">
        <v>6.8749336999999997</v>
      </c>
      <c r="AN112" s="96">
        <v>4.2619338999999998</v>
      </c>
      <c r="AO112" s="96">
        <v>3.6876150000000001</v>
      </c>
      <c r="AP112" s="96">
        <v>67.950472000000005</v>
      </c>
      <c r="AQ112" s="96">
        <v>70</v>
      </c>
      <c r="AR112" s="96">
        <v>3.2456274999999999</v>
      </c>
      <c r="AS112" s="96">
        <v>0.97388189999999997</v>
      </c>
      <c r="AT112" s="95">
        <v>12824</v>
      </c>
      <c r="AU112" s="95">
        <v>0.67712360000000005</v>
      </c>
      <c r="AV112" s="95">
        <v>1.4812573</v>
      </c>
      <c r="AW112" s="96">
        <v>2.5441658</v>
      </c>
      <c r="AY112" s="119">
        <v>2005</v>
      </c>
    </row>
    <row r="113" spans="2:51">
      <c r="B113" s="119">
        <v>2006</v>
      </c>
      <c r="C113" s="95">
        <v>786</v>
      </c>
      <c r="D113" s="96">
        <v>7.7366590999999998</v>
      </c>
      <c r="E113" s="96">
        <v>8.1203605000000003</v>
      </c>
      <c r="F113" s="96">
        <v>8.1203605000000003</v>
      </c>
      <c r="G113" s="96">
        <v>9.3712513000000008</v>
      </c>
      <c r="H113" s="96">
        <v>5.540724</v>
      </c>
      <c r="I113" s="96">
        <v>4.7158856</v>
      </c>
      <c r="J113" s="96">
        <v>68.772265000000004</v>
      </c>
      <c r="K113" s="96">
        <v>72</v>
      </c>
      <c r="L113" s="96">
        <v>3.5108093999999999</v>
      </c>
      <c r="M113" s="96">
        <v>1.1465080000000001</v>
      </c>
      <c r="N113" s="95">
        <v>7136</v>
      </c>
      <c r="O113" s="95">
        <v>0.74011420000000006</v>
      </c>
      <c r="P113" s="95">
        <v>1.3166439999999999</v>
      </c>
      <c r="R113" s="119">
        <v>2006</v>
      </c>
      <c r="S113" s="95">
        <v>452</v>
      </c>
      <c r="T113" s="96">
        <v>4.3919560000000004</v>
      </c>
      <c r="U113" s="96">
        <v>3.8732087000000002</v>
      </c>
      <c r="V113" s="96">
        <v>3.8732087000000002</v>
      </c>
      <c r="W113" s="96">
        <v>4.3889018000000002</v>
      </c>
      <c r="X113" s="96">
        <v>2.7934754000000002</v>
      </c>
      <c r="Y113" s="96">
        <v>2.4440350999999998</v>
      </c>
      <c r="Z113" s="96">
        <v>68.349558000000002</v>
      </c>
      <c r="AA113" s="96">
        <v>70</v>
      </c>
      <c r="AB113" s="96">
        <v>2.6003911999999998</v>
      </c>
      <c r="AC113" s="96">
        <v>0.6934323</v>
      </c>
      <c r="AD113" s="95">
        <v>4665</v>
      </c>
      <c r="AE113" s="95">
        <v>0.48887069999999999</v>
      </c>
      <c r="AF113" s="95">
        <v>1.4923511</v>
      </c>
      <c r="AH113" s="119">
        <v>2006</v>
      </c>
      <c r="AI113" s="95">
        <v>1238</v>
      </c>
      <c r="AJ113" s="96">
        <v>6.0535037999999997</v>
      </c>
      <c r="AK113" s="96">
        <v>5.7435003</v>
      </c>
      <c r="AL113" s="96">
        <v>5.7435003</v>
      </c>
      <c r="AM113" s="96">
        <v>6.5614970000000001</v>
      </c>
      <c r="AN113" s="96">
        <v>4.0375581</v>
      </c>
      <c r="AO113" s="96">
        <v>3.4879424000000001</v>
      </c>
      <c r="AP113" s="96">
        <v>68.617931999999996</v>
      </c>
      <c r="AQ113" s="96">
        <v>72</v>
      </c>
      <c r="AR113" s="96">
        <v>3.1128992000000002</v>
      </c>
      <c r="AS113" s="96">
        <v>0.92568360000000005</v>
      </c>
      <c r="AT113" s="95">
        <v>11801</v>
      </c>
      <c r="AU113" s="95">
        <v>0.61514310000000005</v>
      </c>
      <c r="AV113" s="95">
        <v>1.3809155</v>
      </c>
      <c r="AW113" s="96">
        <v>2.0965460999999999</v>
      </c>
      <c r="AY113" s="119">
        <v>2006</v>
      </c>
    </row>
    <row r="114" spans="2:51">
      <c r="B114" s="119">
        <v>2007</v>
      </c>
      <c r="C114" s="95">
        <v>865</v>
      </c>
      <c r="D114" s="96">
        <v>8.3545528999999998</v>
      </c>
      <c r="E114" s="96">
        <v>8.6088743000000001</v>
      </c>
      <c r="F114" s="96">
        <v>8.6088743000000001</v>
      </c>
      <c r="G114" s="96">
        <v>9.9663156999999991</v>
      </c>
      <c r="H114" s="96">
        <v>5.8853361</v>
      </c>
      <c r="I114" s="96">
        <v>5.0176873999999998</v>
      </c>
      <c r="J114" s="96">
        <v>68.636994000000001</v>
      </c>
      <c r="K114" s="96">
        <v>71</v>
      </c>
      <c r="L114" s="96">
        <v>3.7941924999999999</v>
      </c>
      <c r="M114" s="96">
        <v>1.2257507000000001</v>
      </c>
      <c r="N114" s="95">
        <v>8051</v>
      </c>
      <c r="O114" s="95">
        <v>0.8197605</v>
      </c>
      <c r="P114" s="95">
        <v>1.4700941000000001</v>
      </c>
      <c r="R114" s="119">
        <v>2007</v>
      </c>
      <c r="S114" s="95">
        <v>415</v>
      </c>
      <c r="T114" s="96">
        <v>3.9621974</v>
      </c>
      <c r="U114" s="96">
        <v>3.4489744</v>
      </c>
      <c r="V114" s="96">
        <v>3.4489744</v>
      </c>
      <c r="W114" s="96">
        <v>3.9099965999999999</v>
      </c>
      <c r="X114" s="96">
        <v>2.5021770999999999</v>
      </c>
      <c r="Y114" s="96">
        <v>2.2045653999999999</v>
      </c>
      <c r="Z114" s="96">
        <v>67.930120000000002</v>
      </c>
      <c r="AA114" s="96">
        <v>71</v>
      </c>
      <c r="AB114" s="96">
        <v>2.3669652000000001</v>
      </c>
      <c r="AC114" s="96">
        <v>0.61677939999999998</v>
      </c>
      <c r="AD114" s="95">
        <v>4605</v>
      </c>
      <c r="AE114" s="95">
        <v>0.47421740000000001</v>
      </c>
      <c r="AF114" s="95">
        <v>1.4277032999999999</v>
      </c>
      <c r="AH114" s="119">
        <v>2007</v>
      </c>
      <c r="AI114" s="95">
        <v>1280</v>
      </c>
      <c r="AJ114" s="96">
        <v>6.1456847999999997</v>
      </c>
      <c r="AK114" s="96">
        <v>5.7545976999999997</v>
      </c>
      <c r="AL114" s="96">
        <v>5.7545976999999997</v>
      </c>
      <c r="AM114" s="96">
        <v>6.5937557</v>
      </c>
      <c r="AN114" s="96">
        <v>4.0530087000000004</v>
      </c>
      <c r="AO114" s="96">
        <v>3.5104650999999998</v>
      </c>
      <c r="AP114" s="96">
        <v>68.407813000000004</v>
      </c>
      <c r="AQ114" s="96">
        <v>71</v>
      </c>
      <c r="AR114" s="96">
        <v>3.1737373</v>
      </c>
      <c r="AS114" s="96">
        <v>0.92851859999999997</v>
      </c>
      <c r="AT114" s="95">
        <v>12656</v>
      </c>
      <c r="AU114" s="95">
        <v>0.64796569999999998</v>
      </c>
      <c r="AV114" s="95">
        <v>1.4543816000000001</v>
      </c>
      <c r="AW114" s="96">
        <v>2.4960678999999999</v>
      </c>
      <c r="AY114" s="119">
        <v>2007</v>
      </c>
    </row>
    <row r="115" spans="2:51">
      <c r="B115" s="119">
        <v>2008</v>
      </c>
      <c r="C115" s="95">
        <v>964</v>
      </c>
      <c r="D115" s="96">
        <v>9.1183872000000008</v>
      </c>
      <c r="E115" s="96">
        <v>9.3079797000000006</v>
      </c>
      <c r="F115" s="96">
        <v>9.3079797000000006</v>
      </c>
      <c r="G115" s="96">
        <v>10.77055</v>
      </c>
      <c r="H115" s="96">
        <v>6.4062542000000002</v>
      </c>
      <c r="I115" s="96">
        <v>5.4485666999999998</v>
      </c>
      <c r="J115" s="96">
        <v>68.786306999999994</v>
      </c>
      <c r="K115" s="96">
        <v>71</v>
      </c>
      <c r="L115" s="96">
        <v>4.0312801</v>
      </c>
      <c r="M115" s="96">
        <v>1.3107086999999999</v>
      </c>
      <c r="N115" s="95">
        <v>8776</v>
      </c>
      <c r="O115" s="95">
        <v>0.87522730000000004</v>
      </c>
      <c r="P115" s="95">
        <v>1.5702187999999999</v>
      </c>
      <c r="R115" s="119">
        <v>2008</v>
      </c>
      <c r="S115" s="95">
        <v>472</v>
      </c>
      <c r="T115" s="96">
        <v>4.4206536999999999</v>
      </c>
      <c r="U115" s="96">
        <v>3.7839255999999999</v>
      </c>
      <c r="V115" s="96">
        <v>3.7839255999999999</v>
      </c>
      <c r="W115" s="96">
        <v>4.3212302999999999</v>
      </c>
      <c r="X115" s="96">
        <v>2.7082158000000001</v>
      </c>
      <c r="Y115" s="96">
        <v>2.3755052000000001</v>
      </c>
      <c r="Z115" s="96">
        <v>69.072034000000002</v>
      </c>
      <c r="AA115" s="96">
        <v>72</v>
      </c>
      <c r="AB115" s="96">
        <v>2.549973</v>
      </c>
      <c r="AC115" s="96">
        <v>0.6704736</v>
      </c>
      <c r="AD115" s="95">
        <v>4802</v>
      </c>
      <c r="AE115" s="95">
        <v>0.48495450000000001</v>
      </c>
      <c r="AF115" s="95">
        <v>1.4996970999999999</v>
      </c>
      <c r="AH115" s="119">
        <v>2008</v>
      </c>
      <c r="AI115" s="95">
        <v>1436</v>
      </c>
      <c r="AJ115" s="96">
        <v>6.7579018</v>
      </c>
      <c r="AK115" s="96">
        <v>6.2849304000000004</v>
      </c>
      <c r="AL115" s="96">
        <v>6.2849304000000004</v>
      </c>
      <c r="AM115" s="96">
        <v>7.2198311999999998</v>
      </c>
      <c r="AN115" s="96">
        <v>4.4221339999999998</v>
      </c>
      <c r="AO115" s="96">
        <v>3.8169065999999998</v>
      </c>
      <c r="AP115" s="96">
        <v>68.880223000000001</v>
      </c>
      <c r="AQ115" s="96">
        <v>71</v>
      </c>
      <c r="AR115" s="96">
        <v>3.3849562999999998</v>
      </c>
      <c r="AS115" s="96">
        <v>0.99759629999999999</v>
      </c>
      <c r="AT115" s="95">
        <v>13578</v>
      </c>
      <c r="AU115" s="95">
        <v>0.68131629999999999</v>
      </c>
      <c r="AV115" s="95">
        <v>1.5445324</v>
      </c>
      <c r="AW115" s="96">
        <v>2.4598738999999998</v>
      </c>
      <c r="AY115" s="119">
        <v>2008</v>
      </c>
    </row>
    <row r="116" spans="2:51">
      <c r="B116" s="119">
        <v>2009</v>
      </c>
      <c r="C116" s="95">
        <v>933</v>
      </c>
      <c r="D116" s="96">
        <v>8.6382513999999997</v>
      </c>
      <c r="E116" s="96">
        <v>8.7786328000000005</v>
      </c>
      <c r="F116" s="96">
        <v>8.7786328000000005</v>
      </c>
      <c r="G116" s="96">
        <v>10.159903</v>
      </c>
      <c r="H116" s="96">
        <v>5.9926085999999996</v>
      </c>
      <c r="I116" s="96">
        <v>5.0868333000000003</v>
      </c>
      <c r="J116" s="96">
        <v>69.376205999999996</v>
      </c>
      <c r="K116" s="96">
        <v>72</v>
      </c>
      <c r="L116" s="96">
        <v>3.9378719000000002</v>
      </c>
      <c r="M116" s="96">
        <v>1.2900996</v>
      </c>
      <c r="N116" s="95">
        <v>8020</v>
      </c>
      <c r="O116" s="95">
        <v>0.78295199999999998</v>
      </c>
      <c r="P116" s="95">
        <v>1.4262469</v>
      </c>
      <c r="R116" s="119">
        <v>2009</v>
      </c>
      <c r="S116" s="95">
        <v>452</v>
      </c>
      <c r="T116" s="96">
        <v>4.1502705999999998</v>
      </c>
      <c r="U116" s="96">
        <v>3.5802546</v>
      </c>
      <c r="V116" s="96">
        <v>3.5802546</v>
      </c>
      <c r="W116" s="96">
        <v>4.0596699999999997</v>
      </c>
      <c r="X116" s="96">
        <v>2.6129121999999998</v>
      </c>
      <c r="Y116" s="96">
        <v>2.3062670000000001</v>
      </c>
      <c r="Z116" s="96">
        <v>67.862831999999997</v>
      </c>
      <c r="AA116" s="96">
        <v>69</v>
      </c>
      <c r="AB116" s="96">
        <v>2.4737303000000002</v>
      </c>
      <c r="AC116" s="96">
        <v>0.66043249999999998</v>
      </c>
      <c r="AD116" s="95">
        <v>4978</v>
      </c>
      <c r="AE116" s="95">
        <v>0.492678</v>
      </c>
      <c r="AF116" s="95">
        <v>1.519652</v>
      </c>
      <c r="AH116" s="119">
        <v>2009</v>
      </c>
      <c r="AI116" s="95">
        <v>1385</v>
      </c>
      <c r="AJ116" s="96">
        <v>6.3849444999999996</v>
      </c>
      <c r="AK116" s="96">
        <v>5.9267325</v>
      </c>
      <c r="AL116" s="96">
        <v>5.9267325</v>
      </c>
      <c r="AM116" s="96">
        <v>6.7936964</v>
      </c>
      <c r="AN116" s="96">
        <v>4.1712400000000001</v>
      </c>
      <c r="AO116" s="96">
        <v>3.6044219000000002</v>
      </c>
      <c r="AP116" s="96">
        <v>68.882310000000004</v>
      </c>
      <c r="AQ116" s="96">
        <v>71</v>
      </c>
      <c r="AR116" s="96">
        <v>3.3003694000000001</v>
      </c>
      <c r="AS116" s="96">
        <v>0.98394429999999999</v>
      </c>
      <c r="AT116" s="95">
        <v>12998</v>
      </c>
      <c r="AU116" s="95">
        <v>0.63880870000000001</v>
      </c>
      <c r="AV116" s="95">
        <v>1.4606300000000001</v>
      </c>
      <c r="AW116" s="96">
        <v>2.4519576999999999</v>
      </c>
      <c r="AY116" s="119">
        <v>2009</v>
      </c>
    </row>
    <row r="117" spans="2:51">
      <c r="B117" s="119">
        <v>2010</v>
      </c>
      <c r="C117" s="95">
        <v>993</v>
      </c>
      <c r="D117" s="96">
        <v>9.0537500000000009</v>
      </c>
      <c r="E117" s="96">
        <v>9.0532150999999992</v>
      </c>
      <c r="F117" s="96">
        <v>9.0532150999999992</v>
      </c>
      <c r="G117" s="96">
        <v>10.564228</v>
      </c>
      <c r="H117" s="96">
        <v>6.1627922000000002</v>
      </c>
      <c r="I117" s="96">
        <v>5.2706954000000001</v>
      </c>
      <c r="J117" s="96">
        <v>69.539777999999998</v>
      </c>
      <c r="K117" s="96">
        <v>71</v>
      </c>
      <c r="L117" s="96">
        <v>4.0436534999999996</v>
      </c>
      <c r="M117" s="96">
        <v>1.3513146</v>
      </c>
      <c r="N117" s="95">
        <v>8637</v>
      </c>
      <c r="O117" s="95">
        <v>0.83078810000000003</v>
      </c>
      <c r="P117" s="95">
        <v>1.5426188999999999</v>
      </c>
      <c r="R117" s="119">
        <v>2010</v>
      </c>
      <c r="S117" s="95">
        <v>459</v>
      </c>
      <c r="T117" s="96">
        <v>4.1486204000000004</v>
      </c>
      <c r="U117" s="96">
        <v>3.5412211999999998</v>
      </c>
      <c r="V117" s="96">
        <v>3.5412211999999998</v>
      </c>
      <c r="W117" s="96">
        <v>4.0501690000000004</v>
      </c>
      <c r="X117" s="96">
        <v>2.5421765000000001</v>
      </c>
      <c r="Y117" s="96">
        <v>2.2300040000000001</v>
      </c>
      <c r="Z117" s="96">
        <v>68.991285000000005</v>
      </c>
      <c r="AA117" s="96">
        <v>71</v>
      </c>
      <c r="AB117" s="96">
        <v>2.4476084</v>
      </c>
      <c r="AC117" s="96">
        <v>0.65581730000000005</v>
      </c>
      <c r="AD117" s="95">
        <v>4441</v>
      </c>
      <c r="AE117" s="95">
        <v>0.43275269999999999</v>
      </c>
      <c r="AF117" s="95">
        <v>1.3861405</v>
      </c>
      <c r="AH117" s="119">
        <v>2010</v>
      </c>
      <c r="AI117" s="95">
        <v>1452</v>
      </c>
      <c r="AJ117" s="96">
        <v>6.5904886999999999</v>
      </c>
      <c r="AK117" s="96">
        <v>6.0005309999999996</v>
      </c>
      <c r="AL117" s="96">
        <v>6.0005309999999996</v>
      </c>
      <c r="AM117" s="96">
        <v>6.9292996999999996</v>
      </c>
      <c r="AN117" s="96">
        <v>4.2033567999999999</v>
      </c>
      <c r="AO117" s="96">
        <v>3.6424268</v>
      </c>
      <c r="AP117" s="96">
        <v>69.366390999999993</v>
      </c>
      <c r="AQ117" s="96">
        <v>71</v>
      </c>
      <c r="AR117" s="96">
        <v>3.3525744999999998</v>
      </c>
      <c r="AS117" s="96">
        <v>1.0120370999999999</v>
      </c>
      <c r="AT117" s="95">
        <v>13078</v>
      </c>
      <c r="AU117" s="95">
        <v>0.63306079999999998</v>
      </c>
      <c r="AV117" s="95">
        <v>1.4856670000000001</v>
      </c>
      <c r="AW117" s="96">
        <v>2.5565234999999999</v>
      </c>
      <c r="AY117" s="119">
        <v>2010</v>
      </c>
    </row>
    <row r="118" spans="2:51">
      <c r="B118" s="119">
        <v>2011</v>
      </c>
      <c r="C118" s="95">
        <v>1071</v>
      </c>
      <c r="D118" s="96">
        <v>9.6328247999999999</v>
      </c>
      <c r="E118" s="96">
        <v>9.5266193000000001</v>
      </c>
      <c r="F118" s="96">
        <v>9.5266193000000001</v>
      </c>
      <c r="G118" s="96">
        <v>11.088876000000001</v>
      </c>
      <c r="H118" s="96">
        <v>6.4288347999999997</v>
      </c>
      <c r="I118" s="96">
        <v>5.4647125000000001</v>
      </c>
      <c r="J118" s="96">
        <v>70.230626000000001</v>
      </c>
      <c r="K118" s="96">
        <v>72</v>
      </c>
      <c r="L118" s="96">
        <v>4.3274476000000002</v>
      </c>
      <c r="M118" s="96">
        <v>1.4217443000000001</v>
      </c>
      <c r="N118" s="95">
        <v>8824</v>
      </c>
      <c r="O118" s="95">
        <v>0.8379723</v>
      </c>
      <c r="P118" s="95">
        <v>1.6229598000000001</v>
      </c>
      <c r="R118" s="119">
        <v>2011</v>
      </c>
      <c r="S118" s="95">
        <v>473</v>
      </c>
      <c r="T118" s="96">
        <v>4.2150138000000004</v>
      </c>
      <c r="U118" s="96">
        <v>3.5306628</v>
      </c>
      <c r="V118" s="96">
        <v>3.5306628</v>
      </c>
      <c r="W118" s="96">
        <v>4.0273234000000002</v>
      </c>
      <c r="X118" s="96">
        <v>2.5116288</v>
      </c>
      <c r="Y118" s="96">
        <v>2.1648274999999999</v>
      </c>
      <c r="Z118" s="96">
        <v>69.361521999999994</v>
      </c>
      <c r="AA118" s="96">
        <v>73</v>
      </c>
      <c r="AB118" s="96">
        <v>2.4917031000000001</v>
      </c>
      <c r="AC118" s="96">
        <v>0.66059610000000002</v>
      </c>
      <c r="AD118" s="95">
        <v>4725</v>
      </c>
      <c r="AE118" s="95">
        <v>0.45415820000000001</v>
      </c>
      <c r="AF118" s="95">
        <v>1.4450689999999999</v>
      </c>
      <c r="AH118" s="119">
        <v>2011</v>
      </c>
      <c r="AI118" s="95">
        <v>1544</v>
      </c>
      <c r="AJ118" s="96">
        <v>6.9113623000000004</v>
      </c>
      <c r="AK118" s="96">
        <v>6.2359095</v>
      </c>
      <c r="AL118" s="96">
        <v>6.2359095</v>
      </c>
      <c r="AM118" s="96">
        <v>7.1875692000000004</v>
      </c>
      <c r="AN118" s="96">
        <v>4.3219871999999997</v>
      </c>
      <c r="AO118" s="96">
        <v>3.7072881999999998</v>
      </c>
      <c r="AP118" s="96">
        <v>69.964377999999996</v>
      </c>
      <c r="AQ118" s="96">
        <v>73</v>
      </c>
      <c r="AR118" s="96">
        <v>3.5305954000000002</v>
      </c>
      <c r="AS118" s="96">
        <v>1.0508261999999999</v>
      </c>
      <c r="AT118" s="95">
        <v>13549</v>
      </c>
      <c r="AU118" s="95">
        <v>0.64722329999999995</v>
      </c>
      <c r="AV118" s="95">
        <v>1.5561543</v>
      </c>
      <c r="AW118" s="96">
        <v>2.6982523999999999</v>
      </c>
      <c r="AY118" s="119">
        <v>2011</v>
      </c>
    </row>
    <row r="119" spans="2:51">
      <c r="B119" s="119">
        <v>2012</v>
      </c>
      <c r="C119" s="95">
        <v>1039</v>
      </c>
      <c r="D119" s="96">
        <v>9.1813853999999999</v>
      </c>
      <c r="E119" s="96">
        <v>9.0014078000000008</v>
      </c>
      <c r="F119" s="96">
        <v>9.0014078000000008</v>
      </c>
      <c r="G119" s="96">
        <v>10.500216</v>
      </c>
      <c r="H119" s="96">
        <v>6.0128934000000003</v>
      </c>
      <c r="I119" s="96">
        <v>5.1071289999999996</v>
      </c>
      <c r="J119" s="96">
        <v>70.923002999999994</v>
      </c>
      <c r="K119" s="96">
        <v>73</v>
      </c>
      <c r="L119" s="96">
        <v>4.2299392999999998</v>
      </c>
      <c r="M119" s="96">
        <v>1.3891488999999999</v>
      </c>
      <c r="N119" s="95">
        <v>7975</v>
      </c>
      <c r="O119" s="95">
        <v>0.74462830000000002</v>
      </c>
      <c r="P119" s="95">
        <v>1.5080089999999999</v>
      </c>
      <c r="R119" s="119">
        <v>2012</v>
      </c>
      <c r="S119" s="95">
        <v>476</v>
      </c>
      <c r="T119" s="96">
        <v>4.1659008999999996</v>
      </c>
      <c r="U119" s="96">
        <v>3.4399481000000001</v>
      </c>
      <c r="V119" s="96">
        <v>3.4399481000000001</v>
      </c>
      <c r="W119" s="96">
        <v>3.9495889000000002</v>
      </c>
      <c r="X119" s="96">
        <v>2.4170218999999999</v>
      </c>
      <c r="Y119" s="96">
        <v>2.0947135000000001</v>
      </c>
      <c r="Z119" s="96">
        <v>70.565126000000006</v>
      </c>
      <c r="AA119" s="96">
        <v>73</v>
      </c>
      <c r="AB119" s="96">
        <v>2.5128016</v>
      </c>
      <c r="AC119" s="96">
        <v>0.65833149999999996</v>
      </c>
      <c r="AD119" s="95">
        <v>4323</v>
      </c>
      <c r="AE119" s="95">
        <v>0.40802539999999998</v>
      </c>
      <c r="AF119" s="95">
        <v>1.3529754000000001</v>
      </c>
      <c r="AH119" s="119">
        <v>2012</v>
      </c>
      <c r="AI119" s="95">
        <v>1515</v>
      </c>
      <c r="AJ119" s="96">
        <v>6.6615441000000004</v>
      </c>
      <c r="AK119" s="96">
        <v>5.9490939999999997</v>
      </c>
      <c r="AL119" s="96">
        <v>5.9490939999999997</v>
      </c>
      <c r="AM119" s="96">
        <v>6.8801164000000004</v>
      </c>
      <c r="AN119" s="96">
        <v>4.0774445000000004</v>
      </c>
      <c r="AO119" s="96">
        <v>3.5007701999999998</v>
      </c>
      <c r="AP119" s="96">
        <v>70.810561000000007</v>
      </c>
      <c r="AQ119" s="96">
        <v>73</v>
      </c>
      <c r="AR119" s="96">
        <v>3.4822782999999999</v>
      </c>
      <c r="AS119" s="96">
        <v>1.0299256000000001</v>
      </c>
      <c r="AT119" s="95">
        <v>12298</v>
      </c>
      <c r="AU119" s="95">
        <v>0.57723619999999998</v>
      </c>
      <c r="AV119" s="95">
        <v>1.4496187</v>
      </c>
      <c r="AW119" s="96">
        <v>2.6167278</v>
      </c>
      <c r="AY119" s="119">
        <v>2012</v>
      </c>
    </row>
    <row r="120" spans="2:51">
      <c r="B120" s="119">
        <v>2013</v>
      </c>
      <c r="C120" s="95">
        <v>1107</v>
      </c>
      <c r="D120" s="96">
        <v>9.6154680999999993</v>
      </c>
      <c r="E120" s="96">
        <v>9.2314808999999993</v>
      </c>
      <c r="F120" s="96">
        <v>9.2314808999999993</v>
      </c>
      <c r="G120" s="96">
        <v>10.783097</v>
      </c>
      <c r="H120" s="96">
        <v>6.2197845999999997</v>
      </c>
      <c r="I120" s="96">
        <v>5.2824660999999997</v>
      </c>
      <c r="J120" s="96">
        <v>70.741643999999994</v>
      </c>
      <c r="K120" s="96">
        <v>72</v>
      </c>
      <c r="L120" s="96">
        <v>4.3860691999999997</v>
      </c>
      <c r="M120" s="96">
        <v>1.460769</v>
      </c>
      <c r="N120" s="95">
        <v>8592</v>
      </c>
      <c r="O120" s="95">
        <v>0.78920610000000002</v>
      </c>
      <c r="P120" s="95">
        <v>1.6047724999999999</v>
      </c>
      <c r="R120" s="119">
        <v>2013</v>
      </c>
      <c r="S120" s="95">
        <v>509</v>
      </c>
      <c r="T120" s="96">
        <v>4.3754078999999999</v>
      </c>
      <c r="U120" s="96">
        <v>3.6527775</v>
      </c>
      <c r="V120" s="96">
        <v>3.6527775</v>
      </c>
      <c r="W120" s="96">
        <v>4.1567198999999997</v>
      </c>
      <c r="X120" s="96">
        <v>2.5930646999999998</v>
      </c>
      <c r="Y120" s="96">
        <v>2.2415403999999999</v>
      </c>
      <c r="Z120" s="96">
        <v>69.231826999999996</v>
      </c>
      <c r="AA120" s="96">
        <v>71</v>
      </c>
      <c r="AB120" s="96">
        <v>2.6187168999999999</v>
      </c>
      <c r="AC120" s="96">
        <v>0.70796709999999996</v>
      </c>
      <c r="AD120" s="95">
        <v>5045</v>
      </c>
      <c r="AE120" s="95">
        <v>0.46768159999999998</v>
      </c>
      <c r="AF120" s="95">
        <v>1.5493615000000001</v>
      </c>
      <c r="AH120" s="119">
        <v>2013</v>
      </c>
      <c r="AI120" s="95">
        <v>1616</v>
      </c>
      <c r="AJ120" s="96">
        <v>6.9817977999999998</v>
      </c>
      <c r="AK120" s="96">
        <v>6.1871118999999997</v>
      </c>
      <c r="AL120" s="96">
        <v>6.1871118999999997</v>
      </c>
      <c r="AM120" s="96">
        <v>7.1468411999999999</v>
      </c>
      <c r="AN120" s="96">
        <v>4.2754513999999997</v>
      </c>
      <c r="AO120" s="96">
        <v>3.6674182000000002</v>
      </c>
      <c r="AP120" s="96">
        <v>70.266088999999994</v>
      </c>
      <c r="AQ120" s="96">
        <v>72</v>
      </c>
      <c r="AR120" s="96">
        <v>3.6171546000000001</v>
      </c>
      <c r="AS120" s="96">
        <v>1.0942727000000001</v>
      </c>
      <c r="AT120" s="95">
        <v>13637</v>
      </c>
      <c r="AU120" s="95">
        <v>0.62918289999999999</v>
      </c>
      <c r="AV120" s="95">
        <v>1.5838174</v>
      </c>
      <c r="AW120" s="96">
        <v>2.5272497</v>
      </c>
      <c r="AY120" s="119">
        <v>2013</v>
      </c>
    </row>
    <row r="121" spans="2:51">
      <c r="B121" s="119">
        <v>2014</v>
      </c>
      <c r="C121" s="95">
        <v>988</v>
      </c>
      <c r="D121" s="96">
        <v>8.4593445000000003</v>
      </c>
      <c r="E121" s="96">
        <v>8.0782656999999993</v>
      </c>
      <c r="F121" s="96">
        <v>8.0782656999999993</v>
      </c>
      <c r="G121" s="96">
        <v>9.4286449999999995</v>
      </c>
      <c r="H121" s="96">
        <v>5.4009767999999996</v>
      </c>
      <c r="I121" s="96">
        <v>4.5363148000000004</v>
      </c>
      <c r="J121" s="96">
        <v>70.994939000000002</v>
      </c>
      <c r="K121" s="96">
        <v>74</v>
      </c>
      <c r="L121" s="96">
        <v>3.9527906000000002</v>
      </c>
      <c r="M121" s="96">
        <v>1.2611532000000001</v>
      </c>
      <c r="N121" s="95">
        <v>7490</v>
      </c>
      <c r="O121" s="95">
        <v>0.67890499999999998</v>
      </c>
      <c r="P121" s="95">
        <v>1.3687164999999999</v>
      </c>
      <c r="R121" s="119">
        <v>2014</v>
      </c>
      <c r="S121" s="95">
        <v>479</v>
      </c>
      <c r="T121" s="96">
        <v>4.050827</v>
      </c>
      <c r="U121" s="96">
        <v>3.3283972999999998</v>
      </c>
      <c r="V121" s="96">
        <v>3.3283972999999998</v>
      </c>
      <c r="W121" s="96">
        <v>3.8242736000000002</v>
      </c>
      <c r="X121" s="96">
        <v>2.3548200000000001</v>
      </c>
      <c r="Y121" s="96">
        <v>2.0526759999999999</v>
      </c>
      <c r="Z121" s="96">
        <v>70.093946000000003</v>
      </c>
      <c r="AA121" s="96">
        <v>72</v>
      </c>
      <c r="AB121" s="96">
        <v>2.4262993000000002</v>
      </c>
      <c r="AC121" s="96">
        <v>0.63663789999999998</v>
      </c>
      <c r="AD121" s="95">
        <v>4333</v>
      </c>
      <c r="AE121" s="95">
        <v>0.39530330000000002</v>
      </c>
      <c r="AF121" s="95">
        <v>1.3003849999999999</v>
      </c>
      <c r="AH121" s="119">
        <v>2014</v>
      </c>
      <c r="AI121" s="95">
        <v>1467</v>
      </c>
      <c r="AJ121" s="96">
        <v>6.2414541999999997</v>
      </c>
      <c r="AK121" s="96">
        <v>5.4846031000000002</v>
      </c>
      <c r="AL121" s="96">
        <v>5.4846031000000002</v>
      </c>
      <c r="AM121" s="96">
        <v>6.3501554999999996</v>
      </c>
      <c r="AN121" s="96">
        <v>3.7651887999999998</v>
      </c>
      <c r="AO121" s="96">
        <v>3.2130645000000002</v>
      </c>
      <c r="AP121" s="96">
        <v>70.700749999999999</v>
      </c>
      <c r="AQ121" s="96">
        <v>73</v>
      </c>
      <c r="AR121" s="96">
        <v>3.2791649</v>
      </c>
      <c r="AS121" s="96">
        <v>0.95520249999999995</v>
      </c>
      <c r="AT121" s="95">
        <v>11823</v>
      </c>
      <c r="AU121" s="95">
        <v>0.53756360000000003</v>
      </c>
      <c r="AV121" s="95">
        <v>1.3428559</v>
      </c>
      <c r="AW121" s="96">
        <v>2.4270736999999998</v>
      </c>
      <c r="AY121" s="119">
        <v>2014</v>
      </c>
    </row>
    <row r="122" spans="2:51">
      <c r="B122" s="119">
        <v>2015</v>
      </c>
      <c r="C122" s="95">
        <v>1004</v>
      </c>
      <c r="D122" s="96">
        <v>8.4791375000000002</v>
      </c>
      <c r="E122" s="96">
        <v>7.9885354</v>
      </c>
      <c r="F122" s="96">
        <v>7.9885354</v>
      </c>
      <c r="G122" s="96">
        <v>9.3651921999999992</v>
      </c>
      <c r="H122" s="96">
        <v>5.3030546000000003</v>
      </c>
      <c r="I122" s="96">
        <v>4.4738731999999999</v>
      </c>
      <c r="J122" s="96">
        <v>71.581672999999995</v>
      </c>
      <c r="K122" s="96">
        <v>74</v>
      </c>
      <c r="L122" s="96">
        <v>3.8433563999999998</v>
      </c>
      <c r="M122" s="96">
        <v>1.2344767999999999</v>
      </c>
      <c r="N122" s="95">
        <v>7481</v>
      </c>
      <c r="O122" s="95">
        <v>0.669574</v>
      </c>
      <c r="P122" s="95">
        <v>1.3234477</v>
      </c>
      <c r="R122" s="119">
        <v>2015</v>
      </c>
      <c r="S122" s="95">
        <v>516</v>
      </c>
      <c r="T122" s="96">
        <v>4.2964349999999998</v>
      </c>
      <c r="U122" s="96">
        <v>3.4786679</v>
      </c>
      <c r="V122" s="96">
        <v>3.4786679</v>
      </c>
      <c r="W122" s="96">
        <v>3.9950537000000002</v>
      </c>
      <c r="X122" s="96">
        <v>2.4419914999999999</v>
      </c>
      <c r="Y122" s="96">
        <v>2.1285229999999999</v>
      </c>
      <c r="Z122" s="96">
        <v>70.643411</v>
      </c>
      <c r="AA122" s="96">
        <v>73</v>
      </c>
      <c r="AB122" s="96">
        <v>2.5259448</v>
      </c>
      <c r="AC122" s="96">
        <v>0.66390470000000001</v>
      </c>
      <c r="AD122" s="95">
        <v>4634</v>
      </c>
      <c r="AE122" s="95">
        <v>0.41638009999999998</v>
      </c>
      <c r="AF122" s="95">
        <v>1.3832464</v>
      </c>
      <c r="AH122" s="119">
        <v>2015</v>
      </c>
      <c r="AI122" s="95">
        <v>1520</v>
      </c>
      <c r="AJ122" s="96">
        <v>6.3729560999999997</v>
      </c>
      <c r="AK122" s="96">
        <v>5.5089889999999997</v>
      </c>
      <c r="AL122" s="96">
        <v>5.5089889999999997</v>
      </c>
      <c r="AM122" s="96">
        <v>6.3932973999999998</v>
      </c>
      <c r="AN122" s="96">
        <v>3.7581093999999999</v>
      </c>
      <c r="AO122" s="96">
        <v>3.2164643000000002</v>
      </c>
      <c r="AP122" s="96">
        <v>71.263158000000004</v>
      </c>
      <c r="AQ122" s="96">
        <v>74</v>
      </c>
      <c r="AR122" s="96">
        <v>3.2652359999999998</v>
      </c>
      <c r="AS122" s="96">
        <v>0.95566229999999996</v>
      </c>
      <c r="AT122" s="95">
        <v>12115</v>
      </c>
      <c r="AU122" s="95">
        <v>0.54322409999999999</v>
      </c>
      <c r="AV122" s="95">
        <v>1.3456999000000001</v>
      </c>
      <c r="AW122" s="96">
        <v>2.2964351999999999</v>
      </c>
      <c r="AY122" s="119">
        <v>2015</v>
      </c>
    </row>
    <row r="123" spans="2:51">
      <c r="B123" s="119">
        <v>2016</v>
      </c>
      <c r="C123" s="95">
        <v>863</v>
      </c>
      <c r="D123" s="96">
        <v>7.1845743000000004</v>
      </c>
      <c r="E123" s="96">
        <v>6.6457480999999996</v>
      </c>
      <c r="F123" s="96">
        <v>6.6457480999999996</v>
      </c>
      <c r="G123" s="96">
        <v>7.7672360999999999</v>
      </c>
      <c r="H123" s="96">
        <v>4.4340415000000002</v>
      </c>
      <c r="I123" s="96">
        <v>3.7391084999999999</v>
      </c>
      <c r="J123" s="96">
        <v>71.614136999999999</v>
      </c>
      <c r="K123" s="96">
        <v>73</v>
      </c>
      <c r="L123" s="96">
        <v>3.3003174</v>
      </c>
      <c r="M123" s="96">
        <v>1.0541488000000001</v>
      </c>
      <c r="N123" s="95">
        <v>6328</v>
      </c>
      <c r="O123" s="95">
        <v>0.55892050000000004</v>
      </c>
      <c r="P123" s="95">
        <v>1.1452917</v>
      </c>
      <c r="R123" s="119">
        <v>2016</v>
      </c>
      <c r="S123" s="95">
        <v>418</v>
      </c>
      <c r="T123" s="96">
        <v>3.4265208</v>
      </c>
      <c r="U123" s="96">
        <v>2.7152143</v>
      </c>
      <c r="V123" s="96">
        <v>2.7152143</v>
      </c>
      <c r="W123" s="96">
        <v>3.1504843</v>
      </c>
      <c r="X123" s="96">
        <v>1.8358914</v>
      </c>
      <c r="Y123" s="96">
        <v>1.5630793000000001</v>
      </c>
      <c r="Z123" s="96">
        <v>73.117225000000005</v>
      </c>
      <c r="AA123" s="96">
        <v>76</v>
      </c>
      <c r="AB123" s="96">
        <v>2.0736184</v>
      </c>
      <c r="AC123" s="96">
        <v>0.54542840000000004</v>
      </c>
      <c r="AD123" s="95">
        <v>2941</v>
      </c>
      <c r="AE123" s="95">
        <v>0.26026680000000002</v>
      </c>
      <c r="AF123" s="95">
        <v>0.88950320000000005</v>
      </c>
      <c r="AH123" s="119">
        <v>2016</v>
      </c>
      <c r="AI123" s="95">
        <v>1281</v>
      </c>
      <c r="AJ123" s="96">
        <v>5.2910252</v>
      </c>
      <c r="AK123" s="96">
        <v>4.5125672999999997</v>
      </c>
      <c r="AL123" s="96">
        <v>4.5125672999999997</v>
      </c>
      <c r="AM123" s="96">
        <v>5.2452567999999999</v>
      </c>
      <c r="AN123" s="96">
        <v>3.0482152999999998</v>
      </c>
      <c r="AO123" s="96">
        <v>2.5863588000000002</v>
      </c>
      <c r="AP123" s="96">
        <v>72.104606000000004</v>
      </c>
      <c r="AQ123" s="96">
        <v>74</v>
      </c>
      <c r="AR123" s="96">
        <v>2.7663204000000001</v>
      </c>
      <c r="AS123" s="96">
        <v>0.8081815</v>
      </c>
      <c r="AT123" s="95">
        <v>9269</v>
      </c>
      <c r="AU123" s="95">
        <v>0.40973809999999999</v>
      </c>
      <c r="AV123" s="95">
        <v>1.0495303</v>
      </c>
      <c r="AW123" s="96">
        <v>2.4475961000000002</v>
      </c>
      <c r="AY123" s="119">
        <v>2016</v>
      </c>
    </row>
    <row r="124" spans="2:51">
      <c r="B124" s="119">
        <v>2017</v>
      </c>
      <c r="C124" s="95" t="s">
        <v>24</v>
      </c>
      <c r="D124" s="96" t="s">
        <v>24</v>
      </c>
      <c r="E124" s="96" t="s">
        <v>24</v>
      </c>
      <c r="F124" s="96" t="s">
        <v>24</v>
      </c>
      <c r="G124" s="96" t="s">
        <v>24</v>
      </c>
      <c r="H124" s="96" t="s">
        <v>24</v>
      </c>
      <c r="I124" s="96" t="s">
        <v>24</v>
      </c>
      <c r="J124" s="96" t="s">
        <v>24</v>
      </c>
      <c r="K124" s="96" t="s">
        <v>24</v>
      </c>
      <c r="L124" s="96" t="s">
        <v>24</v>
      </c>
      <c r="M124" s="96" t="s">
        <v>24</v>
      </c>
      <c r="N124" s="95" t="s">
        <v>24</v>
      </c>
      <c r="O124" s="95" t="s">
        <v>24</v>
      </c>
      <c r="P124" s="95" t="s">
        <v>24</v>
      </c>
      <c r="R124" s="119">
        <v>2017</v>
      </c>
      <c r="S124" s="95" t="s">
        <v>24</v>
      </c>
      <c r="T124" s="96" t="s">
        <v>24</v>
      </c>
      <c r="U124" s="96" t="s">
        <v>24</v>
      </c>
      <c r="V124" s="96" t="s">
        <v>24</v>
      </c>
      <c r="W124" s="96" t="s">
        <v>24</v>
      </c>
      <c r="X124" s="96" t="s">
        <v>24</v>
      </c>
      <c r="Y124" s="96" t="s">
        <v>24</v>
      </c>
      <c r="Z124" s="96" t="s">
        <v>24</v>
      </c>
      <c r="AA124" s="96" t="s">
        <v>24</v>
      </c>
      <c r="AB124" s="96" t="s">
        <v>24</v>
      </c>
      <c r="AC124" s="96" t="s">
        <v>24</v>
      </c>
      <c r="AD124" s="95" t="s">
        <v>24</v>
      </c>
      <c r="AE124" s="95" t="s">
        <v>24</v>
      </c>
      <c r="AF124" s="95" t="s">
        <v>24</v>
      </c>
      <c r="AH124" s="119">
        <v>2017</v>
      </c>
      <c r="AI124" s="95" t="s">
        <v>24</v>
      </c>
      <c r="AJ124" s="96" t="s">
        <v>24</v>
      </c>
      <c r="AK124" s="96" t="s">
        <v>24</v>
      </c>
      <c r="AL124" s="96" t="s">
        <v>24</v>
      </c>
      <c r="AM124" s="96" t="s">
        <v>24</v>
      </c>
      <c r="AN124" s="96" t="s">
        <v>24</v>
      </c>
      <c r="AO124" s="96" t="s">
        <v>24</v>
      </c>
      <c r="AP124" s="96" t="s">
        <v>24</v>
      </c>
      <c r="AQ124" s="96" t="s">
        <v>24</v>
      </c>
      <c r="AR124" s="96" t="s">
        <v>24</v>
      </c>
      <c r="AS124" s="96" t="s">
        <v>24</v>
      </c>
      <c r="AT124" s="95" t="s">
        <v>24</v>
      </c>
      <c r="AU124" s="95" t="s">
        <v>24</v>
      </c>
      <c r="AV124" s="95" t="s">
        <v>24</v>
      </c>
      <c r="AW124" s="96" t="s">
        <v>24</v>
      </c>
      <c r="AY124" s="119">
        <v>2017</v>
      </c>
    </row>
    <row r="125" spans="2:51">
      <c r="B125" s="119">
        <v>2018</v>
      </c>
      <c r="C125" s="95" t="s">
        <v>24</v>
      </c>
      <c r="D125" s="96" t="s">
        <v>24</v>
      </c>
      <c r="E125" s="96" t="s">
        <v>24</v>
      </c>
      <c r="F125" s="96" t="s">
        <v>24</v>
      </c>
      <c r="G125" s="96" t="s">
        <v>24</v>
      </c>
      <c r="H125" s="96" t="s">
        <v>24</v>
      </c>
      <c r="I125" s="96" t="s">
        <v>24</v>
      </c>
      <c r="J125" s="96" t="s">
        <v>24</v>
      </c>
      <c r="K125" s="96" t="s">
        <v>24</v>
      </c>
      <c r="L125" s="96" t="s">
        <v>24</v>
      </c>
      <c r="M125" s="96" t="s">
        <v>24</v>
      </c>
      <c r="N125" s="95" t="s">
        <v>24</v>
      </c>
      <c r="O125" s="95" t="s">
        <v>24</v>
      </c>
      <c r="P125" s="95" t="s">
        <v>24</v>
      </c>
      <c r="R125" s="119">
        <v>2018</v>
      </c>
      <c r="S125" s="95" t="s">
        <v>24</v>
      </c>
      <c r="T125" s="96" t="s">
        <v>24</v>
      </c>
      <c r="U125" s="96" t="s">
        <v>24</v>
      </c>
      <c r="V125" s="96" t="s">
        <v>24</v>
      </c>
      <c r="W125" s="96" t="s">
        <v>24</v>
      </c>
      <c r="X125" s="96" t="s">
        <v>24</v>
      </c>
      <c r="Y125" s="96" t="s">
        <v>24</v>
      </c>
      <c r="Z125" s="96" t="s">
        <v>24</v>
      </c>
      <c r="AA125" s="96" t="s">
        <v>24</v>
      </c>
      <c r="AB125" s="96" t="s">
        <v>24</v>
      </c>
      <c r="AC125" s="96" t="s">
        <v>24</v>
      </c>
      <c r="AD125" s="95" t="s">
        <v>24</v>
      </c>
      <c r="AE125" s="95" t="s">
        <v>24</v>
      </c>
      <c r="AF125" s="95" t="s">
        <v>24</v>
      </c>
      <c r="AH125" s="119">
        <v>2018</v>
      </c>
      <c r="AI125" s="95" t="s">
        <v>24</v>
      </c>
      <c r="AJ125" s="96" t="s">
        <v>24</v>
      </c>
      <c r="AK125" s="96" t="s">
        <v>24</v>
      </c>
      <c r="AL125" s="96" t="s">
        <v>24</v>
      </c>
      <c r="AM125" s="96" t="s">
        <v>24</v>
      </c>
      <c r="AN125" s="96" t="s">
        <v>24</v>
      </c>
      <c r="AO125" s="96" t="s">
        <v>24</v>
      </c>
      <c r="AP125" s="96" t="s">
        <v>24</v>
      </c>
      <c r="AQ125" s="96" t="s">
        <v>24</v>
      </c>
      <c r="AR125" s="96" t="s">
        <v>24</v>
      </c>
      <c r="AS125" s="96" t="s">
        <v>24</v>
      </c>
      <c r="AT125" s="95" t="s">
        <v>24</v>
      </c>
      <c r="AU125" s="95" t="s">
        <v>24</v>
      </c>
      <c r="AV125" s="95" t="s">
        <v>24</v>
      </c>
      <c r="AW125" s="96" t="s">
        <v>24</v>
      </c>
      <c r="AY125" s="119">
        <v>2018</v>
      </c>
    </row>
    <row r="126" spans="2:51">
      <c r="B126" s="119">
        <v>2019</v>
      </c>
      <c r="C126" s="95" t="s">
        <v>24</v>
      </c>
      <c r="D126" s="96" t="s">
        <v>24</v>
      </c>
      <c r="E126" s="96" t="s">
        <v>24</v>
      </c>
      <c r="F126" s="96" t="s">
        <v>24</v>
      </c>
      <c r="G126" s="96" t="s">
        <v>24</v>
      </c>
      <c r="H126" s="96" t="s">
        <v>24</v>
      </c>
      <c r="I126" s="96" t="s">
        <v>24</v>
      </c>
      <c r="J126" s="96" t="s">
        <v>24</v>
      </c>
      <c r="K126" s="96" t="s">
        <v>24</v>
      </c>
      <c r="L126" s="96" t="s">
        <v>24</v>
      </c>
      <c r="M126" s="96" t="s">
        <v>24</v>
      </c>
      <c r="N126" s="95" t="s">
        <v>24</v>
      </c>
      <c r="O126" s="95" t="s">
        <v>24</v>
      </c>
      <c r="P126" s="95" t="s">
        <v>24</v>
      </c>
      <c r="R126" s="119">
        <v>2019</v>
      </c>
      <c r="S126" s="95" t="s">
        <v>24</v>
      </c>
      <c r="T126" s="96" t="s">
        <v>24</v>
      </c>
      <c r="U126" s="96" t="s">
        <v>24</v>
      </c>
      <c r="V126" s="96" t="s">
        <v>24</v>
      </c>
      <c r="W126" s="96" t="s">
        <v>24</v>
      </c>
      <c r="X126" s="96" t="s">
        <v>24</v>
      </c>
      <c r="Y126" s="96" t="s">
        <v>24</v>
      </c>
      <c r="Z126" s="96" t="s">
        <v>24</v>
      </c>
      <c r="AA126" s="96" t="s">
        <v>24</v>
      </c>
      <c r="AB126" s="96" t="s">
        <v>24</v>
      </c>
      <c r="AC126" s="96" t="s">
        <v>24</v>
      </c>
      <c r="AD126" s="95" t="s">
        <v>24</v>
      </c>
      <c r="AE126" s="95" t="s">
        <v>24</v>
      </c>
      <c r="AF126" s="95" t="s">
        <v>24</v>
      </c>
      <c r="AH126" s="119">
        <v>2019</v>
      </c>
      <c r="AI126" s="95" t="s">
        <v>24</v>
      </c>
      <c r="AJ126" s="96" t="s">
        <v>24</v>
      </c>
      <c r="AK126" s="96" t="s">
        <v>24</v>
      </c>
      <c r="AL126" s="96" t="s">
        <v>24</v>
      </c>
      <c r="AM126" s="96" t="s">
        <v>24</v>
      </c>
      <c r="AN126" s="96" t="s">
        <v>24</v>
      </c>
      <c r="AO126" s="96" t="s">
        <v>24</v>
      </c>
      <c r="AP126" s="96" t="s">
        <v>24</v>
      </c>
      <c r="AQ126" s="96" t="s">
        <v>24</v>
      </c>
      <c r="AR126" s="96" t="s">
        <v>24</v>
      </c>
      <c r="AS126" s="96" t="s">
        <v>24</v>
      </c>
      <c r="AT126" s="95" t="s">
        <v>24</v>
      </c>
      <c r="AU126" s="95" t="s">
        <v>24</v>
      </c>
      <c r="AV126" s="95" t="s">
        <v>24</v>
      </c>
      <c r="AW126" s="96" t="s">
        <v>24</v>
      </c>
      <c r="AY126" s="119">
        <v>2019</v>
      </c>
    </row>
    <row r="127" spans="2:51">
      <c r="B127" s="119">
        <v>2020</v>
      </c>
      <c r="C127" s="95" t="s">
        <v>24</v>
      </c>
      <c r="D127" s="96" t="s">
        <v>24</v>
      </c>
      <c r="E127" s="96" t="s">
        <v>24</v>
      </c>
      <c r="F127" s="96" t="s">
        <v>24</v>
      </c>
      <c r="G127" s="96" t="s">
        <v>24</v>
      </c>
      <c r="H127" s="96" t="s">
        <v>24</v>
      </c>
      <c r="I127" s="96" t="s">
        <v>24</v>
      </c>
      <c r="J127" s="96" t="s">
        <v>24</v>
      </c>
      <c r="K127" s="96" t="s">
        <v>24</v>
      </c>
      <c r="L127" s="96" t="s">
        <v>24</v>
      </c>
      <c r="M127" s="96" t="s">
        <v>24</v>
      </c>
      <c r="N127" s="95" t="s">
        <v>24</v>
      </c>
      <c r="O127" s="95" t="s">
        <v>24</v>
      </c>
      <c r="P127" s="95" t="s">
        <v>24</v>
      </c>
      <c r="R127" s="119">
        <v>2020</v>
      </c>
      <c r="S127" s="95" t="s">
        <v>24</v>
      </c>
      <c r="T127" s="96" t="s">
        <v>24</v>
      </c>
      <c r="U127" s="96" t="s">
        <v>24</v>
      </c>
      <c r="V127" s="96" t="s">
        <v>24</v>
      </c>
      <c r="W127" s="96" t="s">
        <v>24</v>
      </c>
      <c r="X127" s="96" t="s">
        <v>24</v>
      </c>
      <c r="Y127" s="96" t="s">
        <v>24</v>
      </c>
      <c r="Z127" s="96" t="s">
        <v>24</v>
      </c>
      <c r="AA127" s="96" t="s">
        <v>24</v>
      </c>
      <c r="AB127" s="96" t="s">
        <v>24</v>
      </c>
      <c r="AC127" s="96" t="s">
        <v>24</v>
      </c>
      <c r="AD127" s="95" t="s">
        <v>24</v>
      </c>
      <c r="AE127" s="95" t="s">
        <v>24</v>
      </c>
      <c r="AF127" s="95" t="s">
        <v>24</v>
      </c>
      <c r="AH127" s="119">
        <v>2020</v>
      </c>
      <c r="AI127" s="95" t="s">
        <v>24</v>
      </c>
      <c r="AJ127" s="96" t="s">
        <v>24</v>
      </c>
      <c r="AK127" s="96" t="s">
        <v>24</v>
      </c>
      <c r="AL127" s="96" t="s">
        <v>24</v>
      </c>
      <c r="AM127" s="96" t="s">
        <v>24</v>
      </c>
      <c r="AN127" s="96" t="s">
        <v>24</v>
      </c>
      <c r="AO127" s="96" t="s">
        <v>24</v>
      </c>
      <c r="AP127" s="96" t="s">
        <v>24</v>
      </c>
      <c r="AQ127" s="96" t="s">
        <v>24</v>
      </c>
      <c r="AR127" s="96" t="s">
        <v>24</v>
      </c>
      <c r="AS127" s="96" t="s">
        <v>24</v>
      </c>
      <c r="AT127" s="95" t="s">
        <v>24</v>
      </c>
      <c r="AU127" s="95" t="s">
        <v>24</v>
      </c>
      <c r="AV127" s="95" t="s">
        <v>24</v>
      </c>
      <c r="AW127" s="96" t="s">
        <v>24</v>
      </c>
      <c r="AY127" s="119">
        <v>2020</v>
      </c>
    </row>
    <row r="128" spans="2:51">
      <c r="B128" s="119">
        <v>2021</v>
      </c>
      <c r="C128" s="95" t="s">
        <v>24</v>
      </c>
      <c r="D128" s="96" t="s">
        <v>24</v>
      </c>
      <c r="E128" s="96" t="s">
        <v>24</v>
      </c>
      <c r="F128" s="96" t="s">
        <v>24</v>
      </c>
      <c r="G128" s="96" t="s">
        <v>24</v>
      </c>
      <c r="H128" s="96" t="s">
        <v>24</v>
      </c>
      <c r="I128" s="96" t="s">
        <v>24</v>
      </c>
      <c r="J128" s="96" t="s">
        <v>24</v>
      </c>
      <c r="K128" s="96" t="s">
        <v>24</v>
      </c>
      <c r="L128" s="96" t="s">
        <v>24</v>
      </c>
      <c r="M128" s="96" t="s">
        <v>24</v>
      </c>
      <c r="N128" s="95" t="s">
        <v>24</v>
      </c>
      <c r="O128" s="95" t="s">
        <v>24</v>
      </c>
      <c r="P128" s="95" t="s">
        <v>24</v>
      </c>
      <c r="R128" s="119">
        <v>2021</v>
      </c>
      <c r="S128" s="95" t="s">
        <v>24</v>
      </c>
      <c r="T128" s="96" t="s">
        <v>24</v>
      </c>
      <c r="U128" s="96" t="s">
        <v>24</v>
      </c>
      <c r="V128" s="96" t="s">
        <v>24</v>
      </c>
      <c r="W128" s="96" t="s">
        <v>24</v>
      </c>
      <c r="X128" s="96" t="s">
        <v>24</v>
      </c>
      <c r="Y128" s="96" t="s">
        <v>24</v>
      </c>
      <c r="Z128" s="96" t="s">
        <v>24</v>
      </c>
      <c r="AA128" s="96" t="s">
        <v>24</v>
      </c>
      <c r="AB128" s="96" t="s">
        <v>24</v>
      </c>
      <c r="AC128" s="96" t="s">
        <v>24</v>
      </c>
      <c r="AD128" s="95" t="s">
        <v>24</v>
      </c>
      <c r="AE128" s="95" t="s">
        <v>24</v>
      </c>
      <c r="AF128" s="95" t="s">
        <v>24</v>
      </c>
      <c r="AH128" s="119">
        <v>2021</v>
      </c>
      <c r="AI128" s="95" t="s">
        <v>24</v>
      </c>
      <c r="AJ128" s="96" t="s">
        <v>24</v>
      </c>
      <c r="AK128" s="96" t="s">
        <v>24</v>
      </c>
      <c r="AL128" s="96" t="s">
        <v>24</v>
      </c>
      <c r="AM128" s="96" t="s">
        <v>24</v>
      </c>
      <c r="AN128" s="96" t="s">
        <v>24</v>
      </c>
      <c r="AO128" s="96" t="s">
        <v>24</v>
      </c>
      <c r="AP128" s="96" t="s">
        <v>24</v>
      </c>
      <c r="AQ128" s="96" t="s">
        <v>24</v>
      </c>
      <c r="AR128" s="96" t="s">
        <v>24</v>
      </c>
      <c r="AS128" s="96" t="s">
        <v>24</v>
      </c>
      <c r="AT128" s="95" t="s">
        <v>24</v>
      </c>
      <c r="AU128" s="95" t="s">
        <v>24</v>
      </c>
      <c r="AV128" s="95" t="s">
        <v>24</v>
      </c>
      <c r="AW128" s="96" t="s">
        <v>24</v>
      </c>
      <c r="AY128" s="119">
        <v>2021</v>
      </c>
    </row>
    <row r="129" spans="2:51">
      <c r="B129" s="119">
        <v>2022</v>
      </c>
      <c r="C129" s="95" t="s">
        <v>24</v>
      </c>
      <c r="D129" s="96" t="s">
        <v>24</v>
      </c>
      <c r="E129" s="96" t="s">
        <v>24</v>
      </c>
      <c r="F129" s="96" t="s">
        <v>24</v>
      </c>
      <c r="G129" s="96" t="s">
        <v>24</v>
      </c>
      <c r="H129" s="96" t="s">
        <v>24</v>
      </c>
      <c r="I129" s="96" t="s">
        <v>24</v>
      </c>
      <c r="J129" s="96" t="s">
        <v>24</v>
      </c>
      <c r="K129" s="96" t="s">
        <v>24</v>
      </c>
      <c r="L129" s="96" t="s">
        <v>24</v>
      </c>
      <c r="M129" s="96" t="s">
        <v>24</v>
      </c>
      <c r="N129" s="95" t="s">
        <v>24</v>
      </c>
      <c r="O129" s="95" t="s">
        <v>24</v>
      </c>
      <c r="P129" s="95" t="s">
        <v>24</v>
      </c>
      <c r="R129" s="119">
        <v>2022</v>
      </c>
      <c r="S129" s="95" t="s">
        <v>24</v>
      </c>
      <c r="T129" s="96" t="s">
        <v>24</v>
      </c>
      <c r="U129" s="96" t="s">
        <v>24</v>
      </c>
      <c r="V129" s="96" t="s">
        <v>24</v>
      </c>
      <c r="W129" s="96" t="s">
        <v>24</v>
      </c>
      <c r="X129" s="96" t="s">
        <v>24</v>
      </c>
      <c r="Y129" s="96" t="s">
        <v>24</v>
      </c>
      <c r="Z129" s="96" t="s">
        <v>24</v>
      </c>
      <c r="AA129" s="96" t="s">
        <v>24</v>
      </c>
      <c r="AB129" s="96" t="s">
        <v>24</v>
      </c>
      <c r="AC129" s="96" t="s">
        <v>24</v>
      </c>
      <c r="AD129" s="95" t="s">
        <v>24</v>
      </c>
      <c r="AE129" s="95" t="s">
        <v>24</v>
      </c>
      <c r="AF129" s="95" t="s">
        <v>24</v>
      </c>
      <c r="AH129" s="119">
        <v>2022</v>
      </c>
      <c r="AI129" s="95" t="s">
        <v>24</v>
      </c>
      <c r="AJ129" s="96" t="s">
        <v>24</v>
      </c>
      <c r="AK129" s="96" t="s">
        <v>24</v>
      </c>
      <c r="AL129" s="96" t="s">
        <v>24</v>
      </c>
      <c r="AM129" s="96" t="s">
        <v>24</v>
      </c>
      <c r="AN129" s="96" t="s">
        <v>24</v>
      </c>
      <c r="AO129" s="96" t="s">
        <v>24</v>
      </c>
      <c r="AP129" s="96" t="s">
        <v>24</v>
      </c>
      <c r="AQ129" s="96" t="s">
        <v>24</v>
      </c>
      <c r="AR129" s="96" t="s">
        <v>24</v>
      </c>
      <c r="AS129" s="96" t="s">
        <v>24</v>
      </c>
      <c r="AT129" s="95" t="s">
        <v>24</v>
      </c>
      <c r="AU129" s="95" t="s">
        <v>24</v>
      </c>
      <c r="AV129" s="95" t="s">
        <v>24</v>
      </c>
      <c r="AW129" s="96" t="s">
        <v>24</v>
      </c>
      <c r="AY129" s="119">
        <v>2022</v>
      </c>
    </row>
    <row r="130" spans="2:51">
      <c r="B130" s="119">
        <v>2023</v>
      </c>
      <c r="C130" s="95" t="s">
        <v>24</v>
      </c>
      <c r="D130" s="96" t="s">
        <v>24</v>
      </c>
      <c r="E130" s="96" t="s">
        <v>24</v>
      </c>
      <c r="F130" s="96" t="s">
        <v>24</v>
      </c>
      <c r="G130" s="96" t="s">
        <v>24</v>
      </c>
      <c r="H130" s="96" t="s">
        <v>24</v>
      </c>
      <c r="I130" s="96" t="s">
        <v>24</v>
      </c>
      <c r="J130" s="96" t="s">
        <v>24</v>
      </c>
      <c r="K130" s="96" t="s">
        <v>24</v>
      </c>
      <c r="L130" s="96" t="s">
        <v>24</v>
      </c>
      <c r="M130" s="96" t="s">
        <v>24</v>
      </c>
      <c r="N130" s="95" t="s">
        <v>24</v>
      </c>
      <c r="O130" s="95" t="s">
        <v>24</v>
      </c>
      <c r="P130" s="95" t="s">
        <v>24</v>
      </c>
      <c r="R130" s="119">
        <v>2023</v>
      </c>
      <c r="S130" s="95" t="s">
        <v>24</v>
      </c>
      <c r="T130" s="96" t="s">
        <v>24</v>
      </c>
      <c r="U130" s="96" t="s">
        <v>24</v>
      </c>
      <c r="V130" s="96" t="s">
        <v>24</v>
      </c>
      <c r="W130" s="96" t="s">
        <v>24</v>
      </c>
      <c r="X130" s="96" t="s">
        <v>24</v>
      </c>
      <c r="Y130" s="96" t="s">
        <v>24</v>
      </c>
      <c r="Z130" s="96" t="s">
        <v>24</v>
      </c>
      <c r="AA130" s="96" t="s">
        <v>24</v>
      </c>
      <c r="AB130" s="96" t="s">
        <v>24</v>
      </c>
      <c r="AC130" s="96" t="s">
        <v>24</v>
      </c>
      <c r="AD130" s="95" t="s">
        <v>24</v>
      </c>
      <c r="AE130" s="95" t="s">
        <v>24</v>
      </c>
      <c r="AF130" s="95" t="s">
        <v>24</v>
      </c>
      <c r="AH130" s="119">
        <v>2023</v>
      </c>
      <c r="AI130" s="95" t="s">
        <v>24</v>
      </c>
      <c r="AJ130" s="96" t="s">
        <v>24</v>
      </c>
      <c r="AK130" s="96" t="s">
        <v>24</v>
      </c>
      <c r="AL130" s="96" t="s">
        <v>24</v>
      </c>
      <c r="AM130" s="96" t="s">
        <v>24</v>
      </c>
      <c r="AN130" s="96" t="s">
        <v>24</v>
      </c>
      <c r="AO130" s="96" t="s">
        <v>24</v>
      </c>
      <c r="AP130" s="96" t="s">
        <v>24</v>
      </c>
      <c r="AQ130" s="96" t="s">
        <v>24</v>
      </c>
      <c r="AR130" s="96" t="s">
        <v>24</v>
      </c>
      <c r="AS130" s="96" t="s">
        <v>24</v>
      </c>
      <c r="AT130" s="95" t="s">
        <v>24</v>
      </c>
      <c r="AU130" s="95" t="s">
        <v>24</v>
      </c>
      <c r="AV130" s="95" t="s">
        <v>24</v>
      </c>
      <c r="AW130" s="96" t="s">
        <v>24</v>
      </c>
      <c r="AY130" s="119">
        <v>2023</v>
      </c>
    </row>
    <row r="131" spans="2:51">
      <c r="B131" s="119">
        <v>2024</v>
      </c>
      <c r="C131" s="95" t="s">
        <v>24</v>
      </c>
      <c r="D131" s="96" t="s">
        <v>24</v>
      </c>
      <c r="E131" s="96" t="s">
        <v>24</v>
      </c>
      <c r="F131" s="96" t="s">
        <v>24</v>
      </c>
      <c r="G131" s="96" t="s">
        <v>24</v>
      </c>
      <c r="H131" s="96" t="s">
        <v>24</v>
      </c>
      <c r="I131" s="96" t="s">
        <v>24</v>
      </c>
      <c r="J131" s="96" t="s">
        <v>24</v>
      </c>
      <c r="K131" s="96" t="s">
        <v>24</v>
      </c>
      <c r="L131" s="96" t="s">
        <v>24</v>
      </c>
      <c r="M131" s="96" t="s">
        <v>24</v>
      </c>
      <c r="N131" s="95" t="s">
        <v>24</v>
      </c>
      <c r="O131" s="95" t="s">
        <v>24</v>
      </c>
      <c r="P131" s="95" t="s">
        <v>24</v>
      </c>
      <c r="R131" s="119">
        <v>2024</v>
      </c>
      <c r="S131" s="95" t="s">
        <v>24</v>
      </c>
      <c r="T131" s="96" t="s">
        <v>24</v>
      </c>
      <c r="U131" s="96" t="s">
        <v>24</v>
      </c>
      <c r="V131" s="96" t="s">
        <v>24</v>
      </c>
      <c r="W131" s="96" t="s">
        <v>24</v>
      </c>
      <c r="X131" s="96" t="s">
        <v>24</v>
      </c>
      <c r="Y131" s="96" t="s">
        <v>24</v>
      </c>
      <c r="Z131" s="96" t="s">
        <v>24</v>
      </c>
      <c r="AA131" s="96" t="s">
        <v>24</v>
      </c>
      <c r="AB131" s="96" t="s">
        <v>24</v>
      </c>
      <c r="AC131" s="96" t="s">
        <v>24</v>
      </c>
      <c r="AD131" s="95" t="s">
        <v>24</v>
      </c>
      <c r="AE131" s="95" t="s">
        <v>24</v>
      </c>
      <c r="AF131" s="95" t="s">
        <v>24</v>
      </c>
      <c r="AH131" s="119">
        <v>2024</v>
      </c>
      <c r="AI131" s="95" t="s">
        <v>24</v>
      </c>
      <c r="AJ131" s="96" t="s">
        <v>24</v>
      </c>
      <c r="AK131" s="96" t="s">
        <v>24</v>
      </c>
      <c r="AL131" s="96" t="s">
        <v>24</v>
      </c>
      <c r="AM131" s="96" t="s">
        <v>24</v>
      </c>
      <c r="AN131" s="96" t="s">
        <v>24</v>
      </c>
      <c r="AO131" s="96" t="s">
        <v>24</v>
      </c>
      <c r="AP131" s="96" t="s">
        <v>24</v>
      </c>
      <c r="AQ131" s="96" t="s">
        <v>24</v>
      </c>
      <c r="AR131" s="96" t="s">
        <v>24</v>
      </c>
      <c r="AS131" s="96" t="s">
        <v>24</v>
      </c>
      <c r="AT131" s="95" t="s">
        <v>24</v>
      </c>
      <c r="AU131" s="95" t="s">
        <v>24</v>
      </c>
      <c r="AV131" s="95" t="s">
        <v>24</v>
      </c>
      <c r="AW131" s="96" t="s">
        <v>24</v>
      </c>
      <c r="AY131" s="119">
        <v>2024</v>
      </c>
    </row>
    <row r="132" spans="2:51">
      <c r="B132" s="119">
        <v>2025</v>
      </c>
      <c r="C132" s="95" t="s">
        <v>24</v>
      </c>
      <c r="D132" s="96" t="s">
        <v>24</v>
      </c>
      <c r="E132" s="96" t="s">
        <v>24</v>
      </c>
      <c r="F132" s="96" t="s">
        <v>24</v>
      </c>
      <c r="G132" s="96" t="s">
        <v>24</v>
      </c>
      <c r="H132" s="96" t="s">
        <v>24</v>
      </c>
      <c r="I132" s="96" t="s">
        <v>24</v>
      </c>
      <c r="J132" s="96" t="s">
        <v>24</v>
      </c>
      <c r="K132" s="96" t="s">
        <v>24</v>
      </c>
      <c r="L132" s="96" t="s">
        <v>24</v>
      </c>
      <c r="M132" s="96" t="s">
        <v>24</v>
      </c>
      <c r="N132" s="95" t="s">
        <v>24</v>
      </c>
      <c r="O132" s="95" t="s">
        <v>24</v>
      </c>
      <c r="P132" s="95" t="s">
        <v>24</v>
      </c>
      <c r="R132" s="119">
        <v>2025</v>
      </c>
      <c r="S132" s="95" t="s">
        <v>24</v>
      </c>
      <c r="T132" s="96" t="s">
        <v>24</v>
      </c>
      <c r="U132" s="96" t="s">
        <v>24</v>
      </c>
      <c r="V132" s="96" t="s">
        <v>24</v>
      </c>
      <c r="W132" s="96" t="s">
        <v>24</v>
      </c>
      <c r="X132" s="96" t="s">
        <v>24</v>
      </c>
      <c r="Y132" s="96" t="s">
        <v>24</v>
      </c>
      <c r="Z132" s="96" t="s">
        <v>24</v>
      </c>
      <c r="AA132" s="96" t="s">
        <v>24</v>
      </c>
      <c r="AB132" s="96" t="s">
        <v>24</v>
      </c>
      <c r="AC132" s="96" t="s">
        <v>24</v>
      </c>
      <c r="AD132" s="95" t="s">
        <v>24</v>
      </c>
      <c r="AE132" s="95" t="s">
        <v>24</v>
      </c>
      <c r="AF132" s="95" t="s">
        <v>24</v>
      </c>
      <c r="AH132" s="119">
        <v>2025</v>
      </c>
      <c r="AI132" s="95" t="s">
        <v>24</v>
      </c>
      <c r="AJ132" s="96" t="s">
        <v>24</v>
      </c>
      <c r="AK132" s="96" t="s">
        <v>24</v>
      </c>
      <c r="AL132" s="96" t="s">
        <v>24</v>
      </c>
      <c r="AM132" s="96" t="s">
        <v>24</v>
      </c>
      <c r="AN132" s="96" t="s">
        <v>24</v>
      </c>
      <c r="AO132" s="96" t="s">
        <v>24</v>
      </c>
      <c r="AP132" s="96" t="s">
        <v>24</v>
      </c>
      <c r="AQ132" s="96" t="s">
        <v>24</v>
      </c>
      <c r="AR132" s="96" t="s">
        <v>24</v>
      </c>
      <c r="AS132" s="96" t="s">
        <v>24</v>
      </c>
      <c r="AT132" s="95" t="s">
        <v>24</v>
      </c>
      <c r="AU132" s="95" t="s">
        <v>24</v>
      </c>
      <c r="AV132" s="95" t="s">
        <v>24</v>
      </c>
      <c r="AW132" s="96" t="s">
        <v>24</v>
      </c>
      <c r="AY132" s="119">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77" customWidth="1"/>
    <col min="2" max="2" width="8.85546875" style="78" customWidth="1"/>
    <col min="3" max="23" width="8.85546875" style="77" customWidth="1"/>
    <col min="24" max="24" width="8.85546875" style="78" customWidth="1"/>
    <col min="25" max="45" width="8.85546875" style="77" customWidth="1"/>
    <col min="46" max="46" width="8.85546875" style="78" customWidth="1"/>
    <col min="47" max="67" width="8.85546875" style="77" customWidth="1"/>
    <col min="68" max="68" width="8.85546875" style="78" customWidth="1"/>
    <col min="69" max="69" width="3.85546875" style="77" customWidth="1"/>
    <col min="70" max="16384" width="8.85546875" style="77"/>
  </cols>
  <sheetData>
    <row r="1" spans="1:68" s="80" customFormat="1" ht="23.25">
      <c r="A1" s="201"/>
      <c r="B1" s="72" t="s">
        <v>204</v>
      </c>
    </row>
    <row r="2" spans="1:68" s="81" customFormat="1" ht="23.25">
      <c r="A2" s="213"/>
      <c r="B2" s="7" t="s">
        <v>26</v>
      </c>
    </row>
    <row r="3" spans="1:68" s="268" customFormat="1">
      <c r="B3" s="269"/>
      <c r="W3" s="269"/>
      <c r="X3" s="269"/>
      <c r="AT3" s="269"/>
    </row>
    <row r="4" spans="1:68" s="80" customFormat="1" ht="21">
      <c r="A4" s="236"/>
      <c r="B4" s="235" t="s">
        <v>1</v>
      </c>
      <c r="C4" s="124"/>
      <c r="D4" s="124"/>
      <c r="E4" s="124"/>
      <c r="F4" s="124"/>
      <c r="G4" s="124"/>
      <c r="H4" s="124"/>
      <c r="I4" s="124"/>
      <c r="J4" s="124"/>
      <c r="K4" s="124"/>
      <c r="L4" s="124"/>
      <c r="M4" s="124"/>
      <c r="N4" s="124"/>
      <c r="O4" s="124"/>
      <c r="P4" s="124"/>
      <c r="Q4" s="124"/>
      <c r="R4" s="124"/>
      <c r="S4" s="124"/>
      <c r="T4" s="124"/>
      <c r="U4" s="124"/>
      <c r="V4" s="125"/>
      <c r="X4" s="235" t="s">
        <v>3</v>
      </c>
      <c r="Y4" s="124"/>
      <c r="Z4" s="124"/>
      <c r="AA4" s="124"/>
      <c r="AB4" s="124"/>
      <c r="AC4" s="124"/>
      <c r="AD4" s="124"/>
      <c r="AE4" s="124"/>
      <c r="AF4" s="124"/>
      <c r="AG4" s="124"/>
      <c r="AH4" s="124"/>
      <c r="AI4" s="124"/>
      <c r="AJ4" s="124"/>
      <c r="AK4" s="124"/>
      <c r="AL4" s="124"/>
      <c r="AM4" s="124"/>
      <c r="AN4" s="124"/>
      <c r="AO4" s="124"/>
      <c r="AP4" s="124"/>
      <c r="AQ4" s="124"/>
      <c r="AR4" s="125"/>
      <c r="AT4" s="235" t="s">
        <v>4</v>
      </c>
      <c r="AU4" s="124"/>
      <c r="AV4" s="124"/>
      <c r="AW4" s="124"/>
      <c r="AX4" s="124"/>
      <c r="AY4" s="124"/>
      <c r="AZ4" s="124"/>
      <c r="BA4" s="124"/>
      <c r="BB4" s="124"/>
      <c r="BC4" s="124"/>
      <c r="BD4" s="124"/>
      <c r="BE4" s="124"/>
      <c r="BF4" s="124"/>
      <c r="BG4" s="124"/>
      <c r="BH4" s="124"/>
      <c r="BI4" s="124"/>
      <c r="BJ4" s="124"/>
      <c r="BK4" s="124"/>
      <c r="BL4" s="124"/>
      <c r="BM4" s="124"/>
      <c r="BN4" s="125"/>
    </row>
    <row r="5" spans="1:68" s="124" customFormat="1">
      <c r="C5" s="321" t="s">
        <v>121</v>
      </c>
      <c r="D5" s="321"/>
      <c r="E5" s="321"/>
      <c r="F5" s="321"/>
      <c r="G5" s="321"/>
      <c r="H5" s="321"/>
      <c r="I5" s="321"/>
      <c r="J5" s="321"/>
      <c r="K5" s="321"/>
      <c r="L5" s="321"/>
      <c r="M5" s="321"/>
      <c r="N5" s="321"/>
      <c r="O5" s="321"/>
      <c r="P5" s="321"/>
      <c r="Q5" s="321"/>
      <c r="R5" s="321"/>
      <c r="S5" s="321"/>
      <c r="T5" s="321"/>
      <c r="U5" s="321"/>
      <c r="Y5" s="321" t="s">
        <v>121</v>
      </c>
      <c r="Z5" s="321"/>
      <c r="AA5" s="321"/>
      <c r="AB5" s="321"/>
      <c r="AC5" s="321"/>
      <c r="AD5" s="321"/>
      <c r="AE5" s="321"/>
      <c r="AF5" s="321"/>
      <c r="AG5" s="321"/>
      <c r="AH5" s="321"/>
      <c r="AI5" s="321"/>
      <c r="AJ5" s="321"/>
      <c r="AK5" s="321"/>
      <c r="AL5" s="321"/>
      <c r="AM5" s="321"/>
      <c r="AN5" s="321"/>
      <c r="AO5" s="321"/>
      <c r="AP5" s="321"/>
      <c r="AQ5" s="321"/>
      <c r="AU5" s="322" t="s">
        <v>121</v>
      </c>
      <c r="AV5" s="322"/>
      <c r="AW5" s="322"/>
      <c r="AX5" s="322"/>
      <c r="AY5" s="322"/>
      <c r="AZ5" s="322"/>
      <c r="BA5" s="322"/>
      <c r="BB5" s="322"/>
      <c r="BC5" s="322"/>
      <c r="BD5" s="322"/>
      <c r="BE5" s="322"/>
      <c r="BF5" s="322"/>
      <c r="BG5" s="322"/>
      <c r="BH5" s="322"/>
      <c r="BI5" s="322"/>
      <c r="BJ5" s="322"/>
      <c r="BK5" s="322"/>
      <c r="BL5" s="322"/>
      <c r="BM5" s="322"/>
    </row>
    <row r="6" spans="1:68" s="247" customFormat="1" ht="30" customHeight="1">
      <c r="A6" s="80"/>
      <c r="B6" s="241" t="s">
        <v>5</v>
      </c>
      <c r="C6" s="246" t="s">
        <v>6</v>
      </c>
      <c r="D6" s="246" t="s">
        <v>7</v>
      </c>
      <c r="E6" s="246" t="s">
        <v>8</v>
      </c>
      <c r="F6" s="246" t="s">
        <v>9</v>
      </c>
      <c r="G6" s="246" t="s">
        <v>10</v>
      </c>
      <c r="H6" s="246" t="s">
        <v>11</v>
      </c>
      <c r="I6" s="246" t="s">
        <v>12</v>
      </c>
      <c r="J6" s="246" t="s">
        <v>13</v>
      </c>
      <c r="K6" s="246" t="s">
        <v>14</v>
      </c>
      <c r="L6" s="246" t="s">
        <v>15</v>
      </c>
      <c r="M6" s="246" t="s">
        <v>16</v>
      </c>
      <c r="N6" s="246" t="s">
        <v>17</v>
      </c>
      <c r="O6" s="246" t="s">
        <v>18</v>
      </c>
      <c r="P6" s="246" t="s">
        <v>19</v>
      </c>
      <c r="Q6" s="246" t="s">
        <v>20</v>
      </c>
      <c r="R6" s="246" t="s">
        <v>21</v>
      </c>
      <c r="S6" s="246" t="s">
        <v>22</v>
      </c>
      <c r="T6" s="246" t="s">
        <v>23</v>
      </c>
      <c r="U6" s="246" t="s">
        <v>27</v>
      </c>
      <c r="V6" s="246" t="s">
        <v>28</v>
      </c>
      <c r="X6" s="241" t="s">
        <v>5</v>
      </c>
      <c r="Y6" s="246" t="s">
        <v>6</v>
      </c>
      <c r="Z6" s="246" t="s">
        <v>7</v>
      </c>
      <c r="AA6" s="246" t="s">
        <v>8</v>
      </c>
      <c r="AB6" s="246" t="s">
        <v>9</v>
      </c>
      <c r="AC6" s="246" t="s">
        <v>10</v>
      </c>
      <c r="AD6" s="246" t="s">
        <v>11</v>
      </c>
      <c r="AE6" s="246" t="s">
        <v>12</v>
      </c>
      <c r="AF6" s="246" t="s">
        <v>13</v>
      </c>
      <c r="AG6" s="246" t="s">
        <v>14</v>
      </c>
      <c r="AH6" s="246" t="s">
        <v>15</v>
      </c>
      <c r="AI6" s="246" t="s">
        <v>16</v>
      </c>
      <c r="AJ6" s="246" t="s">
        <v>17</v>
      </c>
      <c r="AK6" s="246" t="s">
        <v>18</v>
      </c>
      <c r="AL6" s="246" t="s">
        <v>19</v>
      </c>
      <c r="AM6" s="246" t="s">
        <v>20</v>
      </c>
      <c r="AN6" s="246" t="s">
        <v>21</v>
      </c>
      <c r="AO6" s="246" t="s">
        <v>22</v>
      </c>
      <c r="AP6" s="246" t="s">
        <v>23</v>
      </c>
      <c r="AQ6" s="246" t="s">
        <v>27</v>
      </c>
      <c r="AR6" s="246" t="s">
        <v>28</v>
      </c>
      <c r="AT6" s="241" t="s">
        <v>5</v>
      </c>
      <c r="AU6" s="246" t="s">
        <v>6</v>
      </c>
      <c r="AV6" s="246" t="s">
        <v>7</v>
      </c>
      <c r="AW6" s="246" t="s">
        <v>8</v>
      </c>
      <c r="AX6" s="246" t="s">
        <v>9</v>
      </c>
      <c r="AY6" s="246" t="s">
        <v>10</v>
      </c>
      <c r="AZ6" s="246" t="s">
        <v>11</v>
      </c>
      <c r="BA6" s="246" t="s">
        <v>12</v>
      </c>
      <c r="BB6" s="246" t="s">
        <v>13</v>
      </c>
      <c r="BC6" s="246" t="s">
        <v>14</v>
      </c>
      <c r="BD6" s="246" t="s">
        <v>15</v>
      </c>
      <c r="BE6" s="246" t="s">
        <v>16</v>
      </c>
      <c r="BF6" s="246" t="s">
        <v>17</v>
      </c>
      <c r="BG6" s="246" t="s">
        <v>18</v>
      </c>
      <c r="BH6" s="246" t="s">
        <v>19</v>
      </c>
      <c r="BI6" s="246" t="s">
        <v>20</v>
      </c>
      <c r="BJ6" s="246" t="s">
        <v>21</v>
      </c>
      <c r="BK6" s="246" t="s">
        <v>22</v>
      </c>
      <c r="BL6" s="246" t="s">
        <v>23</v>
      </c>
      <c r="BM6" s="246" t="s">
        <v>27</v>
      </c>
      <c r="BN6" s="246" t="s">
        <v>28</v>
      </c>
      <c r="BP6" s="241" t="s">
        <v>5</v>
      </c>
    </row>
    <row r="7" spans="1:68" s="87" customFormat="1">
      <c r="A7" s="77"/>
      <c r="B7" s="107">
        <v>1900</v>
      </c>
      <c r="C7" s="95"/>
      <c r="D7" s="95"/>
      <c r="E7" s="95"/>
      <c r="F7" s="95"/>
      <c r="G7" s="95"/>
      <c r="H7" s="95"/>
      <c r="I7" s="95"/>
      <c r="J7" s="95"/>
      <c r="K7" s="95"/>
      <c r="L7" s="95"/>
      <c r="M7" s="95"/>
      <c r="N7" s="95"/>
      <c r="O7" s="95"/>
      <c r="P7" s="95"/>
      <c r="Q7" s="95"/>
      <c r="R7" s="95"/>
      <c r="S7" s="95"/>
      <c r="T7" s="95"/>
      <c r="U7" s="97"/>
      <c r="V7" s="97" t="s">
        <v>24</v>
      </c>
      <c r="W7" s="121"/>
      <c r="X7" s="107">
        <v>1900</v>
      </c>
      <c r="Y7" s="95"/>
      <c r="Z7" s="95"/>
      <c r="AA7" s="95"/>
      <c r="AB7" s="95"/>
      <c r="AC7" s="95"/>
      <c r="AD7" s="95"/>
      <c r="AE7" s="95"/>
      <c r="AF7" s="95"/>
      <c r="AG7" s="95"/>
      <c r="AH7" s="95"/>
      <c r="AI7" s="95"/>
      <c r="AJ7" s="95"/>
      <c r="AK7" s="95"/>
      <c r="AL7" s="95"/>
      <c r="AM7" s="95"/>
      <c r="AN7" s="95"/>
      <c r="AO7" s="95"/>
      <c r="AP7" s="95"/>
      <c r="AQ7" s="97"/>
      <c r="AR7" s="97" t="s">
        <v>24</v>
      </c>
      <c r="AS7" s="121"/>
      <c r="AT7" s="107">
        <v>1900</v>
      </c>
      <c r="AU7" s="95"/>
      <c r="AV7" s="95"/>
      <c r="AW7" s="95"/>
      <c r="AX7" s="95"/>
      <c r="AY7" s="95"/>
      <c r="AZ7" s="95"/>
      <c r="BA7" s="95"/>
      <c r="BB7" s="95"/>
      <c r="BC7" s="95"/>
      <c r="BD7" s="95"/>
      <c r="BE7" s="95"/>
      <c r="BF7" s="95"/>
      <c r="BG7" s="95"/>
      <c r="BH7" s="95"/>
      <c r="BI7" s="95"/>
      <c r="BJ7" s="95"/>
      <c r="BK7" s="95"/>
      <c r="BL7" s="95"/>
      <c r="BM7" s="97"/>
      <c r="BN7" s="97"/>
      <c r="BP7" s="107">
        <v>1900</v>
      </c>
    </row>
    <row r="8" spans="1:68" s="87" customFormat="1">
      <c r="A8" s="77"/>
      <c r="B8" s="108">
        <v>1901</v>
      </c>
      <c r="C8" s="95"/>
      <c r="D8" s="95"/>
      <c r="E8" s="95"/>
      <c r="F8" s="95"/>
      <c r="G8" s="95"/>
      <c r="H8" s="95"/>
      <c r="I8" s="95"/>
      <c r="J8" s="95"/>
      <c r="K8" s="95"/>
      <c r="L8" s="95"/>
      <c r="M8" s="95"/>
      <c r="N8" s="95"/>
      <c r="O8" s="95"/>
      <c r="P8" s="95"/>
      <c r="Q8" s="95"/>
      <c r="R8" s="95"/>
      <c r="S8" s="95"/>
      <c r="T8" s="95"/>
      <c r="U8" s="122"/>
      <c r="V8" s="122" t="s">
        <v>24</v>
      </c>
      <c r="W8" s="121"/>
      <c r="X8" s="108">
        <v>1901</v>
      </c>
      <c r="Y8" s="95"/>
      <c r="Z8" s="95"/>
      <c r="AA8" s="95"/>
      <c r="AB8" s="95"/>
      <c r="AC8" s="95"/>
      <c r="AD8" s="95"/>
      <c r="AE8" s="95"/>
      <c r="AF8" s="95"/>
      <c r="AG8" s="95"/>
      <c r="AH8" s="95"/>
      <c r="AI8" s="95"/>
      <c r="AJ8" s="95"/>
      <c r="AK8" s="95"/>
      <c r="AL8" s="95"/>
      <c r="AM8" s="95"/>
      <c r="AN8" s="95"/>
      <c r="AO8" s="95"/>
      <c r="AP8" s="95"/>
      <c r="AQ8" s="92"/>
      <c r="AR8" s="92" t="s">
        <v>24</v>
      </c>
      <c r="AS8" s="121"/>
      <c r="AT8" s="108">
        <v>1901</v>
      </c>
      <c r="AU8" s="95"/>
      <c r="AV8" s="95"/>
      <c r="AW8" s="95"/>
      <c r="AX8" s="95"/>
      <c r="AY8" s="95"/>
      <c r="AZ8" s="95"/>
      <c r="BA8" s="95"/>
      <c r="BB8" s="95"/>
      <c r="BC8" s="95"/>
      <c r="BD8" s="95"/>
      <c r="BE8" s="95"/>
      <c r="BF8" s="95"/>
      <c r="BG8" s="95"/>
      <c r="BH8" s="95"/>
      <c r="BI8" s="95"/>
      <c r="BJ8" s="95"/>
      <c r="BK8" s="95"/>
      <c r="BL8" s="95"/>
      <c r="BM8" s="97"/>
      <c r="BN8" s="92"/>
      <c r="BP8" s="108">
        <v>1901</v>
      </c>
    </row>
    <row r="9" spans="1:68" s="87" customFormat="1">
      <c r="A9" s="77"/>
      <c r="B9" s="108">
        <v>1902</v>
      </c>
      <c r="C9" s="95"/>
      <c r="D9" s="95"/>
      <c r="E9" s="95"/>
      <c r="F9" s="95"/>
      <c r="G9" s="95"/>
      <c r="H9" s="95"/>
      <c r="I9" s="95"/>
      <c r="J9" s="95"/>
      <c r="K9" s="95"/>
      <c r="L9" s="95"/>
      <c r="M9" s="95"/>
      <c r="N9" s="95"/>
      <c r="O9" s="95"/>
      <c r="P9" s="95"/>
      <c r="Q9" s="95"/>
      <c r="R9" s="95"/>
      <c r="S9" s="95"/>
      <c r="T9" s="95"/>
      <c r="U9" s="92"/>
      <c r="V9" s="92" t="s">
        <v>24</v>
      </c>
      <c r="W9" s="121"/>
      <c r="X9" s="108">
        <v>1902</v>
      </c>
      <c r="Y9" s="95"/>
      <c r="Z9" s="95"/>
      <c r="AA9" s="95"/>
      <c r="AB9" s="95"/>
      <c r="AC9" s="95"/>
      <c r="AD9" s="95"/>
      <c r="AE9" s="95"/>
      <c r="AF9" s="95"/>
      <c r="AG9" s="95"/>
      <c r="AH9" s="95"/>
      <c r="AI9" s="95"/>
      <c r="AJ9" s="95"/>
      <c r="AK9" s="95"/>
      <c r="AL9" s="95"/>
      <c r="AM9" s="95"/>
      <c r="AN9" s="95"/>
      <c r="AO9" s="95"/>
      <c r="AP9" s="95"/>
      <c r="AQ9" s="92"/>
      <c r="AR9" s="92" t="s">
        <v>24</v>
      </c>
      <c r="AS9" s="121"/>
      <c r="AT9" s="108">
        <v>1902</v>
      </c>
      <c r="AU9" s="95"/>
      <c r="AV9" s="95"/>
      <c r="AW9" s="95"/>
      <c r="AX9" s="95"/>
      <c r="AY9" s="95"/>
      <c r="AZ9" s="95"/>
      <c r="BA9" s="95"/>
      <c r="BB9" s="95"/>
      <c r="BC9" s="95"/>
      <c r="BD9" s="95"/>
      <c r="BE9" s="95"/>
      <c r="BF9" s="95"/>
      <c r="BG9" s="95"/>
      <c r="BH9" s="95"/>
      <c r="BI9" s="95"/>
      <c r="BJ9" s="95"/>
      <c r="BK9" s="95"/>
      <c r="BL9" s="95"/>
      <c r="BM9" s="97"/>
      <c r="BN9" s="92"/>
      <c r="BP9" s="108">
        <v>1902</v>
      </c>
    </row>
    <row r="10" spans="1:68" s="87" customFormat="1">
      <c r="A10" s="77"/>
      <c r="B10" s="108">
        <v>1903</v>
      </c>
      <c r="C10" s="122"/>
      <c r="D10" s="95"/>
      <c r="E10" s="95"/>
      <c r="F10" s="95"/>
      <c r="G10" s="95"/>
      <c r="H10" s="95"/>
      <c r="I10" s="95"/>
      <c r="J10" s="95"/>
      <c r="K10" s="95"/>
      <c r="L10" s="95"/>
      <c r="M10" s="95"/>
      <c r="N10" s="95"/>
      <c r="O10" s="95"/>
      <c r="P10" s="95"/>
      <c r="Q10" s="95"/>
      <c r="R10" s="95"/>
      <c r="S10" s="95"/>
      <c r="T10" s="95"/>
      <c r="U10" s="92"/>
      <c r="V10" s="92" t="s">
        <v>24</v>
      </c>
      <c r="W10" s="121"/>
      <c r="X10" s="108">
        <v>1903</v>
      </c>
      <c r="Y10" s="95"/>
      <c r="Z10" s="95"/>
      <c r="AA10" s="95"/>
      <c r="AB10" s="95"/>
      <c r="AC10" s="95"/>
      <c r="AD10" s="95"/>
      <c r="AE10" s="95"/>
      <c r="AF10" s="95"/>
      <c r="AG10" s="95"/>
      <c r="AH10" s="95"/>
      <c r="AI10" s="95"/>
      <c r="AJ10" s="95"/>
      <c r="AK10" s="95"/>
      <c r="AL10" s="95"/>
      <c r="AM10" s="95"/>
      <c r="AN10" s="95"/>
      <c r="AO10" s="95"/>
      <c r="AP10" s="95"/>
      <c r="AQ10" s="92"/>
      <c r="AR10" s="92" t="s">
        <v>24</v>
      </c>
      <c r="AS10" s="121"/>
      <c r="AT10" s="108">
        <v>1903</v>
      </c>
      <c r="AU10" s="95"/>
      <c r="AV10" s="95"/>
      <c r="AW10" s="95"/>
      <c r="AX10" s="95"/>
      <c r="AY10" s="95"/>
      <c r="AZ10" s="95"/>
      <c r="BA10" s="95"/>
      <c r="BB10" s="95"/>
      <c r="BC10" s="95"/>
      <c r="BD10" s="95"/>
      <c r="BE10" s="95"/>
      <c r="BF10" s="95"/>
      <c r="BG10" s="95"/>
      <c r="BH10" s="95"/>
      <c r="BI10" s="95"/>
      <c r="BJ10" s="95"/>
      <c r="BK10" s="95"/>
      <c r="BL10" s="95"/>
      <c r="BM10" s="97"/>
      <c r="BN10" s="92"/>
      <c r="BP10" s="108">
        <v>1903</v>
      </c>
    </row>
    <row r="11" spans="1:68" s="87" customFormat="1">
      <c r="A11" s="77"/>
      <c r="B11" s="108">
        <v>1904</v>
      </c>
      <c r="C11" s="95"/>
      <c r="D11" s="95"/>
      <c r="E11" s="95"/>
      <c r="F11" s="95"/>
      <c r="G11" s="95"/>
      <c r="H11" s="95"/>
      <c r="I11" s="95"/>
      <c r="J11" s="95"/>
      <c r="K11" s="95"/>
      <c r="L11" s="95"/>
      <c r="M11" s="95"/>
      <c r="N11" s="95"/>
      <c r="O11" s="95"/>
      <c r="P11" s="95"/>
      <c r="Q11" s="95"/>
      <c r="R11" s="95"/>
      <c r="S11" s="95"/>
      <c r="T11" s="95"/>
      <c r="U11" s="92"/>
      <c r="V11" s="92" t="s">
        <v>24</v>
      </c>
      <c r="W11" s="121"/>
      <c r="X11" s="108">
        <v>1904</v>
      </c>
      <c r="Y11" s="95"/>
      <c r="Z11" s="95"/>
      <c r="AA11" s="95"/>
      <c r="AB11" s="95"/>
      <c r="AC11" s="95"/>
      <c r="AD11" s="95"/>
      <c r="AE11" s="95"/>
      <c r="AF11" s="95"/>
      <c r="AG11" s="95"/>
      <c r="AH11" s="95"/>
      <c r="AI11" s="95"/>
      <c r="AJ11" s="95"/>
      <c r="AK11" s="95"/>
      <c r="AL11" s="95"/>
      <c r="AM11" s="95"/>
      <c r="AN11" s="95"/>
      <c r="AO11" s="95"/>
      <c r="AP11" s="95"/>
      <c r="AQ11" s="92"/>
      <c r="AR11" s="92" t="s">
        <v>24</v>
      </c>
      <c r="AS11" s="121"/>
      <c r="AT11" s="108">
        <v>1904</v>
      </c>
      <c r="AU11" s="95"/>
      <c r="AV11" s="95"/>
      <c r="AW11" s="95"/>
      <c r="AX11" s="95"/>
      <c r="AY11" s="95"/>
      <c r="AZ11" s="95"/>
      <c r="BA11" s="95"/>
      <c r="BB11" s="95"/>
      <c r="BC11" s="95"/>
      <c r="BD11" s="95"/>
      <c r="BE11" s="95"/>
      <c r="BF11" s="95"/>
      <c r="BG11" s="95"/>
      <c r="BH11" s="95"/>
      <c r="BI11" s="95"/>
      <c r="BJ11" s="95"/>
      <c r="BK11" s="95"/>
      <c r="BL11" s="95"/>
      <c r="BM11" s="97"/>
      <c r="BN11" s="92"/>
      <c r="BP11" s="108">
        <v>1904</v>
      </c>
    </row>
    <row r="12" spans="1:68" s="87" customFormat="1">
      <c r="A12" s="77"/>
      <c r="B12" s="108">
        <v>1905</v>
      </c>
      <c r="C12" s="95"/>
      <c r="D12" s="95"/>
      <c r="E12" s="95"/>
      <c r="F12" s="95"/>
      <c r="G12" s="95"/>
      <c r="H12" s="95"/>
      <c r="I12" s="95"/>
      <c r="J12" s="95"/>
      <c r="K12" s="95"/>
      <c r="L12" s="95"/>
      <c r="M12" s="95"/>
      <c r="N12" s="95"/>
      <c r="O12" s="95"/>
      <c r="P12" s="95"/>
      <c r="Q12" s="95"/>
      <c r="R12" s="95"/>
      <c r="S12" s="95"/>
      <c r="T12" s="95"/>
      <c r="U12" s="92"/>
      <c r="V12" s="92" t="s">
        <v>24</v>
      </c>
      <c r="W12" s="121"/>
      <c r="X12" s="108">
        <v>1905</v>
      </c>
      <c r="Y12" s="95"/>
      <c r="Z12" s="95"/>
      <c r="AA12" s="95"/>
      <c r="AB12" s="95"/>
      <c r="AC12" s="95"/>
      <c r="AD12" s="95"/>
      <c r="AE12" s="95"/>
      <c r="AF12" s="95"/>
      <c r="AG12" s="95"/>
      <c r="AH12" s="95"/>
      <c r="AI12" s="95"/>
      <c r="AJ12" s="95"/>
      <c r="AK12" s="95"/>
      <c r="AL12" s="95"/>
      <c r="AM12" s="95"/>
      <c r="AN12" s="95"/>
      <c r="AO12" s="95"/>
      <c r="AP12" s="95"/>
      <c r="AQ12" s="92"/>
      <c r="AR12" s="92" t="s">
        <v>24</v>
      </c>
      <c r="AS12" s="121"/>
      <c r="AT12" s="108">
        <v>1905</v>
      </c>
      <c r="AU12" s="95"/>
      <c r="AV12" s="95"/>
      <c r="AW12" s="95"/>
      <c r="AX12" s="95"/>
      <c r="AY12" s="95"/>
      <c r="AZ12" s="95"/>
      <c r="BA12" s="95"/>
      <c r="BB12" s="95"/>
      <c r="BC12" s="95"/>
      <c r="BD12" s="95"/>
      <c r="BE12" s="95"/>
      <c r="BF12" s="95"/>
      <c r="BG12" s="95"/>
      <c r="BH12" s="95"/>
      <c r="BI12" s="95"/>
      <c r="BJ12" s="95"/>
      <c r="BK12" s="95"/>
      <c r="BL12" s="95"/>
      <c r="BM12" s="97"/>
      <c r="BN12" s="92"/>
      <c r="BP12" s="108">
        <v>1905</v>
      </c>
    </row>
    <row r="13" spans="1:68" s="87" customFormat="1">
      <c r="A13" s="77"/>
      <c r="B13" s="108">
        <v>1906</v>
      </c>
      <c r="C13" s="95"/>
      <c r="D13" s="95"/>
      <c r="E13" s="95"/>
      <c r="F13" s="95"/>
      <c r="G13" s="95"/>
      <c r="H13" s="95"/>
      <c r="I13" s="95"/>
      <c r="J13" s="95"/>
      <c r="K13" s="95"/>
      <c r="L13" s="95"/>
      <c r="M13" s="95"/>
      <c r="N13" s="95"/>
      <c r="O13" s="95"/>
      <c r="P13" s="95"/>
      <c r="Q13" s="95"/>
      <c r="R13" s="95"/>
      <c r="S13" s="95"/>
      <c r="T13" s="95"/>
      <c r="U13" s="92"/>
      <c r="V13" s="92" t="s">
        <v>24</v>
      </c>
      <c r="W13" s="121"/>
      <c r="X13" s="108">
        <v>1906</v>
      </c>
      <c r="Y13" s="95"/>
      <c r="Z13" s="95"/>
      <c r="AA13" s="95"/>
      <c r="AB13" s="95"/>
      <c r="AC13" s="95"/>
      <c r="AD13" s="95"/>
      <c r="AE13" s="95"/>
      <c r="AF13" s="95"/>
      <c r="AG13" s="95"/>
      <c r="AH13" s="95"/>
      <c r="AI13" s="95"/>
      <c r="AJ13" s="95"/>
      <c r="AK13" s="95"/>
      <c r="AL13" s="95"/>
      <c r="AM13" s="95"/>
      <c r="AN13" s="95"/>
      <c r="AO13" s="95"/>
      <c r="AP13" s="95"/>
      <c r="AQ13" s="92"/>
      <c r="AR13" s="92" t="s">
        <v>24</v>
      </c>
      <c r="AS13" s="121"/>
      <c r="AT13" s="108">
        <v>1906</v>
      </c>
      <c r="AU13" s="95"/>
      <c r="AV13" s="95"/>
      <c r="AW13" s="95"/>
      <c r="AX13" s="95"/>
      <c r="AY13" s="95"/>
      <c r="AZ13" s="95"/>
      <c r="BA13" s="95"/>
      <c r="BB13" s="95"/>
      <c r="BC13" s="95"/>
      <c r="BD13" s="95"/>
      <c r="BE13" s="95"/>
      <c r="BF13" s="95"/>
      <c r="BG13" s="95"/>
      <c r="BH13" s="95"/>
      <c r="BI13" s="95"/>
      <c r="BJ13" s="95"/>
      <c r="BK13" s="95"/>
      <c r="BL13" s="95"/>
      <c r="BM13" s="97"/>
      <c r="BN13" s="92"/>
      <c r="BP13" s="108">
        <v>1906</v>
      </c>
    </row>
    <row r="14" spans="1:68" s="87" customFormat="1">
      <c r="B14" s="109">
        <v>1907</v>
      </c>
      <c r="C14" s="95" t="s">
        <v>24</v>
      </c>
      <c r="D14" s="95" t="s">
        <v>24</v>
      </c>
      <c r="E14" s="95" t="s">
        <v>24</v>
      </c>
      <c r="F14" s="95" t="s">
        <v>24</v>
      </c>
      <c r="G14" s="95" t="s">
        <v>24</v>
      </c>
      <c r="H14" s="95" t="s">
        <v>24</v>
      </c>
      <c r="I14" s="95" t="s">
        <v>24</v>
      </c>
      <c r="J14" s="95" t="s">
        <v>24</v>
      </c>
      <c r="K14" s="95" t="s">
        <v>24</v>
      </c>
      <c r="L14" s="95" t="s">
        <v>24</v>
      </c>
      <c r="M14" s="95" t="s">
        <v>24</v>
      </c>
      <c r="N14" s="95" t="s">
        <v>24</v>
      </c>
      <c r="O14" s="95" t="s">
        <v>24</v>
      </c>
      <c r="P14" s="95" t="s">
        <v>24</v>
      </c>
      <c r="Q14" s="95" t="s">
        <v>24</v>
      </c>
      <c r="R14" s="95" t="s">
        <v>24</v>
      </c>
      <c r="S14" s="95" t="s">
        <v>24</v>
      </c>
      <c r="T14" s="95" t="s">
        <v>24</v>
      </c>
      <c r="U14" s="95" t="s">
        <v>24</v>
      </c>
      <c r="V14" s="95" t="s">
        <v>24</v>
      </c>
      <c r="W14" s="121"/>
      <c r="X14" s="109">
        <v>1907</v>
      </c>
      <c r="Y14" s="95" t="s">
        <v>24</v>
      </c>
      <c r="Z14" s="95" t="s">
        <v>24</v>
      </c>
      <c r="AA14" s="95" t="s">
        <v>24</v>
      </c>
      <c r="AB14" s="95" t="s">
        <v>24</v>
      </c>
      <c r="AC14" s="95" t="s">
        <v>24</v>
      </c>
      <c r="AD14" s="95" t="s">
        <v>24</v>
      </c>
      <c r="AE14" s="95" t="s">
        <v>24</v>
      </c>
      <c r="AF14" s="95" t="s">
        <v>24</v>
      </c>
      <c r="AG14" s="95" t="s">
        <v>24</v>
      </c>
      <c r="AH14" s="95" t="s">
        <v>24</v>
      </c>
      <c r="AI14" s="95" t="s">
        <v>24</v>
      </c>
      <c r="AJ14" s="95" t="s">
        <v>24</v>
      </c>
      <c r="AK14" s="95" t="s">
        <v>24</v>
      </c>
      <c r="AL14" s="95" t="s">
        <v>24</v>
      </c>
      <c r="AM14" s="95" t="s">
        <v>24</v>
      </c>
      <c r="AN14" s="95" t="s">
        <v>24</v>
      </c>
      <c r="AO14" s="95" t="s">
        <v>24</v>
      </c>
      <c r="AP14" s="95" t="s">
        <v>24</v>
      </c>
      <c r="AQ14" s="95" t="s">
        <v>24</v>
      </c>
      <c r="AR14" s="95" t="s">
        <v>24</v>
      </c>
      <c r="AS14" s="121"/>
      <c r="AT14" s="109">
        <v>1907</v>
      </c>
      <c r="AU14" s="95" t="s">
        <v>24</v>
      </c>
      <c r="AV14" s="95" t="s">
        <v>24</v>
      </c>
      <c r="AW14" s="95" t="s">
        <v>24</v>
      </c>
      <c r="AX14" s="95" t="s">
        <v>24</v>
      </c>
      <c r="AY14" s="95" t="s">
        <v>24</v>
      </c>
      <c r="AZ14" s="95" t="s">
        <v>24</v>
      </c>
      <c r="BA14" s="95" t="s">
        <v>24</v>
      </c>
      <c r="BB14" s="95" t="s">
        <v>24</v>
      </c>
      <c r="BC14" s="95" t="s">
        <v>24</v>
      </c>
      <c r="BD14" s="95" t="s">
        <v>24</v>
      </c>
      <c r="BE14" s="95" t="s">
        <v>24</v>
      </c>
      <c r="BF14" s="95" t="s">
        <v>24</v>
      </c>
      <c r="BG14" s="95" t="s">
        <v>24</v>
      </c>
      <c r="BH14" s="95" t="s">
        <v>24</v>
      </c>
      <c r="BI14" s="95" t="s">
        <v>24</v>
      </c>
      <c r="BJ14" s="95" t="s">
        <v>24</v>
      </c>
      <c r="BK14" s="95" t="s">
        <v>24</v>
      </c>
      <c r="BL14" s="95" t="s">
        <v>24</v>
      </c>
      <c r="BM14" s="95" t="s">
        <v>24</v>
      </c>
      <c r="BN14" s="95" t="s">
        <v>24</v>
      </c>
      <c r="BP14" s="108">
        <v>1907</v>
      </c>
    </row>
    <row r="15" spans="1:68" s="87" customFormat="1">
      <c r="B15" s="109">
        <v>1908</v>
      </c>
      <c r="C15" s="95" t="s">
        <v>24</v>
      </c>
      <c r="D15" s="95" t="s">
        <v>24</v>
      </c>
      <c r="E15" s="95" t="s">
        <v>24</v>
      </c>
      <c r="F15" s="95" t="s">
        <v>24</v>
      </c>
      <c r="G15" s="95" t="s">
        <v>24</v>
      </c>
      <c r="H15" s="95" t="s">
        <v>24</v>
      </c>
      <c r="I15" s="95" t="s">
        <v>24</v>
      </c>
      <c r="J15" s="95" t="s">
        <v>24</v>
      </c>
      <c r="K15" s="95" t="s">
        <v>24</v>
      </c>
      <c r="L15" s="95" t="s">
        <v>24</v>
      </c>
      <c r="M15" s="95" t="s">
        <v>24</v>
      </c>
      <c r="N15" s="95" t="s">
        <v>24</v>
      </c>
      <c r="O15" s="95" t="s">
        <v>24</v>
      </c>
      <c r="P15" s="95" t="s">
        <v>24</v>
      </c>
      <c r="Q15" s="95" t="s">
        <v>24</v>
      </c>
      <c r="R15" s="95" t="s">
        <v>24</v>
      </c>
      <c r="S15" s="95" t="s">
        <v>24</v>
      </c>
      <c r="T15" s="95" t="s">
        <v>24</v>
      </c>
      <c r="U15" s="95" t="s">
        <v>24</v>
      </c>
      <c r="V15" s="95" t="s">
        <v>24</v>
      </c>
      <c r="W15" s="121"/>
      <c r="X15" s="109">
        <v>1908</v>
      </c>
      <c r="Y15" s="95" t="s">
        <v>24</v>
      </c>
      <c r="Z15" s="95" t="s">
        <v>24</v>
      </c>
      <c r="AA15" s="95" t="s">
        <v>24</v>
      </c>
      <c r="AB15" s="95" t="s">
        <v>24</v>
      </c>
      <c r="AC15" s="95" t="s">
        <v>24</v>
      </c>
      <c r="AD15" s="95" t="s">
        <v>24</v>
      </c>
      <c r="AE15" s="95" t="s">
        <v>24</v>
      </c>
      <c r="AF15" s="95" t="s">
        <v>24</v>
      </c>
      <c r="AG15" s="95" t="s">
        <v>24</v>
      </c>
      <c r="AH15" s="95" t="s">
        <v>24</v>
      </c>
      <c r="AI15" s="95" t="s">
        <v>24</v>
      </c>
      <c r="AJ15" s="95" t="s">
        <v>24</v>
      </c>
      <c r="AK15" s="95" t="s">
        <v>24</v>
      </c>
      <c r="AL15" s="95" t="s">
        <v>24</v>
      </c>
      <c r="AM15" s="95" t="s">
        <v>24</v>
      </c>
      <c r="AN15" s="95" t="s">
        <v>24</v>
      </c>
      <c r="AO15" s="95" t="s">
        <v>24</v>
      </c>
      <c r="AP15" s="95" t="s">
        <v>24</v>
      </c>
      <c r="AQ15" s="95" t="s">
        <v>24</v>
      </c>
      <c r="AR15" s="95" t="s">
        <v>24</v>
      </c>
      <c r="AS15" s="121"/>
      <c r="AT15" s="109">
        <v>1908</v>
      </c>
      <c r="AU15" s="95" t="s">
        <v>24</v>
      </c>
      <c r="AV15" s="95" t="s">
        <v>24</v>
      </c>
      <c r="AW15" s="95" t="s">
        <v>24</v>
      </c>
      <c r="AX15" s="95" t="s">
        <v>24</v>
      </c>
      <c r="AY15" s="95" t="s">
        <v>24</v>
      </c>
      <c r="AZ15" s="95" t="s">
        <v>24</v>
      </c>
      <c r="BA15" s="95" t="s">
        <v>24</v>
      </c>
      <c r="BB15" s="95" t="s">
        <v>24</v>
      </c>
      <c r="BC15" s="95" t="s">
        <v>24</v>
      </c>
      <c r="BD15" s="95" t="s">
        <v>24</v>
      </c>
      <c r="BE15" s="95" t="s">
        <v>24</v>
      </c>
      <c r="BF15" s="95" t="s">
        <v>24</v>
      </c>
      <c r="BG15" s="95" t="s">
        <v>24</v>
      </c>
      <c r="BH15" s="95" t="s">
        <v>24</v>
      </c>
      <c r="BI15" s="95" t="s">
        <v>24</v>
      </c>
      <c r="BJ15" s="95" t="s">
        <v>24</v>
      </c>
      <c r="BK15" s="95" t="s">
        <v>24</v>
      </c>
      <c r="BL15" s="95" t="s">
        <v>24</v>
      </c>
      <c r="BM15" s="95" t="s">
        <v>24</v>
      </c>
      <c r="BN15" s="95" t="s">
        <v>24</v>
      </c>
      <c r="BP15" s="108">
        <v>1908</v>
      </c>
    </row>
    <row r="16" spans="1:68" s="87" customFormat="1">
      <c r="B16" s="109">
        <v>1909</v>
      </c>
      <c r="C16" s="95" t="s">
        <v>24</v>
      </c>
      <c r="D16" s="95" t="s">
        <v>24</v>
      </c>
      <c r="E16" s="95" t="s">
        <v>24</v>
      </c>
      <c r="F16" s="95" t="s">
        <v>24</v>
      </c>
      <c r="G16" s="95" t="s">
        <v>24</v>
      </c>
      <c r="H16" s="95" t="s">
        <v>24</v>
      </c>
      <c r="I16" s="95" t="s">
        <v>24</v>
      </c>
      <c r="J16" s="95" t="s">
        <v>24</v>
      </c>
      <c r="K16" s="95" t="s">
        <v>24</v>
      </c>
      <c r="L16" s="95" t="s">
        <v>24</v>
      </c>
      <c r="M16" s="95" t="s">
        <v>24</v>
      </c>
      <c r="N16" s="95" t="s">
        <v>24</v>
      </c>
      <c r="O16" s="95" t="s">
        <v>24</v>
      </c>
      <c r="P16" s="95" t="s">
        <v>24</v>
      </c>
      <c r="Q16" s="95" t="s">
        <v>24</v>
      </c>
      <c r="R16" s="95" t="s">
        <v>24</v>
      </c>
      <c r="S16" s="95" t="s">
        <v>24</v>
      </c>
      <c r="T16" s="95" t="s">
        <v>24</v>
      </c>
      <c r="U16" s="95" t="s">
        <v>24</v>
      </c>
      <c r="V16" s="95" t="s">
        <v>24</v>
      </c>
      <c r="W16" s="121"/>
      <c r="X16" s="109">
        <v>1909</v>
      </c>
      <c r="Y16" s="95" t="s">
        <v>24</v>
      </c>
      <c r="Z16" s="95" t="s">
        <v>24</v>
      </c>
      <c r="AA16" s="95" t="s">
        <v>24</v>
      </c>
      <c r="AB16" s="95" t="s">
        <v>24</v>
      </c>
      <c r="AC16" s="95" t="s">
        <v>24</v>
      </c>
      <c r="AD16" s="95" t="s">
        <v>24</v>
      </c>
      <c r="AE16" s="95" t="s">
        <v>24</v>
      </c>
      <c r="AF16" s="95" t="s">
        <v>24</v>
      </c>
      <c r="AG16" s="95" t="s">
        <v>24</v>
      </c>
      <c r="AH16" s="95" t="s">
        <v>24</v>
      </c>
      <c r="AI16" s="95" t="s">
        <v>24</v>
      </c>
      <c r="AJ16" s="95" t="s">
        <v>24</v>
      </c>
      <c r="AK16" s="95" t="s">
        <v>24</v>
      </c>
      <c r="AL16" s="95" t="s">
        <v>24</v>
      </c>
      <c r="AM16" s="95" t="s">
        <v>24</v>
      </c>
      <c r="AN16" s="95" t="s">
        <v>24</v>
      </c>
      <c r="AO16" s="95" t="s">
        <v>24</v>
      </c>
      <c r="AP16" s="95" t="s">
        <v>24</v>
      </c>
      <c r="AQ16" s="95" t="s">
        <v>24</v>
      </c>
      <c r="AR16" s="95" t="s">
        <v>24</v>
      </c>
      <c r="AS16" s="121"/>
      <c r="AT16" s="109">
        <v>1909</v>
      </c>
      <c r="AU16" s="95" t="s">
        <v>24</v>
      </c>
      <c r="AV16" s="95" t="s">
        <v>24</v>
      </c>
      <c r="AW16" s="95" t="s">
        <v>24</v>
      </c>
      <c r="AX16" s="95" t="s">
        <v>24</v>
      </c>
      <c r="AY16" s="95" t="s">
        <v>24</v>
      </c>
      <c r="AZ16" s="95" t="s">
        <v>24</v>
      </c>
      <c r="BA16" s="95" t="s">
        <v>24</v>
      </c>
      <c r="BB16" s="95" t="s">
        <v>24</v>
      </c>
      <c r="BC16" s="95" t="s">
        <v>24</v>
      </c>
      <c r="BD16" s="95" t="s">
        <v>24</v>
      </c>
      <c r="BE16" s="95" t="s">
        <v>24</v>
      </c>
      <c r="BF16" s="95" t="s">
        <v>24</v>
      </c>
      <c r="BG16" s="95" t="s">
        <v>24</v>
      </c>
      <c r="BH16" s="95" t="s">
        <v>24</v>
      </c>
      <c r="BI16" s="95" t="s">
        <v>24</v>
      </c>
      <c r="BJ16" s="95" t="s">
        <v>24</v>
      </c>
      <c r="BK16" s="95" t="s">
        <v>24</v>
      </c>
      <c r="BL16" s="95" t="s">
        <v>24</v>
      </c>
      <c r="BM16" s="95" t="s">
        <v>24</v>
      </c>
      <c r="BN16" s="95" t="s">
        <v>24</v>
      </c>
      <c r="BP16" s="108">
        <v>1909</v>
      </c>
    </row>
    <row r="17" spans="2:68" s="87" customFormat="1">
      <c r="B17" s="109">
        <v>1910</v>
      </c>
      <c r="C17" s="95" t="s">
        <v>24</v>
      </c>
      <c r="D17" s="95" t="s">
        <v>24</v>
      </c>
      <c r="E17" s="95" t="s">
        <v>24</v>
      </c>
      <c r="F17" s="95" t="s">
        <v>24</v>
      </c>
      <c r="G17" s="95" t="s">
        <v>24</v>
      </c>
      <c r="H17" s="95" t="s">
        <v>24</v>
      </c>
      <c r="I17" s="95" t="s">
        <v>24</v>
      </c>
      <c r="J17" s="95" t="s">
        <v>24</v>
      </c>
      <c r="K17" s="95" t="s">
        <v>24</v>
      </c>
      <c r="L17" s="95" t="s">
        <v>24</v>
      </c>
      <c r="M17" s="95" t="s">
        <v>24</v>
      </c>
      <c r="N17" s="95" t="s">
        <v>24</v>
      </c>
      <c r="O17" s="95" t="s">
        <v>24</v>
      </c>
      <c r="P17" s="95" t="s">
        <v>24</v>
      </c>
      <c r="Q17" s="95" t="s">
        <v>24</v>
      </c>
      <c r="R17" s="95" t="s">
        <v>24</v>
      </c>
      <c r="S17" s="95" t="s">
        <v>24</v>
      </c>
      <c r="T17" s="95" t="s">
        <v>24</v>
      </c>
      <c r="U17" s="95" t="s">
        <v>24</v>
      </c>
      <c r="V17" s="95" t="s">
        <v>24</v>
      </c>
      <c r="W17" s="121"/>
      <c r="X17" s="109">
        <v>1910</v>
      </c>
      <c r="Y17" s="95" t="s">
        <v>24</v>
      </c>
      <c r="Z17" s="95" t="s">
        <v>24</v>
      </c>
      <c r="AA17" s="95" t="s">
        <v>24</v>
      </c>
      <c r="AB17" s="95" t="s">
        <v>24</v>
      </c>
      <c r="AC17" s="95" t="s">
        <v>24</v>
      </c>
      <c r="AD17" s="95" t="s">
        <v>24</v>
      </c>
      <c r="AE17" s="95" t="s">
        <v>24</v>
      </c>
      <c r="AF17" s="95" t="s">
        <v>24</v>
      </c>
      <c r="AG17" s="95" t="s">
        <v>24</v>
      </c>
      <c r="AH17" s="95" t="s">
        <v>24</v>
      </c>
      <c r="AI17" s="95" t="s">
        <v>24</v>
      </c>
      <c r="AJ17" s="95" t="s">
        <v>24</v>
      </c>
      <c r="AK17" s="95" t="s">
        <v>24</v>
      </c>
      <c r="AL17" s="95" t="s">
        <v>24</v>
      </c>
      <c r="AM17" s="95" t="s">
        <v>24</v>
      </c>
      <c r="AN17" s="95" t="s">
        <v>24</v>
      </c>
      <c r="AO17" s="95" t="s">
        <v>24</v>
      </c>
      <c r="AP17" s="95" t="s">
        <v>24</v>
      </c>
      <c r="AQ17" s="95" t="s">
        <v>24</v>
      </c>
      <c r="AR17" s="95" t="s">
        <v>24</v>
      </c>
      <c r="AS17" s="121"/>
      <c r="AT17" s="109">
        <v>1910</v>
      </c>
      <c r="AU17" s="95" t="s">
        <v>24</v>
      </c>
      <c r="AV17" s="95" t="s">
        <v>24</v>
      </c>
      <c r="AW17" s="95" t="s">
        <v>24</v>
      </c>
      <c r="AX17" s="95" t="s">
        <v>24</v>
      </c>
      <c r="AY17" s="95" t="s">
        <v>24</v>
      </c>
      <c r="AZ17" s="95" t="s">
        <v>24</v>
      </c>
      <c r="BA17" s="95" t="s">
        <v>24</v>
      </c>
      <c r="BB17" s="95" t="s">
        <v>24</v>
      </c>
      <c r="BC17" s="95" t="s">
        <v>24</v>
      </c>
      <c r="BD17" s="95" t="s">
        <v>24</v>
      </c>
      <c r="BE17" s="95" t="s">
        <v>24</v>
      </c>
      <c r="BF17" s="95" t="s">
        <v>24</v>
      </c>
      <c r="BG17" s="95" t="s">
        <v>24</v>
      </c>
      <c r="BH17" s="95" t="s">
        <v>24</v>
      </c>
      <c r="BI17" s="95" t="s">
        <v>24</v>
      </c>
      <c r="BJ17" s="95" t="s">
        <v>24</v>
      </c>
      <c r="BK17" s="95" t="s">
        <v>24</v>
      </c>
      <c r="BL17" s="95" t="s">
        <v>24</v>
      </c>
      <c r="BM17" s="95" t="s">
        <v>24</v>
      </c>
      <c r="BN17" s="95" t="s">
        <v>24</v>
      </c>
      <c r="BP17" s="109">
        <v>1910</v>
      </c>
    </row>
    <row r="18" spans="2:68" s="87" customFormat="1">
      <c r="B18" s="109">
        <v>1911</v>
      </c>
      <c r="C18" s="95" t="s">
        <v>24</v>
      </c>
      <c r="D18" s="95" t="s">
        <v>24</v>
      </c>
      <c r="E18" s="95" t="s">
        <v>24</v>
      </c>
      <c r="F18" s="95" t="s">
        <v>24</v>
      </c>
      <c r="G18" s="95" t="s">
        <v>24</v>
      </c>
      <c r="H18" s="95" t="s">
        <v>24</v>
      </c>
      <c r="I18" s="95" t="s">
        <v>24</v>
      </c>
      <c r="J18" s="95" t="s">
        <v>24</v>
      </c>
      <c r="K18" s="95" t="s">
        <v>24</v>
      </c>
      <c r="L18" s="95" t="s">
        <v>24</v>
      </c>
      <c r="M18" s="95" t="s">
        <v>24</v>
      </c>
      <c r="N18" s="95" t="s">
        <v>24</v>
      </c>
      <c r="O18" s="95" t="s">
        <v>24</v>
      </c>
      <c r="P18" s="95" t="s">
        <v>24</v>
      </c>
      <c r="Q18" s="95" t="s">
        <v>24</v>
      </c>
      <c r="R18" s="95" t="s">
        <v>24</v>
      </c>
      <c r="S18" s="95" t="s">
        <v>24</v>
      </c>
      <c r="T18" s="95" t="s">
        <v>24</v>
      </c>
      <c r="U18" s="95" t="s">
        <v>24</v>
      </c>
      <c r="V18" s="95" t="s">
        <v>24</v>
      </c>
      <c r="W18" s="121"/>
      <c r="X18" s="109">
        <v>1911</v>
      </c>
      <c r="Y18" s="95" t="s">
        <v>24</v>
      </c>
      <c r="Z18" s="95" t="s">
        <v>24</v>
      </c>
      <c r="AA18" s="95" t="s">
        <v>24</v>
      </c>
      <c r="AB18" s="95" t="s">
        <v>24</v>
      </c>
      <c r="AC18" s="95" t="s">
        <v>24</v>
      </c>
      <c r="AD18" s="95" t="s">
        <v>24</v>
      </c>
      <c r="AE18" s="95" t="s">
        <v>24</v>
      </c>
      <c r="AF18" s="95" t="s">
        <v>24</v>
      </c>
      <c r="AG18" s="95" t="s">
        <v>24</v>
      </c>
      <c r="AH18" s="95" t="s">
        <v>24</v>
      </c>
      <c r="AI18" s="95" t="s">
        <v>24</v>
      </c>
      <c r="AJ18" s="95" t="s">
        <v>24</v>
      </c>
      <c r="AK18" s="95" t="s">
        <v>24</v>
      </c>
      <c r="AL18" s="95" t="s">
        <v>24</v>
      </c>
      <c r="AM18" s="95" t="s">
        <v>24</v>
      </c>
      <c r="AN18" s="95" t="s">
        <v>24</v>
      </c>
      <c r="AO18" s="95" t="s">
        <v>24</v>
      </c>
      <c r="AP18" s="95" t="s">
        <v>24</v>
      </c>
      <c r="AQ18" s="95" t="s">
        <v>24</v>
      </c>
      <c r="AR18" s="95" t="s">
        <v>24</v>
      </c>
      <c r="AS18" s="121"/>
      <c r="AT18" s="109">
        <v>1911</v>
      </c>
      <c r="AU18" s="95" t="s">
        <v>24</v>
      </c>
      <c r="AV18" s="95" t="s">
        <v>24</v>
      </c>
      <c r="AW18" s="95" t="s">
        <v>24</v>
      </c>
      <c r="AX18" s="95" t="s">
        <v>24</v>
      </c>
      <c r="AY18" s="95" t="s">
        <v>24</v>
      </c>
      <c r="AZ18" s="95" t="s">
        <v>24</v>
      </c>
      <c r="BA18" s="95" t="s">
        <v>24</v>
      </c>
      <c r="BB18" s="95" t="s">
        <v>24</v>
      </c>
      <c r="BC18" s="95" t="s">
        <v>24</v>
      </c>
      <c r="BD18" s="95" t="s">
        <v>24</v>
      </c>
      <c r="BE18" s="95" t="s">
        <v>24</v>
      </c>
      <c r="BF18" s="95" t="s">
        <v>24</v>
      </c>
      <c r="BG18" s="95" t="s">
        <v>24</v>
      </c>
      <c r="BH18" s="95" t="s">
        <v>24</v>
      </c>
      <c r="BI18" s="95" t="s">
        <v>24</v>
      </c>
      <c r="BJ18" s="95" t="s">
        <v>24</v>
      </c>
      <c r="BK18" s="95" t="s">
        <v>24</v>
      </c>
      <c r="BL18" s="95" t="s">
        <v>24</v>
      </c>
      <c r="BM18" s="95" t="s">
        <v>24</v>
      </c>
      <c r="BN18" s="95" t="s">
        <v>24</v>
      </c>
      <c r="BP18" s="109">
        <v>1911</v>
      </c>
    </row>
    <row r="19" spans="2:68" s="87" customFormat="1">
      <c r="B19" s="109">
        <v>1912</v>
      </c>
      <c r="C19" s="95" t="s">
        <v>24</v>
      </c>
      <c r="D19" s="95" t="s">
        <v>24</v>
      </c>
      <c r="E19" s="95" t="s">
        <v>24</v>
      </c>
      <c r="F19" s="95" t="s">
        <v>24</v>
      </c>
      <c r="G19" s="95" t="s">
        <v>24</v>
      </c>
      <c r="H19" s="95" t="s">
        <v>24</v>
      </c>
      <c r="I19" s="95" t="s">
        <v>24</v>
      </c>
      <c r="J19" s="95" t="s">
        <v>24</v>
      </c>
      <c r="K19" s="95" t="s">
        <v>24</v>
      </c>
      <c r="L19" s="95" t="s">
        <v>24</v>
      </c>
      <c r="M19" s="95" t="s">
        <v>24</v>
      </c>
      <c r="N19" s="95" t="s">
        <v>24</v>
      </c>
      <c r="O19" s="95" t="s">
        <v>24</v>
      </c>
      <c r="P19" s="95" t="s">
        <v>24</v>
      </c>
      <c r="Q19" s="95" t="s">
        <v>24</v>
      </c>
      <c r="R19" s="95" t="s">
        <v>24</v>
      </c>
      <c r="S19" s="95" t="s">
        <v>24</v>
      </c>
      <c r="T19" s="95" t="s">
        <v>24</v>
      </c>
      <c r="U19" s="95" t="s">
        <v>24</v>
      </c>
      <c r="V19" s="95" t="s">
        <v>24</v>
      </c>
      <c r="W19" s="121"/>
      <c r="X19" s="109">
        <v>1912</v>
      </c>
      <c r="Y19" s="95" t="s">
        <v>24</v>
      </c>
      <c r="Z19" s="95" t="s">
        <v>24</v>
      </c>
      <c r="AA19" s="95" t="s">
        <v>24</v>
      </c>
      <c r="AB19" s="95" t="s">
        <v>24</v>
      </c>
      <c r="AC19" s="95" t="s">
        <v>24</v>
      </c>
      <c r="AD19" s="95" t="s">
        <v>24</v>
      </c>
      <c r="AE19" s="95" t="s">
        <v>24</v>
      </c>
      <c r="AF19" s="95" t="s">
        <v>24</v>
      </c>
      <c r="AG19" s="95" t="s">
        <v>24</v>
      </c>
      <c r="AH19" s="95" t="s">
        <v>24</v>
      </c>
      <c r="AI19" s="95" t="s">
        <v>24</v>
      </c>
      <c r="AJ19" s="95" t="s">
        <v>24</v>
      </c>
      <c r="AK19" s="95" t="s">
        <v>24</v>
      </c>
      <c r="AL19" s="95" t="s">
        <v>24</v>
      </c>
      <c r="AM19" s="95" t="s">
        <v>24</v>
      </c>
      <c r="AN19" s="95" t="s">
        <v>24</v>
      </c>
      <c r="AO19" s="95" t="s">
        <v>24</v>
      </c>
      <c r="AP19" s="95" t="s">
        <v>24</v>
      </c>
      <c r="AQ19" s="95" t="s">
        <v>24</v>
      </c>
      <c r="AR19" s="95" t="s">
        <v>24</v>
      </c>
      <c r="AS19" s="121"/>
      <c r="AT19" s="109">
        <v>1912</v>
      </c>
      <c r="AU19" s="95" t="s">
        <v>24</v>
      </c>
      <c r="AV19" s="95" t="s">
        <v>24</v>
      </c>
      <c r="AW19" s="95" t="s">
        <v>24</v>
      </c>
      <c r="AX19" s="95" t="s">
        <v>24</v>
      </c>
      <c r="AY19" s="95" t="s">
        <v>24</v>
      </c>
      <c r="AZ19" s="95" t="s">
        <v>24</v>
      </c>
      <c r="BA19" s="95" t="s">
        <v>24</v>
      </c>
      <c r="BB19" s="95" t="s">
        <v>24</v>
      </c>
      <c r="BC19" s="95" t="s">
        <v>24</v>
      </c>
      <c r="BD19" s="95" t="s">
        <v>24</v>
      </c>
      <c r="BE19" s="95" t="s">
        <v>24</v>
      </c>
      <c r="BF19" s="95" t="s">
        <v>24</v>
      </c>
      <c r="BG19" s="95" t="s">
        <v>24</v>
      </c>
      <c r="BH19" s="95" t="s">
        <v>24</v>
      </c>
      <c r="BI19" s="95" t="s">
        <v>24</v>
      </c>
      <c r="BJ19" s="95" t="s">
        <v>24</v>
      </c>
      <c r="BK19" s="95" t="s">
        <v>24</v>
      </c>
      <c r="BL19" s="95" t="s">
        <v>24</v>
      </c>
      <c r="BM19" s="95" t="s">
        <v>24</v>
      </c>
      <c r="BN19" s="95" t="s">
        <v>24</v>
      </c>
      <c r="BP19" s="109">
        <v>1912</v>
      </c>
    </row>
    <row r="20" spans="2:68" s="87" customFormat="1">
      <c r="B20" s="109">
        <v>1913</v>
      </c>
      <c r="C20" s="95" t="s">
        <v>24</v>
      </c>
      <c r="D20" s="95" t="s">
        <v>24</v>
      </c>
      <c r="E20" s="95" t="s">
        <v>24</v>
      </c>
      <c r="F20" s="95" t="s">
        <v>24</v>
      </c>
      <c r="G20" s="95" t="s">
        <v>24</v>
      </c>
      <c r="H20" s="95" t="s">
        <v>24</v>
      </c>
      <c r="I20" s="95" t="s">
        <v>24</v>
      </c>
      <c r="J20" s="95" t="s">
        <v>24</v>
      </c>
      <c r="K20" s="95" t="s">
        <v>24</v>
      </c>
      <c r="L20" s="95" t="s">
        <v>24</v>
      </c>
      <c r="M20" s="95" t="s">
        <v>24</v>
      </c>
      <c r="N20" s="95" t="s">
        <v>24</v>
      </c>
      <c r="O20" s="95" t="s">
        <v>24</v>
      </c>
      <c r="P20" s="95" t="s">
        <v>24</v>
      </c>
      <c r="Q20" s="95" t="s">
        <v>24</v>
      </c>
      <c r="R20" s="95" t="s">
        <v>24</v>
      </c>
      <c r="S20" s="95" t="s">
        <v>24</v>
      </c>
      <c r="T20" s="95" t="s">
        <v>24</v>
      </c>
      <c r="U20" s="95" t="s">
        <v>24</v>
      </c>
      <c r="V20" s="95" t="s">
        <v>24</v>
      </c>
      <c r="W20" s="121"/>
      <c r="X20" s="109">
        <v>1913</v>
      </c>
      <c r="Y20" s="95" t="s">
        <v>24</v>
      </c>
      <c r="Z20" s="95" t="s">
        <v>24</v>
      </c>
      <c r="AA20" s="95" t="s">
        <v>24</v>
      </c>
      <c r="AB20" s="95" t="s">
        <v>24</v>
      </c>
      <c r="AC20" s="95" t="s">
        <v>24</v>
      </c>
      <c r="AD20" s="95" t="s">
        <v>24</v>
      </c>
      <c r="AE20" s="95" t="s">
        <v>24</v>
      </c>
      <c r="AF20" s="95" t="s">
        <v>24</v>
      </c>
      <c r="AG20" s="95" t="s">
        <v>24</v>
      </c>
      <c r="AH20" s="95" t="s">
        <v>24</v>
      </c>
      <c r="AI20" s="95" t="s">
        <v>24</v>
      </c>
      <c r="AJ20" s="95" t="s">
        <v>24</v>
      </c>
      <c r="AK20" s="95" t="s">
        <v>24</v>
      </c>
      <c r="AL20" s="95" t="s">
        <v>24</v>
      </c>
      <c r="AM20" s="95" t="s">
        <v>24</v>
      </c>
      <c r="AN20" s="95" t="s">
        <v>24</v>
      </c>
      <c r="AO20" s="95" t="s">
        <v>24</v>
      </c>
      <c r="AP20" s="95" t="s">
        <v>24</v>
      </c>
      <c r="AQ20" s="95" t="s">
        <v>24</v>
      </c>
      <c r="AR20" s="95" t="s">
        <v>24</v>
      </c>
      <c r="AS20" s="121"/>
      <c r="AT20" s="109">
        <v>1913</v>
      </c>
      <c r="AU20" s="95" t="s">
        <v>24</v>
      </c>
      <c r="AV20" s="95" t="s">
        <v>24</v>
      </c>
      <c r="AW20" s="95" t="s">
        <v>24</v>
      </c>
      <c r="AX20" s="95" t="s">
        <v>24</v>
      </c>
      <c r="AY20" s="95" t="s">
        <v>24</v>
      </c>
      <c r="AZ20" s="95" t="s">
        <v>24</v>
      </c>
      <c r="BA20" s="95" t="s">
        <v>24</v>
      </c>
      <c r="BB20" s="95" t="s">
        <v>24</v>
      </c>
      <c r="BC20" s="95" t="s">
        <v>24</v>
      </c>
      <c r="BD20" s="95" t="s">
        <v>24</v>
      </c>
      <c r="BE20" s="95" t="s">
        <v>24</v>
      </c>
      <c r="BF20" s="95" t="s">
        <v>24</v>
      </c>
      <c r="BG20" s="95" t="s">
        <v>24</v>
      </c>
      <c r="BH20" s="95" t="s">
        <v>24</v>
      </c>
      <c r="BI20" s="95" t="s">
        <v>24</v>
      </c>
      <c r="BJ20" s="95" t="s">
        <v>24</v>
      </c>
      <c r="BK20" s="95" t="s">
        <v>24</v>
      </c>
      <c r="BL20" s="95" t="s">
        <v>24</v>
      </c>
      <c r="BM20" s="95" t="s">
        <v>24</v>
      </c>
      <c r="BN20" s="95" t="s">
        <v>24</v>
      </c>
      <c r="BP20" s="109">
        <v>1913</v>
      </c>
    </row>
    <row r="21" spans="2:68" s="87" customFormat="1">
      <c r="B21" s="109">
        <v>1914</v>
      </c>
      <c r="C21" s="95" t="s">
        <v>24</v>
      </c>
      <c r="D21" s="95" t="s">
        <v>24</v>
      </c>
      <c r="E21" s="95" t="s">
        <v>24</v>
      </c>
      <c r="F21" s="95" t="s">
        <v>24</v>
      </c>
      <c r="G21" s="95" t="s">
        <v>24</v>
      </c>
      <c r="H21" s="95" t="s">
        <v>24</v>
      </c>
      <c r="I21" s="95" t="s">
        <v>24</v>
      </c>
      <c r="J21" s="95" t="s">
        <v>24</v>
      </c>
      <c r="K21" s="95" t="s">
        <v>24</v>
      </c>
      <c r="L21" s="95" t="s">
        <v>24</v>
      </c>
      <c r="M21" s="95" t="s">
        <v>24</v>
      </c>
      <c r="N21" s="95" t="s">
        <v>24</v>
      </c>
      <c r="O21" s="95" t="s">
        <v>24</v>
      </c>
      <c r="P21" s="95" t="s">
        <v>24</v>
      </c>
      <c r="Q21" s="95" t="s">
        <v>24</v>
      </c>
      <c r="R21" s="95" t="s">
        <v>24</v>
      </c>
      <c r="S21" s="95" t="s">
        <v>24</v>
      </c>
      <c r="T21" s="95" t="s">
        <v>24</v>
      </c>
      <c r="U21" s="95" t="s">
        <v>24</v>
      </c>
      <c r="V21" s="95" t="s">
        <v>24</v>
      </c>
      <c r="W21" s="121"/>
      <c r="X21" s="109">
        <v>1914</v>
      </c>
      <c r="Y21" s="95" t="s">
        <v>24</v>
      </c>
      <c r="Z21" s="95" t="s">
        <v>24</v>
      </c>
      <c r="AA21" s="95" t="s">
        <v>24</v>
      </c>
      <c r="AB21" s="95" t="s">
        <v>24</v>
      </c>
      <c r="AC21" s="95" t="s">
        <v>24</v>
      </c>
      <c r="AD21" s="95" t="s">
        <v>24</v>
      </c>
      <c r="AE21" s="95" t="s">
        <v>24</v>
      </c>
      <c r="AF21" s="95" t="s">
        <v>24</v>
      </c>
      <c r="AG21" s="95" t="s">
        <v>24</v>
      </c>
      <c r="AH21" s="95" t="s">
        <v>24</v>
      </c>
      <c r="AI21" s="95" t="s">
        <v>24</v>
      </c>
      <c r="AJ21" s="95" t="s">
        <v>24</v>
      </c>
      <c r="AK21" s="95" t="s">
        <v>24</v>
      </c>
      <c r="AL21" s="95" t="s">
        <v>24</v>
      </c>
      <c r="AM21" s="95" t="s">
        <v>24</v>
      </c>
      <c r="AN21" s="95" t="s">
        <v>24</v>
      </c>
      <c r="AO21" s="95" t="s">
        <v>24</v>
      </c>
      <c r="AP21" s="95" t="s">
        <v>24</v>
      </c>
      <c r="AQ21" s="95" t="s">
        <v>24</v>
      </c>
      <c r="AR21" s="95" t="s">
        <v>24</v>
      </c>
      <c r="AS21" s="121"/>
      <c r="AT21" s="109">
        <v>1914</v>
      </c>
      <c r="AU21" s="95" t="s">
        <v>24</v>
      </c>
      <c r="AV21" s="95" t="s">
        <v>24</v>
      </c>
      <c r="AW21" s="95" t="s">
        <v>24</v>
      </c>
      <c r="AX21" s="95" t="s">
        <v>24</v>
      </c>
      <c r="AY21" s="95" t="s">
        <v>24</v>
      </c>
      <c r="AZ21" s="95" t="s">
        <v>24</v>
      </c>
      <c r="BA21" s="95" t="s">
        <v>24</v>
      </c>
      <c r="BB21" s="95" t="s">
        <v>24</v>
      </c>
      <c r="BC21" s="95" t="s">
        <v>24</v>
      </c>
      <c r="BD21" s="95" t="s">
        <v>24</v>
      </c>
      <c r="BE21" s="95" t="s">
        <v>24</v>
      </c>
      <c r="BF21" s="95" t="s">
        <v>24</v>
      </c>
      <c r="BG21" s="95" t="s">
        <v>24</v>
      </c>
      <c r="BH21" s="95" t="s">
        <v>24</v>
      </c>
      <c r="BI21" s="95" t="s">
        <v>24</v>
      </c>
      <c r="BJ21" s="95" t="s">
        <v>24</v>
      </c>
      <c r="BK21" s="95" t="s">
        <v>24</v>
      </c>
      <c r="BL21" s="95" t="s">
        <v>24</v>
      </c>
      <c r="BM21" s="95" t="s">
        <v>24</v>
      </c>
      <c r="BN21" s="95" t="s">
        <v>24</v>
      </c>
      <c r="BP21" s="109">
        <v>1914</v>
      </c>
    </row>
    <row r="22" spans="2:68" s="87" customFormat="1">
      <c r="B22" s="109">
        <v>1915</v>
      </c>
      <c r="C22" s="95" t="s">
        <v>24</v>
      </c>
      <c r="D22" s="95" t="s">
        <v>24</v>
      </c>
      <c r="E22" s="95" t="s">
        <v>24</v>
      </c>
      <c r="F22" s="95" t="s">
        <v>24</v>
      </c>
      <c r="G22" s="95" t="s">
        <v>24</v>
      </c>
      <c r="H22" s="95" t="s">
        <v>24</v>
      </c>
      <c r="I22" s="95" t="s">
        <v>24</v>
      </c>
      <c r="J22" s="95" t="s">
        <v>24</v>
      </c>
      <c r="K22" s="95" t="s">
        <v>24</v>
      </c>
      <c r="L22" s="95" t="s">
        <v>24</v>
      </c>
      <c r="M22" s="95" t="s">
        <v>24</v>
      </c>
      <c r="N22" s="95" t="s">
        <v>24</v>
      </c>
      <c r="O22" s="95" t="s">
        <v>24</v>
      </c>
      <c r="P22" s="95" t="s">
        <v>24</v>
      </c>
      <c r="Q22" s="95" t="s">
        <v>24</v>
      </c>
      <c r="R22" s="95" t="s">
        <v>24</v>
      </c>
      <c r="S22" s="95" t="s">
        <v>24</v>
      </c>
      <c r="T22" s="95" t="s">
        <v>24</v>
      </c>
      <c r="U22" s="95" t="s">
        <v>24</v>
      </c>
      <c r="V22" s="95" t="s">
        <v>24</v>
      </c>
      <c r="W22" s="121"/>
      <c r="X22" s="109">
        <v>1915</v>
      </c>
      <c r="Y22" s="95" t="s">
        <v>24</v>
      </c>
      <c r="Z22" s="95" t="s">
        <v>24</v>
      </c>
      <c r="AA22" s="95" t="s">
        <v>24</v>
      </c>
      <c r="AB22" s="95" t="s">
        <v>24</v>
      </c>
      <c r="AC22" s="95" t="s">
        <v>24</v>
      </c>
      <c r="AD22" s="95" t="s">
        <v>24</v>
      </c>
      <c r="AE22" s="95" t="s">
        <v>24</v>
      </c>
      <c r="AF22" s="95" t="s">
        <v>24</v>
      </c>
      <c r="AG22" s="95" t="s">
        <v>24</v>
      </c>
      <c r="AH22" s="95" t="s">
        <v>24</v>
      </c>
      <c r="AI22" s="95" t="s">
        <v>24</v>
      </c>
      <c r="AJ22" s="95" t="s">
        <v>24</v>
      </c>
      <c r="AK22" s="95" t="s">
        <v>24</v>
      </c>
      <c r="AL22" s="95" t="s">
        <v>24</v>
      </c>
      <c r="AM22" s="95" t="s">
        <v>24</v>
      </c>
      <c r="AN22" s="95" t="s">
        <v>24</v>
      </c>
      <c r="AO22" s="95" t="s">
        <v>24</v>
      </c>
      <c r="AP22" s="95" t="s">
        <v>24</v>
      </c>
      <c r="AQ22" s="95" t="s">
        <v>24</v>
      </c>
      <c r="AR22" s="95" t="s">
        <v>24</v>
      </c>
      <c r="AS22" s="121"/>
      <c r="AT22" s="109">
        <v>1915</v>
      </c>
      <c r="AU22" s="95" t="s">
        <v>24</v>
      </c>
      <c r="AV22" s="95" t="s">
        <v>24</v>
      </c>
      <c r="AW22" s="95" t="s">
        <v>24</v>
      </c>
      <c r="AX22" s="95" t="s">
        <v>24</v>
      </c>
      <c r="AY22" s="95" t="s">
        <v>24</v>
      </c>
      <c r="AZ22" s="95" t="s">
        <v>24</v>
      </c>
      <c r="BA22" s="95" t="s">
        <v>24</v>
      </c>
      <c r="BB22" s="95" t="s">
        <v>24</v>
      </c>
      <c r="BC22" s="95" t="s">
        <v>24</v>
      </c>
      <c r="BD22" s="95" t="s">
        <v>24</v>
      </c>
      <c r="BE22" s="95" t="s">
        <v>24</v>
      </c>
      <c r="BF22" s="95" t="s">
        <v>24</v>
      </c>
      <c r="BG22" s="95" t="s">
        <v>24</v>
      </c>
      <c r="BH22" s="95" t="s">
        <v>24</v>
      </c>
      <c r="BI22" s="95" t="s">
        <v>24</v>
      </c>
      <c r="BJ22" s="95" t="s">
        <v>24</v>
      </c>
      <c r="BK22" s="95" t="s">
        <v>24</v>
      </c>
      <c r="BL22" s="95" t="s">
        <v>24</v>
      </c>
      <c r="BM22" s="95" t="s">
        <v>24</v>
      </c>
      <c r="BN22" s="95" t="s">
        <v>24</v>
      </c>
      <c r="BP22" s="109">
        <v>1915</v>
      </c>
    </row>
    <row r="23" spans="2:68" s="87" customFormat="1">
      <c r="B23" s="109">
        <v>1916</v>
      </c>
      <c r="C23" s="95" t="s">
        <v>24</v>
      </c>
      <c r="D23" s="95" t="s">
        <v>24</v>
      </c>
      <c r="E23" s="95" t="s">
        <v>24</v>
      </c>
      <c r="F23" s="95" t="s">
        <v>24</v>
      </c>
      <c r="G23" s="95" t="s">
        <v>24</v>
      </c>
      <c r="H23" s="95" t="s">
        <v>24</v>
      </c>
      <c r="I23" s="95" t="s">
        <v>24</v>
      </c>
      <c r="J23" s="95" t="s">
        <v>24</v>
      </c>
      <c r="K23" s="95" t="s">
        <v>24</v>
      </c>
      <c r="L23" s="95" t="s">
        <v>24</v>
      </c>
      <c r="M23" s="95" t="s">
        <v>24</v>
      </c>
      <c r="N23" s="95" t="s">
        <v>24</v>
      </c>
      <c r="O23" s="95" t="s">
        <v>24</v>
      </c>
      <c r="P23" s="95" t="s">
        <v>24</v>
      </c>
      <c r="Q23" s="95" t="s">
        <v>24</v>
      </c>
      <c r="R23" s="95" t="s">
        <v>24</v>
      </c>
      <c r="S23" s="95" t="s">
        <v>24</v>
      </c>
      <c r="T23" s="95" t="s">
        <v>24</v>
      </c>
      <c r="U23" s="95" t="s">
        <v>24</v>
      </c>
      <c r="V23" s="95" t="s">
        <v>24</v>
      </c>
      <c r="W23" s="121"/>
      <c r="X23" s="109">
        <v>1916</v>
      </c>
      <c r="Y23" s="95" t="s">
        <v>24</v>
      </c>
      <c r="Z23" s="95" t="s">
        <v>24</v>
      </c>
      <c r="AA23" s="95" t="s">
        <v>24</v>
      </c>
      <c r="AB23" s="95" t="s">
        <v>24</v>
      </c>
      <c r="AC23" s="95" t="s">
        <v>24</v>
      </c>
      <c r="AD23" s="95" t="s">
        <v>24</v>
      </c>
      <c r="AE23" s="95" t="s">
        <v>24</v>
      </c>
      <c r="AF23" s="95" t="s">
        <v>24</v>
      </c>
      <c r="AG23" s="95" t="s">
        <v>24</v>
      </c>
      <c r="AH23" s="95" t="s">
        <v>24</v>
      </c>
      <c r="AI23" s="95" t="s">
        <v>24</v>
      </c>
      <c r="AJ23" s="95" t="s">
        <v>24</v>
      </c>
      <c r="AK23" s="95" t="s">
        <v>24</v>
      </c>
      <c r="AL23" s="95" t="s">
        <v>24</v>
      </c>
      <c r="AM23" s="95" t="s">
        <v>24</v>
      </c>
      <c r="AN23" s="95" t="s">
        <v>24</v>
      </c>
      <c r="AO23" s="95" t="s">
        <v>24</v>
      </c>
      <c r="AP23" s="95" t="s">
        <v>24</v>
      </c>
      <c r="AQ23" s="95" t="s">
        <v>24</v>
      </c>
      <c r="AR23" s="95" t="s">
        <v>24</v>
      </c>
      <c r="AS23" s="121"/>
      <c r="AT23" s="109">
        <v>1916</v>
      </c>
      <c r="AU23" s="95" t="s">
        <v>24</v>
      </c>
      <c r="AV23" s="95" t="s">
        <v>24</v>
      </c>
      <c r="AW23" s="95" t="s">
        <v>24</v>
      </c>
      <c r="AX23" s="95" t="s">
        <v>24</v>
      </c>
      <c r="AY23" s="95" t="s">
        <v>24</v>
      </c>
      <c r="AZ23" s="95" t="s">
        <v>24</v>
      </c>
      <c r="BA23" s="95" t="s">
        <v>24</v>
      </c>
      <c r="BB23" s="95" t="s">
        <v>24</v>
      </c>
      <c r="BC23" s="95" t="s">
        <v>24</v>
      </c>
      <c r="BD23" s="95" t="s">
        <v>24</v>
      </c>
      <c r="BE23" s="95" t="s">
        <v>24</v>
      </c>
      <c r="BF23" s="95" t="s">
        <v>24</v>
      </c>
      <c r="BG23" s="95" t="s">
        <v>24</v>
      </c>
      <c r="BH23" s="95" t="s">
        <v>24</v>
      </c>
      <c r="BI23" s="95" t="s">
        <v>24</v>
      </c>
      <c r="BJ23" s="95" t="s">
        <v>24</v>
      </c>
      <c r="BK23" s="95" t="s">
        <v>24</v>
      </c>
      <c r="BL23" s="95" t="s">
        <v>24</v>
      </c>
      <c r="BM23" s="95" t="s">
        <v>24</v>
      </c>
      <c r="BN23" s="95" t="s">
        <v>24</v>
      </c>
      <c r="BP23" s="109">
        <v>1916</v>
      </c>
    </row>
    <row r="24" spans="2:68" s="87" customFormat="1">
      <c r="B24" s="109">
        <v>1917</v>
      </c>
      <c r="C24" s="95" t="s">
        <v>24</v>
      </c>
      <c r="D24" s="95" t="s">
        <v>24</v>
      </c>
      <c r="E24" s="95" t="s">
        <v>24</v>
      </c>
      <c r="F24" s="95" t="s">
        <v>24</v>
      </c>
      <c r="G24" s="95" t="s">
        <v>24</v>
      </c>
      <c r="H24" s="95" t="s">
        <v>24</v>
      </c>
      <c r="I24" s="95" t="s">
        <v>24</v>
      </c>
      <c r="J24" s="95" t="s">
        <v>24</v>
      </c>
      <c r="K24" s="95" t="s">
        <v>24</v>
      </c>
      <c r="L24" s="95" t="s">
        <v>24</v>
      </c>
      <c r="M24" s="95" t="s">
        <v>24</v>
      </c>
      <c r="N24" s="95" t="s">
        <v>24</v>
      </c>
      <c r="O24" s="95" t="s">
        <v>24</v>
      </c>
      <c r="P24" s="95" t="s">
        <v>24</v>
      </c>
      <c r="Q24" s="95" t="s">
        <v>24</v>
      </c>
      <c r="R24" s="95" t="s">
        <v>24</v>
      </c>
      <c r="S24" s="95" t="s">
        <v>24</v>
      </c>
      <c r="T24" s="95" t="s">
        <v>24</v>
      </c>
      <c r="U24" s="95" t="s">
        <v>24</v>
      </c>
      <c r="V24" s="95" t="s">
        <v>24</v>
      </c>
      <c r="W24" s="121"/>
      <c r="X24" s="109">
        <v>1917</v>
      </c>
      <c r="Y24" s="95" t="s">
        <v>24</v>
      </c>
      <c r="Z24" s="95" t="s">
        <v>24</v>
      </c>
      <c r="AA24" s="95" t="s">
        <v>24</v>
      </c>
      <c r="AB24" s="95" t="s">
        <v>24</v>
      </c>
      <c r="AC24" s="95" t="s">
        <v>24</v>
      </c>
      <c r="AD24" s="95" t="s">
        <v>24</v>
      </c>
      <c r="AE24" s="95" t="s">
        <v>24</v>
      </c>
      <c r="AF24" s="95" t="s">
        <v>24</v>
      </c>
      <c r="AG24" s="95" t="s">
        <v>24</v>
      </c>
      <c r="AH24" s="95" t="s">
        <v>24</v>
      </c>
      <c r="AI24" s="95" t="s">
        <v>24</v>
      </c>
      <c r="AJ24" s="95" t="s">
        <v>24</v>
      </c>
      <c r="AK24" s="95" t="s">
        <v>24</v>
      </c>
      <c r="AL24" s="95" t="s">
        <v>24</v>
      </c>
      <c r="AM24" s="95" t="s">
        <v>24</v>
      </c>
      <c r="AN24" s="95" t="s">
        <v>24</v>
      </c>
      <c r="AO24" s="95" t="s">
        <v>24</v>
      </c>
      <c r="AP24" s="95" t="s">
        <v>24</v>
      </c>
      <c r="AQ24" s="95" t="s">
        <v>24</v>
      </c>
      <c r="AR24" s="95" t="s">
        <v>24</v>
      </c>
      <c r="AS24" s="121"/>
      <c r="AT24" s="109">
        <v>1917</v>
      </c>
      <c r="AU24" s="95" t="s">
        <v>24</v>
      </c>
      <c r="AV24" s="95" t="s">
        <v>24</v>
      </c>
      <c r="AW24" s="95" t="s">
        <v>24</v>
      </c>
      <c r="AX24" s="95" t="s">
        <v>24</v>
      </c>
      <c r="AY24" s="95" t="s">
        <v>24</v>
      </c>
      <c r="AZ24" s="95" t="s">
        <v>24</v>
      </c>
      <c r="BA24" s="95" t="s">
        <v>24</v>
      </c>
      <c r="BB24" s="95" t="s">
        <v>24</v>
      </c>
      <c r="BC24" s="95" t="s">
        <v>24</v>
      </c>
      <c r="BD24" s="95" t="s">
        <v>24</v>
      </c>
      <c r="BE24" s="95" t="s">
        <v>24</v>
      </c>
      <c r="BF24" s="95" t="s">
        <v>24</v>
      </c>
      <c r="BG24" s="95" t="s">
        <v>24</v>
      </c>
      <c r="BH24" s="95" t="s">
        <v>24</v>
      </c>
      <c r="BI24" s="95" t="s">
        <v>24</v>
      </c>
      <c r="BJ24" s="95" t="s">
        <v>24</v>
      </c>
      <c r="BK24" s="95" t="s">
        <v>24</v>
      </c>
      <c r="BL24" s="95" t="s">
        <v>24</v>
      </c>
      <c r="BM24" s="95" t="s">
        <v>24</v>
      </c>
      <c r="BN24" s="95" t="s">
        <v>24</v>
      </c>
      <c r="BP24" s="109">
        <v>1917</v>
      </c>
    </row>
    <row r="25" spans="2:68" s="87" customFormat="1">
      <c r="B25" s="110">
        <v>1918</v>
      </c>
      <c r="C25" s="95" t="s">
        <v>24</v>
      </c>
      <c r="D25" s="95" t="s">
        <v>24</v>
      </c>
      <c r="E25" s="95" t="s">
        <v>24</v>
      </c>
      <c r="F25" s="95" t="s">
        <v>24</v>
      </c>
      <c r="G25" s="95" t="s">
        <v>24</v>
      </c>
      <c r="H25" s="95" t="s">
        <v>24</v>
      </c>
      <c r="I25" s="95" t="s">
        <v>24</v>
      </c>
      <c r="J25" s="95" t="s">
        <v>24</v>
      </c>
      <c r="K25" s="95" t="s">
        <v>24</v>
      </c>
      <c r="L25" s="95" t="s">
        <v>24</v>
      </c>
      <c r="M25" s="95" t="s">
        <v>24</v>
      </c>
      <c r="N25" s="95" t="s">
        <v>24</v>
      </c>
      <c r="O25" s="95" t="s">
        <v>24</v>
      </c>
      <c r="P25" s="95" t="s">
        <v>24</v>
      </c>
      <c r="Q25" s="95" t="s">
        <v>24</v>
      </c>
      <c r="R25" s="95" t="s">
        <v>24</v>
      </c>
      <c r="S25" s="95" t="s">
        <v>24</v>
      </c>
      <c r="T25" s="95" t="s">
        <v>24</v>
      </c>
      <c r="U25" s="95" t="s">
        <v>24</v>
      </c>
      <c r="V25" s="95" t="s">
        <v>24</v>
      </c>
      <c r="W25" s="121"/>
      <c r="X25" s="110">
        <v>1918</v>
      </c>
      <c r="Y25" s="95" t="s">
        <v>24</v>
      </c>
      <c r="Z25" s="95" t="s">
        <v>24</v>
      </c>
      <c r="AA25" s="95" t="s">
        <v>24</v>
      </c>
      <c r="AB25" s="95" t="s">
        <v>24</v>
      </c>
      <c r="AC25" s="95" t="s">
        <v>24</v>
      </c>
      <c r="AD25" s="95" t="s">
        <v>24</v>
      </c>
      <c r="AE25" s="95" t="s">
        <v>24</v>
      </c>
      <c r="AF25" s="95" t="s">
        <v>24</v>
      </c>
      <c r="AG25" s="95" t="s">
        <v>24</v>
      </c>
      <c r="AH25" s="95" t="s">
        <v>24</v>
      </c>
      <c r="AI25" s="95" t="s">
        <v>24</v>
      </c>
      <c r="AJ25" s="95" t="s">
        <v>24</v>
      </c>
      <c r="AK25" s="95" t="s">
        <v>24</v>
      </c>
      <c r="AL25" s="95" t="s">
        <v>24</v>
      </c>
      <c r="AM25" s="95" t="s">
        <v>24</v>
      </c>
      <c r="AN25" s="95" t="s">
        <v>24</v>
      </c>
      <c r="AO25" s="95" t="s">
        <v>24</v>
      </c>
      <c r="AP25" s="95" t="s">
        <v>24</v>
      </c>
      <c r="AQ25" s="95" t="s">
        <v>24</v>
      </c>
      <c r="AR25" s="95" t="s">
        <v>24</v>
      </c>
      <c r="AS25" s="121"/>
      <c r="AT25" s="110">
        <v>1918</v>
      </c>
      <c r="AU25" s="95" t="s">
        <v>24</v>
      </c>
      <c r="AV25" s="95" t="s">
        <v>24</v>
      </c>
      <c r="AW25" s="95" t="s">
        <v>24</v>
      </c>
      <c r="AX25" s="95" t="s">
        <v>24</v>
      </c>
      <c r="AY25" s="95" t="s">
        <v>24</v>
      </c>
      <c r="AZ25" s="95" t="s">
        <v>24</v>
      </c>
      <c r="BA25" s="95" t="s">
        <v>24</v>
      </c>
      <c r="BB25" s="95" t="s">
        <v>24</v>
      </c>
      <c r="BC25" s="95" t="s">
        <v>24</v>
      </c>
      <c r="BD25" s="95" t="s">
        <v>24</v>
      </c>
      <c r="BE25" s="95" t="s">
        <v>24</v>
      </c>
      <c r="BF25" s="95" t="s">
        <v>24</v>
      </c>
      <c r="BG25" s="95" t="s">
        <v>24</v>
      </c>
      <c r="BH25" s="95" t="s">
        <v>24</v>
      </c>
      <c r="BI25" s="95" t="s">
        <v>24</v>
      </c>
      <c r="BJ25" s="95" t="s">
        <v>24</v>
      </c>
      <c r="BK25" s="95" t="s">
        <v>24</v>
      </c>
      <c r="BL25" s="95" t="s">
        <v>24</v>
      </c>
      <c r="BM25" s="95" t="s">
        <v>24</v>
      </c>
      <c r="BN25" s="95" t="s">
        <v>24</v>
      </c>
      <c r="BP25" s="110">
        <v>1918</v>
      </c>
    </row>
    <row r="26" spans="2:68" s="87" customFormat="1">
      <c r="B26" s="110">
        <v>1919</v>
      </c>
      <c r="C26" s="95" t="s">
        <v>24</v>
      </c>
      <c r="D26" s="95" t="s">
        <v>24</v>
      </c>
      <c r="E26" s="95" t="s">
        <v>24</v>
      </c>
      <c r="F26" s="95" t="s">
        <v>24</v>
      </c>
      <c r="G26" s="95" t="s">
        <v>24</v>
      </c>
      <c r="H26" s="95" t="s">
        <v>24</v>
      </c>
      <c r="I26" s="95" t="s">
        <v>24</v>
      </c>
      <c r="J26" s="95" t="s">
        <v>24</v>
      </c>
      <c r="K26" s="95" t="s">
        <v>24</v>
      </c>
      <c r="L26" s="95" t="s">
        <v>24</v>
      </c>
      <c r="M26" s="95" t="s">
        <v>24</v>
      </c>
      <c r="N26" s="95" t="s">
        <v>24</v>
      </c>
      <c r="O26" s="95" t="s">
        <v>24</v>
      </c>
      <c r="P26" s="95" t="s">
        <v>24</v>
      </c>
      <c r="Q26" s="95" t="s">
        <v>24</v>
      </c>
      <c r="R26" s="95" t="s">
        <v>24</v>
      </c>
      <c r="S26" s="95" t="s">
        <v>24</v>
      </c>
      <c r="T26" s="95" t="s">
        <v>24</v>
      </c>
      <c r="U26" s="95" t="s">
        <v>24</v>
      </c>
      <c r="V26" s="95" t="s">
        <v>24</v>
      </c>
      <c r="W26" s="121"/>
      <c r="X26" s="110">
        <v>1919</v>
      </c>
      <c r="Y26" s="95" t="s">
        <v>24</v>
      </c>
      <c r="Z26" s="95" t="s">
        <v>24</v>
      </c>
      <c r="AA26" s="95" t="s">
        <v>24</v>
      </c>
      <c r="AB26" s="95" t="s">
        <v>24</v>
      </c>
      <c r="AC26" s="95" t="s">
        <v>24</v>
      </c>
      <c r="AD26" s="95" t="s">
        <v>24</v>
      </c>
      <c r="AE26" s="95" t="s">
        <v>24</v>
      </c>
      <c r="AF26" s="95" t="s">
        <v>24</v>
      </c>
      <c r="AG26" s="95" t="s">
        <v>24</v>
      </c>
      <c r="AH26" s="95" t="s">
        <v>24</v>
      </c>
      <c r="AI26" s="95" t="s">
        <v>24</v>
      </c>
      <c r="AJ26" s="95" t="s">
        <v>24</v>
      </c>
      <c r="AK26" s="95" t="s">
        <v>24</v>
      </c>
      <c r="AL26" s="95" t="s">
        <v>24</v>
      </c>
      <c r="AM26" s="95" t="s">
        <v>24</v>
      </c>
      <c r="AN26" s="95" t="s">
        <v>24</v>
      </c>
      <c r="AO26" s="95" t="s">
        <v>24</v>
      </c>
      <c r="AP26" s="95" t="s">
        <v>24</v>
      </c>
      <c r="AQ26" s="95" t="s">
        <v>24</v>
      </c>
      <c r="AR26" s="95" t="s">
        <v>24</v>
      </c>
      <c r="AS26" s="121"/>
      <c r="AT26" s="110">
        <v>1919</v>
      </c>
      <c r="AU26" s="95" t="s">
        <v>24</v>
      </c>
      <c r="AV26" s="95" t="s">
        <v>24</v>
      </c>
      <c r="AW26" s="95" t="s">
        <v>24</v>
      </c>
      <c r="AX26" s="95" t="s">
        <v>24</v>
      </c>
      <c r="AY26" s="95" t="s">
        <v>24</v>
      </c>
      <c r="AZ26" s="95" t="s">
        <v>24</v>
      </c>
      <c r="BA26" s="95" t="s">
        <v>24</v>
      </c>
      <c r="BB26" s="95" t="s">
        <v>24</v>
      </c>
      <c r="BC26" s="95" t="s">
        <v>24</v>
      </c>
      <c r="BD26" s="95" t="s">
        <v>24</v>
      </c>
      <c r="BE26" s="95" t="s">
        <v>24</v>
      </c>
      <c r="BF26" s="95" t="s">
        <v>24</v>
      </c>
      <c r="BG26" s="95" t="s">
        <v>24</v>
      </c>
      <c r="BH26" s="95" t="s">
        <v>24</v>
      </c>
      <c r="BI26" s="95" t="s">
        <v>24</v>
      </c>
      <c r="BJ26" s="95" t="s">
        <v>24</v>
      </c>
      <c r="BK26" s="95" t="s">
        <v>24</v>
      </c>
      <c r="BL26" s="95" t="s">
        <v>24</v>
      </c>
      <c r="BM26" s="95" t="s">
        <v>24</v>
      </c>
      <c r="BN26" s="95" t="s">
        <v>24</v>
      </c>
      <c r="BP26" s="110">
        <v>1919</v>
      </c>
    </row>
    <row r="27" spans="2:68" s="87" customFormat="1">
      <c r="B27" s="110">
        <v>1920</v>
      </c>
      <c r="C27" s="95" t="s">
        <v>24</v>
      </c>
      <c r="D27" s="95" t="s">
        <v>24</v>
      </c>
      <c r="E27" s="95" t="s">
        <v>24</v>
      </c>
      <c r="F27" s="95" t="s">
        <v>24</v>
      </c>
      <c r="G27" s="95" t="s">
        <v>24</v>
      </c>
      <c r="H27" s="95" t="s">
        <v>24</v>
      </c>
      <c r="I27" s="95" t="s">
        <v>24</v>
      </c>
      <c r="J27" s="95" t="s">
        <v>24</v>
      </c>
      <c r="K27" s="95" t="s">
        <v>24</v>
      </c>
      <c r="L27" s="95" t="s">
        <v>24</v>
      </c>
      <c r="M27" s="95" t="s">
        <v>24</v>
      </c>
      <c r="N27" s="95" t="s">
        <v>24</v>
      </c>
      <c r="O27" s="95" t="s">
        <v>24</v>
      </c>
      <c r="P27" s="95" t="s">
        <v>24</v>
      </c>
      <c r="Q27" s="95" t="s">
        <v>24</v>
      </c>
      <c r="R27" s="95" t="s">
        <v>24</v>
      </c>
      <c r="S27" s="95" t="s">
        <v>24</v>
      </c>
      <c r="T27" s="95" t="s">
        <v>24</v>
      </c>
      <c r="U27" s="95" t="s">
        <v>24</v>
      </c>
      <c r="V27" s="95" t="s">
        <v>24</v>
      </c>
      <c r="W27" s="121"/>
      <c r="X27" s="110">
        <v>1920</v>
      </c>
      <c r="Y27" s="95" t="s">
        <v>24</v>
      </c>
      <c r="Z27" s="95" t="s">
        <v>24</v>
      </c>
      <c r="AA27" s="95" t="s">
        <v>24</v>
      </c>
      <c r="AB27" s="95" t="s">
        <v>24</v>
      </c>
      <c r="AC27" s="95" t="s">
        <v>24</v>
      </c>
      <c r="AD27" s="95" t="s">
        <v>24</v>
      </c>
      <c r="AE27" s="95" t="s">
        <v>24</v>
      </c>
      <c r="AF27" s="95" t="s">
        <v>24</v>
      </c>
      <c r="AG27" s="95" t="s">
        <v>24</v>
      </c>
      <c r="AH27" s="95" t="s">
        <v>24</v>
      </c>
      <c r="AI27" s="95" t="s">
        <v>24</v>
      </c>
      <c r="AJ27" s="95" t="s">
        <v>24</v>
      </c>
      <c r="AK27" s="95" t="s">
        <v>24</v>
      </c>
      <c r="AL27" s="95" t="s">
        <v>24</v>
      </c>
      <c r="AM27" s="95" t="s">
        <v>24</v>
      </c>
      <c r="AN27" s="95" t="s">
        <v>24</v>
      </c>
      <c r="AO27" s="95" t="s">
        <v>24</v>
      </c>
      <c r="AP27" s="95" t="s">
        <v>24</v>
      </c>
      <c r="AQ27" s="95" t="s">
        <v>24</v>
      </c>
      <c r="AR27" s="95" t="s">
        <v>24</v>
      </c>
      <c r="AS27" s="121"/>
      <c r="AT27" s="110">
        <v>1920</v>
      </c>
      <c r="AU27" s="95" t="s">
        <v>24</v>
      </c>
      <c r="AV27" s="95" t="s">
        <v>24</v>
      </c>
      <c r="AW27" s="95" t="s">
        <v>24</v>
      </c>
      <c r="AX27" s="95" t="s">
        <v>24</v>
      </c>
      <c r="AY27" s="95" t="s">
        <v>24</v>
      </c>
      <c r="AZ27" s="95" t="s">
        <v>24</v>
      </c>
      <c r="BA27" s="95" t="s">
        <v>24</v>
      </c>
      <c r="BB27" s="95" t="s">
        <v>24</v>
      </c>
      <c r="BC27" s="95" t="s">
        <v>24</v>
      </c>
      <c r="BD27" s="95" t="s">
        <v>24</v>
      </c>
      <c r="BE27" s="95" t="s">
        <v>24</v>
      </c>
      <c r="BF27" s="95" t="s">
        <v>24</v>
      </c>
      <c r="BG27" s="95" t="s">
        <v>24</v>
      </c>
      <c r="BH27" s="95" t="s">
        <v>24</v>
      </c>
      <c r="BI27" s="95" t="s">
        <v>24</v>
      </c>
      <c r="BJ27" s="95" t="s">
        <v>24</v>
      </c>
      <c r="BK27" s="95" t="s">
        <v>24</v>
      </c>
      <c r="BL27" s="95" t="s">
        <v>24</v>
      </c>
      <c r="BM27" s="95" t="s">
        <v>24</v>
      </c>
      <c r="BN27" s="95" t="s">
        <v>24</v>
      </c>
      <c r="BP27" s="110">
        <v>1920</v>
      </c>
    </row>
    <row r="28" spans="2:68">
      <c r="B28" s="111">
        <v>1921</v>
      </c>
      <c r="C28" s="95" t="s">
        <v>24</v>
      </c>
      <c r="D28" s="95" t="s">
        <v>24</v>
      </c>
      <c r="E28" s="95" t="s">
        <v>24</v>
      </c>
      <c r="F28" s="95" t="s">
        <v>24</v>
      </c>
      <c r="G28" s="95" t="s">
        <v>24</v>
      </c>
      <c r="H28" s="95" t="s">
        <v>24</v>
      </c>
      <c r="I28" s="95" t="s">
        <v>24</v>
      </c>
      <c r="J28" s="95" t="s">
        <v>24</v>
      </c>
      <c r="K28" s="95" t="s">
        <v>24</v>
      </c>
      <c r="L28" s="95" t="s">
        <v>24</v>
      </c>
      <c r="M28" s="95" t="s">
        <v>24</v>
      </c>
      <c r="N28" s="95" t="s">
        <v>24</v>
      </c>
      <c r="O28" s="95" t="s">
        <v>24</v>
      </c>
      <c r="P28" s="95" t="s">
        <v>24</v>
      </c>
      <c r="Q28" s="95" t="s">
        <v>24</v>
      </c>
      <c r="R28" s="95" t="s">
        <v>24</v>
      </c>
      <c r="S28" s="95" t="s">
        <v>24</v>
      </c>
      <c r="T28" s="95" t="s">
        <v>24</v>
      </c>
      <c r="U28" s="95" t="s">
        <v>24</v>
      </c>
      <c r="V28" s="95" t="s">
        <v>24</v>
      </c>
      <c r="W28" s="123"/>
      <c r="X28" s="111">
        <v>1921</v>
      </c>
      <c r="Y28" s="95" t="s">
        <v>24</v>
      </c>
      <c r="Z28" s="95" t="s">
        <v>24</v>
      </c>
      <c r="AA28" s="95" t="s">
        <v>24</v>
      </c>
      <c r="AB28" s="95" t="s">
        <v>24</v>
      </c>
      <c r="AC28" s="95" t="s">
        <v>24</v>
      </c>
      <c r="AD28" s="95" t="s">
        <v>24</v>
      </c>
      <c r="AE28" s="95" t="s">
        <v>24</v>
      </c>
      <c r="AF28" s="95" t="s">
        <v>24</v>
      </c>
      <c r="AG28" s="95" t="s">
        <v>24</v>
      </c>
      <c r="AH28" s="95" t="s">
        <v>24</v>
      </c>
      <c r="AI28" s="95" t="s">
        <v>24</v>
      </c>
      <c r="AJ28" s="95" t="s">
        <v>24</v>
      </c>
      <c r="AK28" s="95" t="s">
        <v>24</v>
      </c>
      <c r="AL28" s="95" t="s">
        <v>24</v>
      </c>
      <c r="AM28" s="95" t="s">
        <v>24</v>
      </c>
      <c r="AN28" s="95" t="s">
        <v>24</v>
      </c>
      <c r="AO28" s="95" t="s">
        <v>24</v>
      </c>
      <c r="AP28" s="95" t="s">
        <v>24</v>
      </c>
      <c r="AQ28" s="95" t="s">
        <v>24</v>
      </c>
      <c r="AR28" s="95" t="s">
        <v>24</v>
      </c>
      <c r="AS28" s="123"/>
      <c r="AT28" s="111">
        <v>1921</v>
      </c>
      <c r="AU28" s="95" t="s">
        <v>24</v>
      </c>
      <c r="AV28" s="95" t="s">
        <v>24</v>
      </c>
      <c r="AW28" s="95" t="s">
        <v>24</v>
      </c>
      <c r="AX28" s="95" t="s">
        <v>24</v>
      </c>
      <c r="AY28" s="95" t="s">
        <v>24</v>
      </c>
      <c r="AZ28" s="95" t="s">
        <v>24</v>
      </c>
      <c r="BA28" s="95" t="s">
        <v>24</v>
      </c>
      <c r="BB28" s="95" t="s">
        <v>24</v>
      </c>
      <c r="BC28" s="95" t="s">
        <v>24</v>
      </c>
      <c r="BD28" s="95" t="s">
        <v>24</v>
      </c>
      <c r="BE28" s="95" t="s">
        <v>24</v>
      </c>
      <c r="BF28" s="95" t="s">
        <v>24</v>
      </c>
      <c r="BG28" s="95" t="s">
        <v>24</v>
      </c>
      <c r="BH28" s="95" t="s">
        <v>24</v>
      </c>
      <c r="BI28" s="95" t="s">
        <v>24</v>
      </c>
      <c r="BJ28" s="95" t="s">
        <v>24</v>
      </c>
      <c r="BK28" s="95" t="s">
        <v>24</v>
      </c>
      <c r="BL28" s="95" t="s">
        <v>24</v>
      </c>
      <c r="BM28" s="95" t="s">
        <v>24</v>
      </c>
      <c r="BN28" s="95" t="s">
        <v>24</v>
      </c>
      <c r="BP28" s="111">
        <v>1921</v>
      </c>
    </row>
    <row r="29" spans="2:68">
      <c r="B29" s="112">
        <v>1922</v>
      </c>
      <c r="C29" s="95" t="s">
        <v>24</v>
      </c>
      <c r="D29" s="95" t="s">
        <v>24</v>
      </c>
      <c r="E29" s="95" t="s">
        <v>24</v>
      </c>
      <c r="F29" s="95" t="s">
        <v>24</v>
      </c>
      <c r="G29" s="95" t="s">
        <v>24</v>
      </c>
      <c r="H29" s="95" t="s">
        <v>24</v>
      </c>
      <c r="I29" s="95" t="s">
        <v>24</v>
      </c>
      <c r="J29" s="95" t="s">
        <v>24</v>
      </c>
      <c r="K29" s="95" t="s">
        <v>24</v>
      </c>
      <c r="L29" s="95" t="s">
        <v>24</v>
      </c>
      <c r="M29" s="95" t="s">
        <v>24</v>
      </c>
      <c r="N29" s="95" t="s">
        <v>24</v>
      </c>
      <c r="O29" s="95" t="s">
        <v>24</v>
      </c>
      <c r="P29" s="95" t="s">
        <v>24</v>
      </c>
      <c r="Q29" s="95" t="s">
        <v>24</v>
      </c>
      <c r="R29" s="95" t="s">
        <v>24</v>
      </c>
      <c r="S29" s="95" t="s">
        <v>24</v>
      </c>
      <c r="T29" s="95" t="s">
        <v>24</v>
      </c>
      <c r="U29" s="95" t="s">
        <v>24</v>
      </c>
      <c r="V29" s="95" t="s">
        <v>24</v>
      </c>
      <c r="W29" s="123"/>
      <c r="X29" s="112">
        <v>1922</v>
      </c>
      <c r="Y29" s="95" t="s">
        <v>24</v>
      </c>
      <c r="Z29" s="95" t="s">
        <v>24</v>
      </c>
      <c r="AA29" s="95" t="s">
        <v>24</v>
      </c>
      <c r="AB29" s="95" t="s">
        <v>24</v>
      </c>
      <c r="AC29" s="95" t="s">
        <v>24</v>
      </c>
      <c r="AD29" s="95" t="s">
        <v>24</v>
      </c>
      <c r="AE29" s="95" t="s">
        <v>24</v>
      </c>
      <c r="AF29" s="95" t="s">
        <v>24</v>
      </c>
      <c r="AG29" s="95" t="s">
        <v>24</v>
      </c>
      <c r="AH29" s="95" t="s">
        <v>24</v>
      </c>
      <c r="AI29" s="95" t="s">
        <v>24</v>
      </c>
      <c r="AJ29" s="95" t="s">
        <v>24</v>
      </c>
      <c r="AK29" s="95" t="s">
        <v>24</v>
      </c>
      <c r="AL29" s="95" t="s">
        <v>24</v>
      </c>
      <c r="AM29" s="95" t="s">
        <v>24</v>
      </c>
      <c r="AN29" s="95" t="s">
        <v>24</v>
      </c>
      <c r="AO29" s="95" t="s">
        <v>24</v>
      </c>
      <c r="AP29" s="95" t="s">
        <v>24</v>
      </c>
      <c r="AQ29" s="95" t="s">
        <v>24</v>
      </c>
      <c r="AR29" s="95" t="s">
        <v>24</v>
      </c>
      <c r="AS29" s="123"/>
      <c r="AT29" s="112">
        <v>1922</v>
      </c>
      <c r="AU29" s="95" t="s">
        <v>24</v>
      </c>
      <c r="AV29" s="95" t="s">
        <v>24</v>
      </c>
      <c r="AW29" s="95" t="s">
        <v>24</v>
      </c>
      <c r="AX29" s="95" t="s">
        <v>24</v>
      </c>
      <c r="AY29" s="95" t="s">
        <v>24</v>
      </c>
      <c r="AZ29" s="95" t="s">
        <v>24</v>
      </c>
      <c r="BA29" s="95" t="s">
        <v>24</v>
      </c>
      <c r="BB29" s="95" t="s">
        <v>24</v>
      </c>
      <c r="BC29" s="95" t="s">
        <v>24</v>
      </c>
      <c r="BD29" s="95" t="s">
        <v>24</v>
      </c>
      <c r="BE29" s="95" t="s">
        <v>24</v>
      </c>
      <c r="BF29" s="95" t="s">
        <v>24</v>
      </c>
      <c r="BG29" s="95" t="s">
        <v>24</v>
      </c>
      <c r="BH29" s="95" t="s">
        <v>24</v>
      </c>
      <c r="BI29" s="95" t="s">
        <v>24</v>
      </c>
      <c r="BJ29" s="95" t="s">
        <v>24</v>
      </c>
      <c r="BK29" s="95" t="s">
        <v>24</v>
      </c>
      <c r="BL29" s="95" t="s">
        <v>24</v>
      </c>
      <c r="BM29" s="95" t="s">
        <v>24</v>
      </c>
      <c r="BN29" s="95" t="s">
        <v>24</v>
      </c>
      <c r="BP29" s="112">
        <v>1922</v>
      </c>
    </row>
    <row r="30" spans="2:68">
      <c r="B30" s="112">
        <v>1923</v>
      </c>
      <c r="C30" s="95" t="s">
        <v>24</v>
      </c>
      <c r="D30" s="95" t="s">
        <v>24</v>
      </c>
      <c r="E30" s="95" t="s">
        <v>24</v>
      </c>
      <c r="F30" s="95" t="s">
        <v>24</v>
      </c>
      <c r="G30" s="95" t="s">
        <v>24</v>
      </c>
      <c r="H30" s="95" t="s">
        <v>24</v>
      </c>
      <c r="I30" s="95" t="s">
        <v>24</v>
      </c>
      <c r="J30" s="95" t="s">
        <v>24</v>
      </c>
      <c r="K30" s="95" t="s">
        <v>24</v>
      </c>
      <c r="L30" s="95" t="s">
        <v>24</v>
      </c>
      <c r="M30" s="95" t="s">
        <v>24</v>
      </c>
      <c r="N30" s="95" t="s">
        <v>24</v>
      </c>
      <c r="O30" s="95" t="s">
        <v>24</v>
      </c>
      <c r="P30" s="95" t="s">
        <v>24</v>
      </c>
      <c r="Q30" s="95" t="s">
        <v>24</v>
      </c>
      <c r="R30" s="95" t="s">
        <v>24</v>
      </c>
      <c r="S30" s="95" t="s">
        <v>24</v>
      </c>
      <c r="T30" s="95" t="s">
        <v>24</v>
      </c>
      <c r="U30" s="95" t="s">
        <v>24</v>
      </c>
      <c r="V30" s="95" t="s">
        <v>24</v>
      </c>
      <c r="W30" s="123"/>
      <c r="X30" s="112">
        <v>1923</v>
      </c>
      <c r="Y30" s="95" t="s">
        <v>24</v>
      </c>
      <c r="Z30" s="95" t="s">
        <v>24</v>
      </c>
      <c r="AA30" s="95" t="s">
        <v>24</v>
      </c>
      <c r="AB30" s="95" t="s">
        <v>24</v>
      </c>
      <c r="AC30" s="95" t="s">
        <v>24</v>
      </c>
      <c r="AD30" s="95" t="s">
        <v>24</v>
      </c>
      <c r="AE30" s="95" t="s">
        <v>24</v>
      </c>
      <c r="AF30" s="95" t="s">
        <v>24</v>
      </c>
      <c r="AG30" s="95" t="s">
        <v>24</v>
      </c>
      <c r="AH30" s="95" t="s">
        <v>24</v>
      </c>
      <c r="AI30" s="95" t="s">
        <v>24</v>
      </c>
      <c r="AJ30" s="95" t="s">
        <v>24</v>
      </c>
      <c r="AK30" s="95" t="s">
        <v>24</v>
      </c>
      <c r="AL30" s="95" t="s">
        <v>24</v>
      </c>
      <c r="AM30" s="95" t="s">
        <v>24</v>
      </c>
      <c r="AN30" s="95" t="s">
        <v>24</v>
      </c>
      <c r="AO30" s="95" t="s">
        <v>24</v>
      </c>
      <c r="AP30" s="95" t="s">
        <v>24</v>
      </c>
      <c r="AQ30" s="95" t="s">
        <v>24</v>
      </c>
      <c r="AR30" s="95" t="s">
        <v>24</v>
      </c>
      <c r="AS30" s="123"/>
      <c r="AT30" s="112">
        <v>1923</v>
      </c>
      <c r="AU30" s="95" t="s">
        <v>24</v>
      </c>
      <c r="AV30" s="95" t="s">
        <v>24</v>
      </c>
      <c r="AW30" s="95" t="s">
        <v>24</v>
      </c>
      <c r="AX30" s="95" t="s">
        <v>24</v>
      </c>
      <c r="AY30" s="95" t="s">
        <v>24</v>
      </c>
      <c r="AZ30" s="95" t="s">
        <v>24</v>
      </c>
      <c r="BA30" s="95" t="s">
        <v>24</v>
      </c>
      <c r="BB30" s="95" t="s">
        <v>24</v>
      </c>
      <c r="BC30" s="95" t="s">
        <v>24</v>
      </c>
      <c r="BD30" s="95" t="s">
        <v>24</v>
      </c>
      <c r="BE30" s="95" t="s">
        <v>24</v>
      </c>
      <c r="BF30" s="95" t="s">
        <v>24</v>
      </c>
      <c r="BG30" s="95" t="s">
        <v>24</v>
      </c>
      <c r="BH30" s="95" t="s">
        <v>24</v>
      </c>
      <c r="BI30" s="95" t="s">
        <v>24</v>
      </c>
      <c r="BJ30" s="95" t="s">
        <v>24</v>
      </c>
      <c r="BK30" s="95" t="s">
        <v>24</v>
      </c>
      <c r="BL30" s="95" t="s">
        <v>24</v>
      </c>
      <c r="BM30" s="95" t="s">
        <v>24</v>
      </c>
      <c r="BN30" s="95" t="s">
        <v>24</v>
      </c>
      <c r="BP30" s="112">
        <v>1923</v>
      </c>
    </row>
    <row r="31" spans="2:68">
      <c r="B31" s="112">
        <v>1924</v>
      </c>
      <c r="C31" s="95" t="s">
        <v>24</v>
      </c>
      <c r="D31" s="95" t="s">
        <v>24</v>
      </c>
      <c r="E31" s="95" t="s">
        <v>24</v>
      </c>
      <c r="F31" s="95" t="s">
        <v>24</v>
      </c>
      <c r="G31" s="95" t="s">
        <v>24</v>
      </c>
      <c r="H31" s="95" t="s">
        <v>24</v>
      </c>
      <c r="I31" s="95" t="s">
        <v>24</v>
      </c>
      <c r="J31" s="95" t="s">
        <v>24</v>
      </c>
      <c r="K31" s="95" t="s">
        <v>24</v>
      </c>
      <c r="L31" s="95" t="s">
        <v>24</v>
      </c>
      <c r="M31" s="95" t="s">
        <v>24</v>
      </c>
      <c r="N31" s="95" t="s">
        <v>24</v>
      </c>
      <c r="O31" s="95" t="s">
        <v>24</v>
      </c>
      <c r="P31" s="95" t="s">
        <v>24</v>
      </c>
      <c r="Q31" s="95" t="s">
        <v>24</v>
      </c>
      <c r="R31" s="95" t="s">
        <v>24</v>
      </c>
      <c r="S31" s="95" t="s">
        <v>24</v>
      </c>
      <c r="T31" s="95" t="s">
        <v>24</v>
      </c>
      <c r="U31" s="95" t="s">
        <v>24</v>
      </c>
      <c r="V31" s="95" t="s">
        <v>24</v>
      </c>
      <c r="W31" s="123"/>
      <c r="X31" s="112">
        <v>1924</v>
      </c>
      <c r="Y31" s="95" t="s">
        <v>24</v>
      </c>
      <c r="Z31" s="95" t="s">
        <v>24</v>
      </c>
      <c r="AA31" s="95" t="s">
        <v>24</v>
      </c>
      <c r="AB31" s="95" t="s">
        <v>24</v>
      </c>
      <c r="AC31" s="95" t="s">
        <v>24</v>
      </c>
      <c r="AD31" s="95" t="s">
        <v>24</v>
      </c>
      <c r="AE31" s="95" t="s">
        <v>24</v>
      </c>
      <c r="AF31" s="95" t="s">
        <v>24</v>
      </c>
      <c r="AG31" s="95" t="s">
        <v>24</v>
      </c>
      <c r="AH31" s="95" t="s">
        <v>24</v>
      </c>
      <c r="AI31" s="95" t="s">
        <v>24</v>
      </c>
      <c r="AJ31" s="95" t="s">
        <v>24</v>
      </c>
      <c r="AK31" s="95" t="s">
        <v>24</v>
      </c>
      <c r="AL31" s="95" t="s">
        <v>24</v>
      </c>
      <c r="AM31" s="95" t="s">
        <v>24</v>
      </c>
      <c r="AN31" s="95" t="s">
        <v>24</v>
      </c>
      <c r="AO31" s="95" t="s">
        <v>24</v>
      </c>
      <c r="AP31" s="95" t="s">
        <v>24</v>
      </c>
      <c r="AQ31" s="95" t="s">
        <v>24</v>
      </c>
      <c r="AR31" s="95" t="s">
        <v>24</v>
      </c>
      <c r="AS31" s="123"/>
      <c r="AT31" s="112">
        <v>1924</v>
      </c>
      <c r="AU31" s="95" t="s">
        <v>24</v>
      </c>
      <c r="AV31" s="95" t="s">
        <v>24</v>
      </c>
      <c r="AW31" s="95" t="s">
        <v>24</v>
      </c>
      <c r="AX31" s="95" t="s">
        <v>24</v>
      </c>
      <c r="AY31" s="95" t="s">
        <v>24</v>
      </c>
      <c r="AZ31" s="95" t="s">
        <v>24</v>
      </c>
      <c r="BA31" s="95" t="s">
        <v>24</v>
      </c>
      <c r="BB31" s="95" t="s">
        <v>24</v>
      </c>
      <c r="BC31" s="95" t="s">
        <v>24</v>
      </c>
      <c r="BD31" s="95" t="s">
        <v>24</v>
      </c>
      <c r="BE31" s="95" t="s">
        <v>24</v>
      </c>
      <c r="BF31" s="95" t="s">
        <v>24</v>
      </c>
      <c r="BG31" s="95" t="s">
        <v>24</v>
      </c>
      <c r="BH31" s="95" t="s">
        <v>24</v>
      </c>
      <c r="BI31" s="95" t="s">
        <v>24</v>
      </c>
      <c r="BJ31" s="95" t="s">
        <v>24</v>
      </c>
      <c r="BK31" s="95" t="s">
        <v>24</v>
      </c>
      <c r="BL31" s="95" t="s">
        <v>24</v>
      </c>
      <c r="BM31" s="95" t="s">
        <v>24</v>
      </c>
      <c r="BN31" s="95" t="s">
        <v>24</v>
      </c>
      <c r="BP31" s="112">
        <v>1924</v>
      </c>
    </row>
    <row r="32" spans="2:68">
      <c r="B32" s="112">
        <v>1925</v>
      </c>
      <c r="C32" s="95" t="s">
        <v>24</v>
      </c>
      <c r="D32" s="95" t="s">
        <v>24</v>
      </c>
      <c r="E32" s="95" t="s">
        <v>24</v>
      </c>
      <c r="F32" s="95" t="s">
        <v>24</v>
      </c>
      <c r="G32" s="95" t="s">
        <v>24</v>
      </c>
      <c r="H32" s="95" t="s">
        <v>24</v>
      </c>
      <c r="I32" s="95" t="s">
        <v>24</v>
      </c>
      <c r="J32" s="95" t="s">
        <v>24</v>
      </c>
      <c r="K32" s="95" t="s">
        <v>24</v>
      </c>
      <c r="L32" s="95" t="s">
        <v>24</v>
      </c>
      <c r="M32" s="95" t="s">
        <v>24</v>
      </c>
      <c r="N32" s="95" t="s">
        <v>24</v>
      </c>
      <c r="O32" s="95" t="s">
        <v>24</v>
      </c>
      <c r="P32" s="95" t="s">
        <v>24</v>
      </c>
      <c r="Q32" s="95" t="s">
        <v>24</v>
      </c>
      <c r="R32" s="95" t="s">
        <v>24</v>
      </c>
      <c r="S32" s="95" t="s">
        <v>24</v>
      </c>
      <c r="T32" s="95" t="s">
        <v>24</v>
      </c>
      <c r="U32" s="95" t="s">
        <v>24</v>
      </c>
      <c r="V32" s="95" t="s">
        <v>24</v>
      </c>
      <c r="W32" s="123"/>
      <c r="X32" s="112">
        <v>1925</v>
      </c>
      <c r="Y32" s="95" t="s">
        <v>24</v>
      </c>
      <c r="Z32" s="95" t="s">
        <v>24</v>
      </c>
      <c r="AA32" s="95" t="s">
        <v>24</v>
      </c>
      <c r="AB32" s="95" t="s">
        <v>24</v>
      </c>
      <c r="AC32" s="95" t="s">
        <v>24</v>
      </c>
      <c r="AD32" s="95" t="s">
        <v>24</v>
      </c>
      <c r="AE32" s="95" t="s">
        <v>24</v>
      </c>
      <c r="AF32" s="95" t="s">
        <v>24</v>
      </c>
      <c r="AG32" s="95" t="s">
        <v>24</v>
      </c>
      <c r="AH32" s="95" t="s">
        <v>24</v>
      </c>
      <c r="AI32" s="95" t="s">
        <v>24</v>
      </c>
      <c r="AJ32" s="95" t="s">
        <v>24</v>
      </c>
      <c r="AK32" s="95" t="s">
        <v>24</v>
      </c>
      <c r="AL32" s="95" t="s">
        <v>24</v>
      </c>
      <c r="AM32" s="95" t="s">
        <v>24</v>
      </c>
      <c r="AN32" s="95" t="s">
        <v>24</v>
      </c>
      <c r="AO32" s="95" t="s">
        <v>24</v>
      </c>
      <c r="AP32" s="95" t="s">
        <v>24</v>
      </c>
      <c r="AQ32" s="95" t="s">
        <v>24</v>
      </c>
      <c r="AR32" s="95" t="s">
        <v>24</v>
      </c>
      <c r="AS32" s="123"/>
      <c r="AT32" s="112">
        <v>1925</v>
      </c>
      <c r="AU32" s="95" t="s">
        <v>24</v>
      </c>
      <c r="AV32" s="95" t="s">
        <v>24</v>
      </c>
      <c r="AW32" s="95" t="s">
        <v>24</v>
      </c>
      <c r="AX32" s="95" t="s">
        <v>24</v>
      </c>
      <c r="AY32" s="95" t="s">
        <v>24</v>
      </c>
      <c r="AZ32" s="95" t="s">
        <v>24</v>
      </c>
      <c r="BA32" s="95" t="s">
        <v>24</v>
      </c>
      <c r="BB32" s="95" t="s">
        <v>24</v>
      </c>
      <c r="BC32" s="95" t="s">
        <v>24</v>
      </c>
      <c r="BD32" s="95" t="s">
        <v>24</v>
      </c>
      <c r="BE32" s="95" t="s">
        <v>24</v>
      </c>
      <c r="BF32" s="95" t="s">
        <v>24</v>
      </c>
      <c r="BG32" s="95" t="s">
        <v>24</v>
      </c>
      <c r="BH32" s="95" t="s">
        <v>24</v>
      </c>
      <c r="BI32" s="95" t="s">
        <v>24</v>
      </c>
      <c r="BJ32" s="95" t="s">
        <v>24</v>
      </c>
      <c r="BK32" s="95" t="s">
        <v>24</v>
      </c>
      <c r="BL32" s="95" t="s">
        <v>24</v>
      </c>
      <c r="BM32" s="95" t="s">
        <v>24</v>
      </c>
      <c r="BN32" s="95" t="s">
        <v>24</v>
      </c>
      <c r="BP32" s="112">
        <v>1925</v>
      </c>
    </row>
    <row r="33" spans="2:68">
      <c r="B33" s="112">
        <v>1926</v>
      </c>
      <c r="C33" s="95" t="s">
        <v>24</v>
      </c>
      <c r="D33" s="95" t="s">
        <v>24</v>
      </c>
      <c r="E33" s="95" t="s">
        <v>24</v>
      </c>
      <c r="F33" s="95" t="s">
        <v>24</v>
      </c>
      <c r="G33" s="95" t="s">
        <v>24</v>
      </c>
      <c r="H33" s="95" t="s">
        <v>24</v>
      </c>
      <c r="I33" s="95" t="s">
        <v>24</v>
      </c>
      <c r="J33" s="95" t="s">
        <v>24</v>
      </c>
      <c r="K33" s="95" t="s">
        <v>24</v>
      </c>
      <c r="L33" s="95" t="s">
        <v>24</v>
      </c>
      <c r="M33" s="95" t="s">
        <v>24</v>
      </c>
      <c r="N33" s="95" t="s">
        <v>24</v>
      </c>
      <c r="O33" s="95" t="s">
        <v>24</v>
      </c>
      <c r="P33" s="95" t="s">
        <v>24</v>
      </c>
      <c r="Q33" s="95" t="s">
        <v>24</v>
      </c>
      <c r="R33" s="95" t="s">
        <v>24</v>
      </c>
      <c r="S33" s="95" t="s">
        <v>24</v>
      </c>
      <c r="T33" s="95" t="s">
        <v>24</v>
      </c>
      <c r="U33" s="95" t="s">
        <v>24</v>
      </c>
      <c r="V33" s="95" t="s">
        <v>24</v>
      </c>
      <c r="W33" s="123"/>
      <c r="X33" s="112">
        <v>1926</v>
      </c>
      <c r="Y33" s="95" t="s">
        <v>24</v>
      </c>
      <c r="Z33" s="95" t="s">
        <v>24</v>
      </c>
      <c r="AA33" s="95" t="s">
        <v>24</v>
      </c>
      <c r="AB33" s="95" t="s">
        <v>24</v>
      </c>
      <c r="AC33" s="95" t="s">
        <v>24</v>
      </c>
      <c r="AD33" s="95" t="s">
        <v>24</v>
      </c>
      <c r="AE33" s="95" t="s">
        <v>24</v>
      </c>
      <c r="AF33" s="95" t="s">
        <v>24</v>
      </c>
      <c r="AG33" s="95" t="s">
        <v>24</v>
      </c>
      <c r="AH33" s="95" t="s">
        <v>24</v>
      </c>
      <c r="AI33" s="95" t="s">
        <v>24</v>
      </c>
      <c r="AJ33" s="95" t="s">
        <v>24</v>
      </c>
      <c r="AK33" s="95" t="s">
        <v>24</v>
      </c>
      <c r="AL33" s="95" t="s">
        <v>24</v>
      </c>
      <c r="AM33" s="95" t="s">
        <v>24</v>
      </c>
      <c r="AN33" s="95" t="s">
        <v>24</v>
      </c>
      <c r="AO33" s="95" t="s">
        <v>24</v>
      </c>
      <c r="AP33" s="95" t="s">
        <v>24</v>
      </c>
      <c r="AQ33" s="95" t="s">
        <v>24</v>
      </c>
      <c r="AR33" s="95" t="s">
        <v>24</v>
      </c>
      <c r="AS33" s="123"/>
      <c r="AT33" s="112">
        <v>1926</v>
      </c>
      <c r="AU33" s="95" t="s">
        <v>24</v>
      </c>
      <c r="AV33" s="95" t="s">
        <v>24</v>
      </c>
      <c r="AW33" s="95" t="s">
        <v>24</v>
      </c>
      <c r="AX33" s="95" t="s">
        <v>24</v>
      </c>
      <c r="AY33" s="95" t="s">
        <v>24</v>
      </c>
      <c r="AZ33" s="95" t="s">
        <v>24</v>
      </c>
      <c r="BA33" s="95" t="s">
        <v>24</v>
      </c>
      <c r="BB33" s="95" t="s">
        <v>24</v>
      </c>
      <c r="BC33" s="95" t="s">
        <v>24</v>
      </c>
      <c r="BD33" s="95" t="s">
        <v>24</v>
      </c>
      <c r="BE33" s="95" t="s">
        <v>24</v>
      </c>
      <c r="BF33" s="95" t="s">
        <v>24</v>
      </c>
      <c r="BG33" s="95" t="s">
        <v>24</v>
      </c>
      <c r="BH33" s="95" t="s">
        <v>24</v>
      </c>
      <c r="BI33" s="95" t="s">
        <v>24</v>
      </c>
      <c r="BJ33" s="95" t="s">
        <v>24</v>
      </c>
      <c r="BK33" s="95" t="s">
        <v>24</v>
      </c>
      <c r="BL33" s="95" t="s">
        <v>24</v>
      </c>
      <c r="BM33" s="95" t="s">
        <v>24</v>
      </c>
      <c r="BN33" s="95" t="s">
        <v>24</v>
      </c>
      <c r="BP33" s="112">
        <v>1926</v>
      </c>
    </row>
    <row r="34" spans="2:68">
      <c r="B34" s="112">
        <v>1927</v>
      </c>
      <c r="C34" s="95" t="s">
        <v>24</v>
      </c>
      <c r="D34" s="95" t="s">
        <v>24</v>
      </c>
      <c r="E34" s="95" t="s">
        <v>24</v>
      </c>
      <c r="F34" s="95" t="s">
        <v>24</v>
      </c>
      <c r="G34" s="95" t="s">
        <v>24</v>
      </c>
      <c r="H34" s="95" t="s">
        <v>24</v>
      </c>
      <c r="I34" s="95" t="s">
        <v>24</v>
      </c>
      <c r="J34" s="95" t="s">
        <v>24</v>
      </c>
      <c r="K34" s="95" t="s">
        <v>24</v>
      </c>
      <c r="L34" s="95" t="s">
        <v>24</v>
      </c>
      <c r="M34" s="95" t="s">
        <v>24</v>
      </c>
      <c r="N34" s="95" t="s">
        <v>24</v>
      </c>
      <c r="O34" s="95" t="s">
        <v>24</v>
      </c>
      <c r="P34" s="95" t="s">
        <v>24</v>
      </c>
      <c r="Q34" s="95" t="s">
        <v>24</v>
      </c>
      <c r="R34" s="95" t="s">
        <v>24</v>
      </c>
      <c r="S34" s="95" t="s">
        <v>24</v>
      </c>
      <c r="T34" s="95" t="s">
        <v>24</v>
      </c>
      <c r="U34" s="95" t="s">
        <v>24</v>
      </c>
      <c r="V34" s="95" t="s">
        <v>24</v>
      </c>
      <c r="W34" s="123"/>
      <c r="X34" s="112">
        <v>1927</v>
      </c>
      <c r="Y34" s="95" t="s">
        <v>24</v>
      </c>
      <c r="Z34" s="95" t="s">
        <v>24</v>
      </c>
      <c r="AA34" s="95" t="s">
        <v>24</v>
      </c>
      <c r="AB34" s="95" t="s">
        <v>24</v>
      </c>
      <c r="AC34" s="95" t="s">
        <v>24</v>
      </c>
      <c r="AD34" s="95" t="s">
        <v>24</v>
      </c>
      <c r="AE34" s="95" t="s">
        <v>24</v>
      </c>
      <c r="AF34" s="95" t="s">
        <v>24</v>
      </c>
      <c r="AG34" s="95" t="s">
        <v>24</v>
      </c>
      <c r="AH34" s="95" t="s">
        <v>24</v>
      </c>
      <c r="AI34" s="95" t="s">
        <v>24</v>
      </c>
      <c r="AJ34" s="95" t="s">
        <v>24</v>
      </c>
      <c r="AK34" s="95" t="s">
        <v>24</v>
      </c>
      <c r="AL34" s="95" t="s">
        <v>24</v>
      </c>
      <c r="AM34" s="95" t="s">
        <v>24</v>
      </c>
      <c r="AN34" s="95" t="s">
        <v>24</v>
      </c>
      <c r="AO34" s="95" t="s">
        <v>24</v>
      </c>
      <c r="AP34" s="95" t="s">
        <v>24</v>
      </c>
      <c r="AQ34" s="95" t="s">
        <v>24</v>
      </c>
      <c r="AR34" s="95" t="s">
        <v>24</v>
      </c>
      <c r="AS34" s="123"/>
      <c r="AT34" s="112">
        <v>1927</v>
      </c>
      <c r="AU34" s="95" t="s">
        <v>24</v>
      </c>
      <c r="AV34" s="95" t="s">
        <v>24</v>
      </c>
      <c r="AW34" s="95" t="s">
        <v>24</v>
      </c>
      <c r="AX34" s="95" t="s">
        <v>24</v>
      </c>
      <c r="AY34" s="95" t="s">
        <v>24</v>
      </c>
      <c r="AZ34" s="95" t="s">
        <v>24</v>
      </c>
      <c r="BA34" s="95" t="s">
        <v>24</v>
      </c>
      <c r="BB34" s="95" t="s">
        <v>24</v>
      </c>
      <c r="BC34" s="95" t="s">
        <v>24</v>
      </c>
      <c r="BD34" s="95" t="s">
        <v>24</v>
      </c>
      <c r="BE34" s="95" t="s">
        <v>24</v>
      </c>
      <c r="BF34" s="95" t="s">
        <v>24</v>
      </c>
      <c r="BG34" s="95" t="s">
        <v>24</v>
      </c>
      <c r="BH34" s="95" t="s">
        <v>24</v>
      </c>
      <c r="BI34" s="95" t="s">
        <v>24</v>
      </c>
      <c r="BJ34" s="95" t="s">
        <v>24</v>
      </c>
      <c r="BK34" s="95" t="s">
        <v>24</v>
      </c>
      <c r="BL34" s="95" t="s">
        <v>24</v>
      </c>
      <c r="BM34" s="95" t="s">
        <v>24</v>
      </c>
      <c r="BN34" s="95" t="s">
        <v>24</v>
      </c>
      <c r="BP34" s="112">
        <v>1927</v>
      </c>
    </row>
    <row r="35" spans="2:68">
      <c r="B35" s="112">
        <v>1928</v>
      </c>
      <c r="C35" s="95" t="s">
        <v>24</v>
      </c>
      <c r="D35" s="95" t="s">
        <v>24</v>
      </c>
      <c r="E35" s="95" t="s">
        <v>24</v>
      </c>
      <c r="F35" s="95" t="s">
        <v>24</v>
      </c>
      <c r="G35" s="95" t="s">
        <v>24</v>
      </c>
      <c r="H35" s="95" t="s">
        <v>24</v>
      </c>
      <c r="I35" s="95" t="s">
        <v>24</v>
      </c>
      <c r="J35" s="95" t="s">
        <v>24</v>
      </c>
      <c r="K35" s="95" t="s">
        <v>24</v>
      </c>
      <c r="L35" s="95" t="s">
        <v>24</v>
      </c>
      <c r="M35" s="95" t="s">
        <v>24</v>
      </c>
      <c r="N35" s="95" t="s">
        <v>24</v>
      </c>
      <c r="O35" s="95" t="s">
        <v>24</v>
      </c>
      <c r="P35" s="95" t="s">
        <v>24</v>
      </c>
      <c r="Q35" s="95" t="s">
        <v>24</v>
      </c>
      <c r="R35" s="95" t="s">
        <v>24</v>
      </c>
      <c r="S35" s="95" t="s">
        <v>24</v>
      </c>
      <c r="T35" s="95" t="s">
        <v>24</v>
      </c>
      <c r="U35" s="95" t="s">
        <v>24</v>
      </c>
      <c r="V35" s="95" t="s">
        <v>24</v>
      </c>
      <c r="W35" s="123"/>
      <c r="X35" s="112">
        <v>1928</v>
      </c>
      <c r="Y35" s="95" t="s">
        <v>24</v>
      </c>
      <c r="Z35" s="95" t="s">
        <v>24</v>
      </c>
      <c r="AA35" s="95" t="s">
        <v>24</v>
      </c>
      <c r="AB35" s="95" t="s">
        <v>24</v>
      </c>
      <c r="AC35" s="95" t="s">
        <v>24</v>
      </c>
      <c r="AD35" s="95" t="s">
        <v>24</v>
      </c>
      <c r="AE35" s="95" t="s">
        <v>24</v>
      </c>
      <c r="AF35" s="95" t="s">
        <v>24</v>
      </c>
      <c r="AG35" s="95" t="s">
        <v>24</v>
      </c>
      <c r="AH35" s="95" t="s">
        <v>24</v>
      </c>
      <c r="AI35" s="95" t="s">
        <v>24</v>
      </c>
      <c r="AJ35" s="95" t="s">
        <v>24</v>
      </c>
      <c r="AK35" s="95" t="s">
        <v>24</v>
      </c>
      <c r="AL35" s="95" t="s">
        <v>24</v>
      </c>
      <c r="AM35" s="95" t="s">
        <v>24</v>
      </c>
      <c r="AN35" s="95" t="s">
        <v>24</v>
      </c>
      <c r="AO35" s="95" t="s">
        <v>24</v>
      </c>
      <c r="AP35" s="95" t="s">
        <v>24</v>
      </c>
      <c r="AQ35" s="95" t="s">
        <v>24</v>
      </c>
      <c r="AR35" s="95" t="s">
        <v>24</v>
      </c>
      <c r="AS35" s="123"/>
      <c r="AT35" s="112">
        <v>1928</v>
      </c>
      <c r="AU35" s="95" t="s">
        <v>24</v>
      </c>
      <c r="AV35" s="95" t="s">
        <v>24</v>
      </c>
      <c r="AW35" s="95" t="s">
        <v>24</v>
      </c>
      <c r="AX35" s="95" t="s">
        <v>24</v>
      </c>
      <c r="AY35" s="95" t="s">
        <v>24</v>
      </c>
      <c r="AZ35" s="95" t="s">
        <v>24</v>
      </c>
      <c r="BA35" s="95" t="s">
        <v>24</v>
      </c>
      <c r="BB35" s="95" t="s">
        <v>24</v>
      </c>
      <c r="BC35" s="95" t="s">
        <v>24</v>
      </c>
      <c r="BD35" s="95" t="s">
        <v>24</v>
      </c>
      <c r="BE35" s="95" t="s">
        <v>24</v>
      </c>
      <c r="BF35" s="95" t="s">
        <v>24</v>
      </c>
      <c r="BG35" s="95" t="s">
        <v>24</v>
      </c>
      <c r="BH35" s="95" t="s">
        <v>24</v>
      </c>
      <c r="BI35" s="95" t="s">
        <v>24</v>
      </c>
      <c r="BJ35" s="95" t="s">
        <v>24</v>
      </c>
      <c r="BK35" s="95" t="s">
        <v>24</v>
      </c>
      <c r="BL35" s="95" t="s">
        <v>24</v>
      </c>
      <c r="BM35" s="95" t="s">
        <v>24</v>
      </c>
      <c r="BN35" s="95" t="s">
        <v>24</v>
      </c>
      <c r="BP35" s="112">
        <v>1928</v>
      </c>
    </row>
    <row r="36" spans="2:68">
      <c r="B36" s="112">
        <v>1929</v>
      </c>
      <c r="C36" s="95" t="s">
        <v>24</v>
      </c>
      <c r="D36" s="95" t="s">
        <v>24</v>
      </c>
      <c r="E36" s="95" t="s">
        <v>24</v>
      </c>
      <c r="F36" s="95" t="s">
        <v>24</v>
      </c>
      <c r="G36" s="95" t="s">
        <v>24</v>
      </c>
      <c r="H36" s="95" t="s">
        <v>24</v>
      </c>
      <c r="I36" s="95" t="s">
        <v>24</v>
      </c>
      <c r="J36" s="95" t="s">
        <v>24</v>
      </c>
      <c r="K36" s="95" t="s">
        <v>24</v>
      </c>
      <c r="L36" s="95" t="s">
        <v>24</v>
      </c>
      <c r="M36" s="95" t="s">
        <v>24</v>
      </c>
      <c r="N36" s="95" t="s">
        <v>24</v>
      </c>
      <c r="O36" s="95" t="s">
        <v>24</v>
      </c>
      <c r="P36" s="95" t="s">
        <v>24</v>
      </c>
      <c r="Q36" s="95" t="s">
        <v>24</v>
      </c>
      <c r="R36" s="95" t="s">
        <v>24</v>
      </c>
      <c r="S36" s="95" t="s">
        <v>24</v>
      </c>
      <c r="T36" s="95" t="s">
        <v>24</v>
      </c>
      <c r="U36" s="95" t="s">
        <v>24</v>
      </c>
      <c r="V36" s="95" t="s">
        <v>24</v>
      </c>
      <c r="W36" s="123"/>
      <c r="X36" s="112">
        <v>1929</v>
      </c>
      <c r="Y36" s="95" t="s">
        <v>24</v>
      </c>
      <c r="Z36" s="95" t="s">
        <v>24</v>
      </c>
      <c r="AA36" s="95" t="s">
        <v>24</v>
      </c>
      <c r="AB36" s="95" t="s">
        <v>24</v>
      </c>
      <c r="AC36" s="95" t="s">
        <v>24</v>
      </c>
      <c r="AD36" s="95" t="s">
        <v>24</v>
      </c>
      <c r="AE36" s="95" t="s">
        <v>24</v>
      </c>
      <c r="AF36" s="95" t="s">
        <v>24</v>
      </c>
      <c r="AG36" s="95" t="s">
        <v>24</v>
      </c>
      <c r="AH36" s="95" t="s">
        <v>24</v>
      </c>
      <c r="AI36" s="95" t="s">
        <v>24</v>
      </c>
      <c r="AJ36" s="95" t="s">
        <v>24</v>
      </c>
      <c r="AK36" s="95" t="s">
        <v>24</v>
      </c>
      <c r="AL36" s="95" t="s">
        <v>24</v>
      </c>
      <c r="AM36" s="95" t="s">
        <v>24</v>
      </c>
      <c r="AN36" s="95" t="s">
        <v>24</v>
      </c>
      <c r="AO36" s="95" t="s">
        <v>24</v>
      </c>
      <c r="AP36" s="95" t="s">
        <v>24</v>
      </c>
      <c r="AQ36" s="95" t="s">
        <v>24</v>
      </c>
      <c r="AR36" s="95" t="s">
        <v>24</v>
      </c>
      <c r="AS36" s="123"/>
      <c r="AT36" s="112">
        <v>1929</v>
      </c>
      <c r="AU36" s="95" t="s">
        <v>24</v>
      </c>
      <c r="AV36" s="95" t="s">
        <v>24</v>
      </c>
      <c r="AW36" s="95" t="s">
        <v>24</v>
      </c>
      <c r="AX36" s="95" t="s">
        <v>24</v>
      </c>
      <c r="AY36" s="95" t="s">
        <v>24</v>
      </c>
      <c r="AZ36" s="95" t="s">
        <v>24</v>
      </c>
      <c r="BA36" s="95" t="s">
        <v>24</v>
      </c>
      <c r="BB36" s="95" t="s">
        <v>24</v>
      </c>
      <c r="BC36" s="95" t="s">
        <v>24</v>
      </c>
      <c r="BD36" s="95" t="s">
        <v>24</v>
      </c>
      <c r="BE36" s="95" t="s">
        <v>24</v>
      </c>
      <c r="BF36" s="95" t="s">
        <v>24</v>
      </c>
      <c r="BG36" s="95" t="s">
        <v>24</v>
      </c>
      <c r="BH36" s="95" t="s">
        <v>24</v>
      </c>
      <c r="BI36" s="95" t="s">
        <v>24</v>
      </c>
      <c r="BJ36" s="95" t="s">
        <v>24</v>
      </c>
      <c r="BK36" s="95" t="s">
        <v>24</v>
      </c>
      <c r="BL36" s="95" t="s">
        <v>24</v>
      </c>
      <c r="BM36" s="95" t="s">
        <v>24</v>
      </c>
      <c r="BN36" s="95" t="s">
        <v>24</v>
      </c>
      <c r="BP36" s="112">
        <v>1929</v>
      </c>
    </row>
    <row r="37" spans="2:68">
      <c r="B37" s="112">
        <v>1930</v>
      </c>
      <c r="C37" s="95" t="s">
        <v>24</v>
      </c>
      <c r="D37" s="95" t="s">
        <v>24</v>
      </c>
      <c r="E37" s="95" t="s">
        <v>24</v>
      </c>
      <c r="F37" s="95" t="s">
        <v>24</v>
      </c>
      <c r="G37" s="95" t="s">
        <v>24</v>
      </c>
      <c r="H37" s="95" t="s">
        <v>24</v>
      </c>
      <c r="I37" s="95" t="s">
        <v>24</v>
      </c>
      <c r="J37" s="95" t="s">
        <v>24</v>
      </c>
      <c r="K37" s="95" t="s">
        <v>24</v>
      </c>
      <c r="L37" s="95" t="s">
        <v>24</v>
      </c>
      <c r="M37" s="95" t="s">
        <v>24</v>
      </c>
      <c r="N37" s="95" t="s">
        <v>24</v>
      </c>
      <c r="O37" s="95" t="s">
        <v>24</v>
      </c>
      <c r="P37" s="95" t="s">
        <v>24</v>
      </c>
      <c r="Q37" s="95" t="s">
        <v>24</v>
      </c>
      <c r="R37" s="95" t="s">
        <v>24</v>
      </c>
      <c r="S37" s="95" t="s">
        <v>24</v>
      </c>
      <c r="T37" s="95" t="s">
        <v>24</v>
      </c>
      <c r="U37" s="95" t="s">
        <v>24</v>
      </c>
      <c r="V37" s="95" t="s">
        <v>24</v>
      </c>
      <c r="W37" s="123"/>
      <c r="X37" s="112">
        <v>1930</v>
      </c>
      <c r="Y37" s="95" t="s">
        <v>24</v>
      </c>
      <c r="Z37" s="95" t="s">
        <v>24</v>
      </c>
      <c r="AA37" s="95" t="s">
        <v>24</v>
      </c>
      <c r="AB37" s="95" t="s">
        <v>24</v>
      </c>
      <c r="AC37" s="95" t="s">
        <v>24</v>
      </c>
      <c r="AD37" s="95" t="s">
        <v>24</v>
      </c>
      <c r="AE37" s="95" t="s">
        <v>24</v>
      </c>
      <c r="AF37" s="95" t="s">
        <v>24</v>
      </c>
      <c r="AG37" s="95" t="s">
        <v>24</v>
      </c>
      <c r="AH37" s="95" t="s">
        <v>24</v>
      </c>
      <c r="AI37" s="95" t="s">
        <v>24</v>
      </c>
      <c r="AJ37" s="95" t="s">
        <v>24</v>
      </c>
      <c r="AK37" s="95" t="s">
        <v>24</v>
      </c>
      <c r="AL37" s="95" t="s">
        <v>24</v>
      </c>
      <c r="AM37" s="95" t="s">
        <v>24</v>
      </c>
      <c r="AN37" s="95" t="s">
        <v>24</v>
      </c>
      <c r="AO37" s="95" t="s">
        <v>24</v>
      </c>
      <c r="AP37" s="95" t="s">
        <v>24</v>
      </c>
      <c r="AQ37" s="95" t="s">
        <v>24</v>
      </c>
      <c r="AR37" s="95" t="s">
        <v>24</v>
      </c>
      <c r="AS37" s="123"/>
      <c r="AT37" s="112">
        <v>1930</v>
      </c>
      <c r="AU37" s="95" t="s">
        <v>24</v>
      </c>
      <c r="AV37" s="95" t="s">
        <v>24</v>
      </c>
      <c r="AW37" s="95" t="s">
        <v>24</v>
      </c>
      <c r="AX37" s="95" t="s">
        <v>24</v>
      </c>
      <c r="AY37" s="95" t="s">
        <v>24</v>
      </c>
      <c r="AZ37" s="95" t="s">
        <v>24</v>
      </c>
      <c r="BA37" s="95" t="s">
        <v>24</v>
      </c>
      <c r="BB37" s="95" t="s">
        <v>24</v>
      </c>
      <c r="BC37" s="95" t="s">
        <v>24</v>
      </c>
      <c r="BD37" s="95" t="s">
        <v>24</v>
      </c>
      <c r="BE37" s="95" t="s">
        <v>24</v>
      </c>
      <c r="BF37" s="95" t="s">
        <v>24</v>
      </c>
      <c r="BG37" s="95" t="s">
        <v>24</v>
      </c>
      <c r="BH37" s="95" t="s">
        <v>24</v>
      </c>
      <c r="BI37" s="95" t="s">
        <v>24</v>
      </c>
      <c r="BJ37" s="95" t="s">
        <v>24</v>
      </c>
      <c r="BK37" s="95" t="s">
        <v>24</v>
      </c>
      <c r="BL37" s="95" t="s">
        <v>24</v>
      </c>
      <c r="BM37" s="95" t="s">
        <v>24</v>
      </c>
      <c r="BN37" s="95" t="s">
        <v>24</v>
      </c>
      <c r="BP37" s="112">
        <v>1930</v>
      </c>
    </row>
    <row r="38" spans="2:68">
      <c r="B38" s="113">
        <v>1931</v>
      </c>
      <c r="C38" s="95" t="s">
        <v>24</v>
      </c>
      <c r="D38" s="95" t="s">
        <v>24</v>
      </c>
      <c r="E38" s="95" t="s">
        <v>24</v>
      </c>
      <c r="F38" s="95" t="s">
        <v>24</v>
      </c>
      <c r="G38" s="95" t="s">
        <v>24</v>
      </c>
      <c r="H38" s="95" t="s">
        <v>24</v>
      </c>
      <c r="I38" s="95" t="s">
        <v>24</v>
      </c>
      <c r="J38" s="95" t="s">
        <v>24</v>
      </c>
      <c r="K38" s="95" t="s">
        <v>24</v>
      </c>
      <c r="L38" s="95" t="s">
        <v>24</v>
      </c>
      <c r="M38" s="95" t="s">
        <v>24</v>
      </c>
      <c r="N38" s="95" t="s">
        <v>24</v>
      </c>
      <c r="O38" s="95" t="s">
        <v>24</v>
      </c>
      <c r="P38" s="95" t="s">
        <v>24</v>
      </c>
      <c r="Q38" s="95" t="s">
        <v>24</v>
      </c>
      <c r="R38" s="95" t="s">
        <v>24</v>
      </c>
      <c r="S38" s="95" t="s">
        <v>24</v>
      </c>
      <c r="T38" s="95" t="s">
        <v>24</v>
      </c>
      <c r="U38" s="95" t="s">
        <v>24</v>
      </c>
      <c r="V38" s="95" t="s">
        <v>24</v>
      </c>
      <c r="W38" s="123"/>
      <c r="X38" s="113">
        <v>1931</v>
      </c>
      <c r="Y38" s="95" t="s">
        <v>24</v>
      </c>
      <c r="Z38" s="95" t="s">
        <v>24</v>
      </c>
      <c r="AA38" s="95" t="s">
        <v>24</v>
      </c>
      <c r="AB38" s="95" t="s">
        <v>24</v>
      </c>
      <c r="AC38" s="95" t="s">
        <v>24</v>
      </c>
      <c r="AD38" s="95" t="s">
        <v>24</v>
      </c>
      <c r="AE38" s="95" t="s">
        <v>24</v>
      </c>
      <c r="AF38" s="95" t="s">
        <v>24</v>
      </c>
      <c r="AG38" s="95" t="s">
        <v>24</v>
      </c>
      <c r="AH38" s="95" t="s">
        <v>24</v>
      </c>
      <c r="AI38" s="95" t="s">
        <v>24</v>
      </c>
      <c r="AJ38" s="95" t="s">
        <v>24</v>
      </c>
      <c r="AK38" s="95" t="s">
        <v>24</v>
      </c>
      <c r="AL38" s="95" t="s">
        <v>24</v>
      </c>
      <c r="AM38" s="95" t="s">
        <v>24</v>
      </c>
      <c r="AN38" s="95" t="s">
        <v>24</v>
      </c>
      <c r="AO38" s="95" t="s">
        <v>24</v>
      </c>
      <c r="AP38" s="95" t="s">
        <v>24</v>
      </c>
      <c r="AQ38" s="95" t="s">
        <v>24</v>
      </c>
      <c r="AR38" s="95" t="s">
        <v>24</v>
      </c>
      <c r="AS38" s="123"/>
      <c r="AT38" s="113">
        <v>1931</v>
      </c>
      <c r="AU38" s="95" t="s">
        <v>24</v>
      </c>
      <c r="AV38" s="95" t="s">
        <v>24</v>
      </c>
      <c r="AW38" s="95" t="s">
        <v>24</v>
      </c>
      <c r="AX38" s="95" t="s">
        <v>24</v>
      </c>
      <c r="AY38" s="95" t="s">
        <v>24</v>
      </c>
      <c r="AZ38" s="95" t="s">
        <v>24</v>
      </c>
      <c r="BA38" s="95" t="s">
        <v>24</v>
      </c>
      <c r="BB38" s="95" t="s">
        <v>24</v>
      </c>
      <c r="BC38" s="95" t="s">
        <v>24</v>
      </c>
      <c r="BD38" s="95" t="s">
        <v>24</v>
      </c>
      <c r="BE38" s="95" t="s">
        <v>24</v>
      </c>
      <c r="BF38" s="95" t="s">
        <v>24</v>
      </c>
      <c r="BG38" s="95" t="s">
        <v>24</v>
      </c>
      <c r="BH38" s="95" t="s">
        <v>24</v>
      </c>
      <c r="BI38" s="95" t="s">
        <v>24</v>
      </c>
      <c r="BJ38" s="95" t="s">
        <v>24</v>
      </c>
      <c r="BK38" s="95" t="s">
        <v>24</v>
      </c>
      <c r="BL38" s="95" t="s">
        <v>24</v>
      </c>
      <c r="BM38" s="95" t="s">
        <v>24</v>
      </c>
      <c r="BN38" s="95" t="s">
        <v>24</v>
      </c>
      <c r="BP38" s="113">
        <v>1931</v>
      </c>
    </row>
    <row r="39" spans="2:68">
      <c r="B39" s="113">
        <v>1932</v>
      </c>
      <c r="C39" s="95" t="s">
        <v>24</v>
      </c>
      <c r="D39" s="95" t="s">
        <v>24</v>
      </c>
      <c r="E39" s="95" t="s">
        <v>24</v>
      </c>
      <c r="F39" s="95" t="s">
        <v>24</v>
      </c>
      <c r="G39" s="95" t="s">
        <v>24</v>
      </c>
      <c r="H39" s="95" t="s">
        <v>24</v>
      </c>
      <c r="I39" s="95" t="s">
        <v>24</v>
      </c>
      <c r="J39" s="95" t="s">
        <v>24</v>
      </c>
      <c r="K39" s="95" t="s">
        <v>24</v>
      </c>
      <c r="L39" s="95" t="s">
        <v>24</v>
      </c>
      <c r="M39" s="95" t="s">
        <v>24</v>
      </c>
      <c r="N39" s="95" t="s">
        <v>24</v>
      </c>
      <c r="O39" s="95" t="s">
        <v>24</v>
      </c>
      <c r="P39" s="95" t="s">
        <v>24</v>
      </c>
      <c r="Q39" s="95" t="s">
        <v>24</v>
      </c>
      <c r="R39" s="95" t="s">
        <v>24</v>
      </c>
      <c r="S39" s="95" t="s">
        <v>24</v>
      </c>
      <c r="T39" s="95" t="s">
        <v>24</v>
      </c>
      <c r="U39" s="95" t="s">
        <v>24</v>
      </c>
      <c r="V39" s="95" t="s">
        <v>24</v>
      </c>
      <c r="W39" s="123"/>
      <c r="X39" s="113">
        <v>1932</v>
      </c>
      <c r="Y39" s="95" t="s">
        <v>24</v>
      </c>
      <c r="Z39" s="95" t="s">
        <v>24</v>
      </c>
      <c r="AA39" s="95" t="s">
        <v>24</v>
      </c>
      <c r="AB39" s="95" t="s">
        <v>24</v>
      </c>
      <c r="AC39" s="95" t="s">
        <v>24</v>
      </c>
      <c r="AD39" s="95" t="s">
        <v>24</v>
      </c>
      <c r="AE39" s="95" t="s">
        <v>24</v>
      </c>
      <c r="AF39" s="95" t="s">
        <v>24</v>
      </c>
      <c r="AG39" s="95" t="s">
        <v>24</v>
      </c>
      <c r="AH39" s="95" t="s">
        <v>24</v>
      </c>
      <c r="AI39" s="95" t="s">
        <v>24</v>
      </c>
      <c r="AJ39" s="95" t="s">
        <v>24</v>
      </c>
      <c r="AK39" s="95" t="s">
        <v>24</v>
      </c>
      <c r="AL39" s="95" t="s">
        <v>24</v>
      </c>
      <c r="AM39" s="95" t="s">
        <v>24</v>
      </c>
      <c r="AN39" s="95" t="s">
        <v>24</v>
      </c>
      <c r="AO39" s="95" t="s">
        <v>24</v>
      </c>
      <c r="AP39" s="95" t="s">
        <v>24</v>
      </c>
      <c r="AQ39" s="95" t="s">
        <v>24</v>
      </c>
      <c r="AR39" s="95" t="s">
        <v>24</v>
      </c>
      <c r="AS39" s="123"/>
      <c r="AT39" s="113">
        <v>1932</v>
      </c>
      <c r="AU39" s="95" t="s">
        <v>24</v>
      </c>
      <c r="AV39" s="95" t="s">
        <v>24</v>
      </c>
      <c r="AW39" s="95" t="s">
        <v>24</v>
      </c>
      <c r="AX39" s="95" t="s">
        <v>24</v>
      </c>
      <c r="AY39" s="95" t="s">
        <v>24</v>
      </c>
      <c r="AZ39" s="95" t="s">
        <v>24</v>
      </c>
      <c r="BA39" s="95" t="s">
        <v>24</v>
      </c>
      <c r="BB39" s="95" t="s">
        <v>24</v>
      </c>
      <c r="BC39" s="95" t="s">
        <v>24</v>
      </c>
      <c r="BD39" s="95" t="s">
        <v>24</v>
      </c>
      <c r="BE39" s="95" t="s">
        <v>24</v>
      </c>
      <c r="BF39" s="95" t="s">
        <v>24</v>
      </c>
      <c r="BG39" s="95" t="s">
        <v>24</v>
      </c>
      <c r="BH39" s="95" t="s">
        <v>24</v>
      </c>
      <c r="BI39" s="95" t="s">
        <v>24</v>
      </c>
      <c r="BJ39" s="95" t="s">
        <v>24</v>
      </c>
      <c r="BK39" s="95" t="s">
        <v>24</v>
      </c>
      <c r="BL39" s="95" t="s">
        <v>24</v>
      </c>
      <c r="BM39" s="95" t="s">
        <v>24</v>
      </c>
      <c r="BN39" s="95" t="s">
        <v>24</v>
      </c>
      <c r="BP39" s="113">
        <v>1932</v>
      </c>
    </row>
    <row r="40" spans="2:68">
      <c r="B40" s="113">
        <v>1933</v>
      </c>
      <c r="C40" s="95" t="s">
        <v>24</v>
      </c>
      <c r="D40" s="95" t="s">
        <v>24</v>
      </c>
      <c r="E40" s="95" t="s">
        <v>24</v>
      </c>
      <c r="F40" s="95" t="s">
        <v>24</v>
      </c>
      <c r="G40" s="95" t="s">
        <v>24</v>
      </c>
      <c r="H40" s="95" t="s">
        <v>24</v>
      </c>
      <c r="I40" s="95" t="s">
        <v>24</v>
      </c>
      <c r="J40" s="95" t="s">
        <v>24</v>
      </c>
      <c r="K40" s="95" t="s">
        <v>24</v>
      </c>
      <c r="L40" s="95" t="s">
        <v>24</v>
      </c>
      <c r="M40" s="95" t="s">
        <v>24</v>
      </c>
      <c r="N40" s="95" t="s">
        <v>24</v>
      </c>
      <c r="O40" s="95" t="s">
        <v>24</v>
      </c>
      <c r="P40" s="95" t="s">
        <v>24</v>
      </c>
      <c r="Q40" s="95" t="s">
        <v>24</v>
      </c>
      <c r="R40" s="95" t="s">
        <v>24</v>
      </c>
      <c r="S40" s="95" t="s">
        <v>24</v>
      </c>
      <c r="T40" s="95" t="s">
        <v>24</v>
      </c>
      <c r="U40" s="95" t="s">
        <v>24</v>
      </c>
      <c r="V40" s="95" t="s">
        <v>24</v>
      </c>
      <c r="W40" s="123"/>
      <c r="X40" s="113">
        <v>1933</v>
      </c>
      <c r="Y40" s="95" t="s">
        <v>24</v>
      </c>
      <c r="Z40" s="95" t="s">
        <v>24</v>
      </c>
      <c r="AA40" s="95" t="s">
        <v>24</v>
      </c>
      <c r="AB40" s="95" t="s">
        <v>24</v>
      </c>
      <c r="AC40" s="95" t="s">
        <v>24</v>
      </c>
      <c r="AD40" s="95" t="s">
        <v>24</v>
      </c>
      <c r="AE40" s="95" t="s">
        <v>24</v>
      </c>
      <c r="AF40" s="95" t="s">
        <v>24</v>
      </c>
      <c r="AG40" s="95" t="s">
        <v>24</v>
      </c>
      <c r="AH40" s="95" t="s">
        <v>24</v>
      </c>
      <c r="AI40" s="95" t="s">
        <v>24</v>
      </c>
      <c r="AJ40" s="95" t="s">
        <v>24</v>
      </c>
      <c r="AK40" s="95" t="s">
        <v>24</v>
      </c>
      <c r="AL40" s="95" t="s">
        <v>24</v>
      </c>
      <c r="AM40" s="95" t="s">
        <v>24</v>
      </c>
      <c r="AN40" s="95" t="s">
        <v>24</v>
      </c>
      <c r="AO40" s="95" t="s">
        <v>24</v>
      </c>
      <c r="AP40" s="95" t="s">
        <v>24</v>
      </c>
      <c r="AQ40" s="95" t="s">
        <v>24</v>
      </c>
      <c r="AR40" s="95" t="s">
        <v>24</v>
      </c>
      <c r="AS40" s="123"/>
      <c r="AT40" s="113">
        <v>1933</v>
      </c>
      <c r="AU40" s="95" t="s">
        <v>24</v>
      </c>
      <c r="AV40" s="95" t="s">
        <v>24</v>
      </c>
      <c r="AW40" s="95" t="s">
        <v>24</v>
      </c>
      <c r="AX40" s="95" t="s">
        <v>24</v>
      </c>
      <c r="AY40" s="95" t="s">
        <v>24</v>
      </c>
      <c r="AZ40" s="95" t="s">
        <v>24</v>
      </c>
      <c r="BA40" s="95" t="s">
        <v>24</v>
      </c>
      <c r="BB40" s="95" t="s">
        <v>24</v>
      </c>
      <c r="BC40" s="95" t="s">
        <v>24</v>
      </c>
      <c r="BD40" s="95" t="s">
        <v>24</v>
      </c>
      <c r="BE40" s="95" t="s">
        <v>24</v>
      </c>
      <c r="BF40" s="95" t="s">
        <v>24</v>
      </c>
      <c r="BG40" s="95" t="s">
        <v>24</v>
      </c>
      <c r="BH40" s="95" t="s">
        <v>24</v>
      </c>
      <c r="BI40" s="95" t="s">
        <v>24</v>
      </c>
      <c r="BJ40" s="95" t="s">
        <v>24</v>
      </c>
      <c r="BK40" s="95" t="s">
        <v>24</v>
      </c>
      <c r="BL40" s="95" t="s">
        <v>24</v>
      </c>
      <c r="BM40" s="95" t="s">
        <v>24</v>
      </c>
      <c r="BN40" s="95" t="s">
        <v>24</v>
      </c>
      <c r="BP40" s="113">
        <v>1933</v>
      </c>
    </row>
    <row r="41" spans="2:68">
      <c r="B41" s="113">
        <v>1934</v>
      </c>
      <c r="C41" s="95" t="s">
        <v>24</v>
      </c>
      <c r="D41" s="95" t="s">
        <v>24</v>
      </c>
      <c r="E41" s="95" t="s">
        <v>24</v>
      </c>
      <c r="F41" s="95" t="s">
        <v>24</v>
      </c>
      <c r="G41" s="95" t="s">
        <v>24</v>
      </c>
      <c r="H41" s="95" t="s">
        <v>24</v>
      </c>
      <c r="I41" s="95" t="s">
        <v>24</v>
      </c>
      <c r="J41" s="95" t="s">
        <v>24</v>
      </c>
      <c r="K41" s="95" t="s">
        <v>24</v>
      </c>
      <c r="L41" s="95" t="s">
        <v>24</v>
      </c>
      <c r="M41" s="95" t="s">
        <v>24</v>
      </c>
      <c r="N41" s="95" t="s">
        <v>24</v>
      </c>
      <c r="O41" s="95" t="s">
        <v>24</v>
      </c>
      <c r="P41" s="95" t="s">
        <v>24</v>
      </c>
      <c r="Q41" s="95" t="s">
        <v>24</v>
      </c>
      <c r="R41" s="95" t="s">
        <v>24</v>
      </c>
      <c r="S41" s="95" t="s">
        <v>24</v>
      </c>
      <c r="T41" s="95" t="s">
        <v>24</v>
      </c>
      <c r="U41" s="95" t="s">
        <v>24</v>
      </c>
      <c r="V41" s="95" t="s">
        <v>24</v>
      </c>
      <c r="W41" s="123"/>
      <c r="X41" s="113">
        <v>1934</v>
      </c>
      <c r="Y41" s="95" t="s">
        <v>24</v>
      </c>
      <c r="Z41" s="95" t="s">
        <v>24</v>
      </c>
      <c r="AA41" s="95" t="s">
        <v>24</v>
      </c>
      <c r="AB41" s="95" t="s">
        <v>24</v>
      </c>
      <c r="AC41" s="95" t="s">
        <v>24</v>
      </c>
      <c r="AD41" s="95" t="s">
        <v>24</v>
      </c>
      <c r="AE41" s="95" t="s">
        <v>24</v>
      </c>
      <c r="AF41" s="95" t="s">
        <v>24</v>
      </c>
      <c r="AG41" s="95" t="s">
        <v>24</v>
      </c>
      <c r="AH41" s="95" t="s">
        <v>24</v>
      </c>
      <c r="AI41" s="95" t="s">
        <v>24</v>
      </c>
      <c r="AJ41" s="95" t="s">
        <v>24</v>
      </c>
      <c r="AK41" s="95" t="s">
        <v>24</v>
      </c>
      <c r="AL41" s="95" t="s">
        <v>24</v>
      </c>
      <c r="AM41" s="95" t="s">
        <v>24</v>
      </c>
      <c r="AN41" s="95" t="s">
        <v>24</v>
      </c>
      <c r="AO41" s="95" t="s">
        <v>24</v>
      </c>
      <c r="AP41" s="95" t="s">
        <v>24</v>
      </c>
      <c r="AQ41" s="95" t="s">
        <v>24</v>
      </c>
      <c r="AR41" s="95" t="s">
        <v>24</v>
      </c>
      <c r="AS41" s="123"/>
      <c r="AT41" s="113">
        <v>1934</v>
      </c>
      <c r="AU41" s="95" t="s">
        <v>24</v>
      </c>
      <c r="AV41" s="95" t="s">
        <v>24</v>
      </c>
      <c r="AW41" s="95" t="s">
        <v>24</v>
      </c>
      <c r="AX41" s="95" t="s">
        <v>24</v>
      </c>
      <c r="AY41" s="95" t="s">
        <v>24</v>
      </c>
      <c r="AZ41" s="95" t="s">
        <v>24</v>
      </c>
      <c r="BA41" s="95" t="s">
        <v>24</v>
      </c>
      <c r="BB41" s="95" t="s">
        <v>24</v>
      </c>
      <c r="BC41" s="95" t="s">
        <v>24</v>
      </c>
      <c r="BD41" s="95" t="s">
        <v>24</v>
      </c>
      <c r="BE41" s="95" t="s">
        <v>24</v>
      </c>
      <c r="BF41" s="95" t="s">
        <v>24</v>
      </c>
      <c r="BG41" s="95" t="s">
        <v>24</v>
      </c>
      <c r="BH41" s="95" t="s">
        <v>24</v>
      </c>
      <c r="BI41" s="95" t="s">
        <v>24</v>
      </c>
      <c r="BJ41" s="95" t="s">
        <v>24</v>
      </c>
      <c r="BK41" s="95" t="s">
        <v>24</v>
      </c>
      <c r="BL41" s="95" t="s">
        <v>24</v>
      </c>
      <c r="BM41" s="95" t="s">
        <v>24</v>
      </c>
      <c r="BN41" s="95" t="s">
        <v>24</v>
      </c>
      <c r="BP41" s="113">
        <v>1934</v>
      </c>
    </row>
    <row r="42" spans="2:68">
      <c r="B42" s="113">
        <v>1935</v>
      </c>
      <c r="C42" s="95" t="s">
        <v>24</v>
      </c>
      <c r="D42" s="95" t="s">
        <v>24</v>
      </c>
      <c r="E42" s="95" t="s">
        <v>24</v>
      </c>
      <c r="F42" s="95" t="s">
        <v>24</v>
      </c>
      <c r="G42" s="95" t="s">
        <v>24</v>
      </c>
      <c r="H42" s="95" t="s">
        <v>24</v>
      </c>
      <c r="I42" s="95" t="s">
        <v>24</v>
      </c>
      <c r="J42" s="95" t="s">
        <v>24</v>
      </c>
      <c r="K42" s="95" t="s">
        <v>24</v>
      </c>
      <c r="L42" s="95" t="s">
        <v>24</v>
      </c>
      <c r="M42" s="95" t="s">
        <v>24</v>
      </c>
      <c r="N42" s="95" t="s">
        <v>24</v>
      </c>
      <c r="O42" s="95" t="s">
        <v>24</v>
      </c>
      <c r="P42" s="95" t="s">
        <v>24</v>
      </c>
      <c r="Q42" s="95" t="s">
        <v>24</v>
      </c>
      <c r="R42" s="95" t="s">
        <v>24</v>
      </c>
      <c r="S42" s="95" t="s">
        <v>24</v>
      </c>
      <c r="T42" s="95" t="s">
        <v>24</v>
      </c>
      <c r="U42" s="95" t="s">
        <v>24</v>
      </c>
      <c r="V42" s="95" t="s">
        <v>24</v>
      </c>
      <c r="W42" s="123"/>
      <c r="X42" s="113">
        <v>1935</v>
      </c>
      <c r="Y42" s="95" t="s">
        <v>24</v>
      </c>
      <c r="Z42" s="95" t="s">
        <v>24</v>
      </c>
      <c r="AA42" s="95" t="s">
        <v>24</v>
      </c>
      <c r="AB42" s="95" t="s">
        <v>24</v>
      </c>
      <c r="AC42" s="95" t="s">
        <v>24</v>
      </c>
      <c r="AD42" s="95" t="s">
        <v>24</v>
      </c>
      <c r="AE42" s="95" t="s">
        <v>24</v>
      </c>
      <c r="AF42" s="95" t="s">
        <v>24</v>
      </c>
      <c r="AG42" s="95" t="s">
        <v>24</v>
      </c>
      <c r="AH42" s="95" t="s">
        <v>24</v>
      </c>
      <c r="AI42" s="95" t="s">
        <v>24</v>
      </c>
      <c r="AJ42" s="95" t="s">
        <v>24</v>
      </c>
      <c r="AK42" s="95" t="s">
        <v>24</v>
      </c>
      <c r="AL42" s="95" t="s">
        <v>24</v>
      </c>
      <c r="AM42" s="95" t="s">
        <v>24</v>
      </c>
      <c r="AN42" s="95" t="s">
        <v>24</v>
      </c>
      <c r="AO42" s="95" t="s">
        <v>24</v>
      </c>
      <c r="AP42" s="95" t="s">
        <v>24</v>
      </c>
      <c r="AQ42" s="95" t="s">
        <v>24</v>
      </c>
      <c r="AR42" s="95" t="s">
        <v>24</v>
      </c>
      <c r="AS42" s="123"/>
      <c r="AT42" s="113">
        <v>1935</v>
      </c>
      <c r="AU42" s="95" t="s">
        <v>24</v>
      </c>
      <c r="AV42" s="95" t="s">
        <v>24</v>
      </c>
      <c r="AW42" s="95" t="s">
        <v>24</v>
      </c>
      <c r="AX42" s="95" t="s">
        <v>24</v>
      </c>
      <c r="AY42" s="95" t="s">
        <v>24</v>
      </c>
      <c r="AZ42" s="95" t="s">
        <v>24</v>
      </c>
      <c r="BA42" s="95" t="s">
        <v>24</v>
      </c>
      <c r="BB42" s="95" t="s">
        <v>24</v>
      </c>
      <c r="BC42" s="95" t="s">
        <v>24</v>
      </c>
      <c r="BD42" s="95" t="s">
        <v>24</v>
      </c>
      <c r="BE42" s="95" t="s">
        <v>24</v>
      </c>
      <c r="BF42" s="95" t="s">
        <v>24</v>
      </c>
      <c r="BG42" s="95" t="s">
        <v>24</v>
      </c>
      <c r="BH42" s="95" t="s">
        <v>24</v>
      </c>
      <c r="BI42" s="95" t="s">
        <v>24</v>
      </c>
      <c r="BJ42" s="95" t="s">
        <v>24</v>
      </c>
      <c r="BK42" s="95" t="s">
        <v>24</v>
      </c>
      <c r="BL42" s="95" t="s">
        <v>24</v>
      </c>
      <c r="BM42" s="95" t="s">
        <v>24</v>
      </c>
      <c r="BN42" s="95" t="s">
        <v>24</v>
      </c>
      <c r="BP42" s="113">
        <v>1935</v>
      </c>
    </row>
    <row r="43" spans="2:68">
      <c r="B43" s="113">
        <v>1936</v>
      </c>
      <c r="C43" s="95" t="s">
        <v>24</v>
      </c>
      <c r="D43" s="95" t="s">
        <v>24</v>
      </c>
      <c r="E43" s="95" t="s">
        <v>24</v>
      </c>
      <c r="F43" s="95" t="s">
        <v>24</v>
      </c>
      <c r="G43" s="95" t="s">
        <v>24</v>
      </c>
      <c r="H43" s="95" t="s">
        <v>24</v>
      </c>
      <c r="I43" s="95" t="s">
        <v>24</v>
      </c>
      <c r="J43" s="95" t="s">
        <v>24</v>
      </c>
      <c r="K43" s="95" t="s">
        <v>24</v>
      </c>
      <c r="L43" s="95" t="s">
        <v>24</v>
      </c>
      <c r="M43" s="95" t="s">
        <v>24</v>
      </c>
      <c r="N43" s="95" t="s">
        <v>24</v>
      </c>
      <c r="O43" s="95" t="s">
        <v>24</v>
      </c>
      <c r="P43" s="95" t="s">
        <v>24</v>
      </c>
      <c r="Q43" s="95" t="s">
        <v>24</v>
      </c>
      <c r="R43" s="95" t="s">
        <v>24</v>
      </c>
      <c r="S43" s="95" t="s">
        <v>24</v>
      </c>
      <c r="T43" s="95" t="s">
        <v>24</v>
      </c>
      <c r="U43" s="95" t="s">
        <v>24</v>
      </c>
      <c r="V43" s="95" t="s">
        <v>24</v>
      </c>
      <c r="W43" s="123"/>
      <c r="X43" s="113">
        <v>1936</v>
      </c>
      <c r="Y43" s="95" t="s">
        <v>24</v>
      </c>
      <c r="Z43" s="95" t="s">
        <v>24</v>
      </c>
      <c r="AA43" s="95" t="s">
        <v>24</v>
      </c>
      <c r="AB43" s="95" t="s">
        <v>24</v>
      </c>
      <c r="AC43" s="95" t="s">
        <v>24</v>
      </c>
      <c r="AD43" s="95" t="s">
        <v>24</v>
      </c>
      <c r="AE43" s="95" t="s">
        <v>24</v>
      </c>
      <c r="AF43" s="95" t="s">
        <v>24</v>
      </c>
      <c r="AG43" s="95" t="s">
        <v>24</v>
      </c>
      <c r="AH43" s="95" t="s">
        <v>24</v>
      </c>
      <c r="AI43" s="95" t="s">
        <v>24</v>
      </c>
      <c r="AJ43" s="95" t="s">
        <v>24</v>
      </c>
      <c r="AK43" s="95" t="s">
        <v>24</v>
      </c>
      <c r="AL43" s="95" t="s">
        <v>24</v>
      </c>
      <c r="AM43" s="95" t="s">
        <v>24</v>
      </c>
      <c r="AN43" s="95" t="s">
        <v>24</v>
      </c>
      <c r="AO43" s="95" t="s">
        <v>24</v>
      </c>
      <c r="AP43" s="95" t="s">
        <v>24</v>
      </c>
      <c r="AQ43" s="95" t="s">
        <v>24</v>
      </c>
      <c r="AR43" s="95" t="s">
        <v>24</v>
      </c>
      <c r="AS43" s="123"/>
      <c r="AT43" s="113">
        <v>1936</v>
      </c>
      <c r="AU43" s="95" t="s">
        <v>24</v>
      </c>
      <c r="AV43" s="95" t="s">
        <v>24</v>
      </c>
      <c r="AW43" s="95" t="s">
        <v>24</v>
      </c>
      <c r="AX43" s="95" t="s">
        <v>24</v>
      </c>
      <c r="AY43" s="95" t="s">
        <v>24</v>
      </c>
      <c r="AZ43" s="95" t="s">
        <v>24</v>
      </c>
      <c r="BA43" s="95" t="s">
        <v>24</v>
      </c>
      <c r="BB43" s="95" t="s">
        <v>24</v>
      </c>
      <c r="BC43" s="95" t="s">
        <v>24</v>
      </c>
      <c r="BD43" s="95" t="s">
        <v>24</v>
      </c>
      <c r="BE43" s="95" t="s">
        <v>24</v>
      </c>
      <c r="BF43" s="95" t="s">
        <v>24</v>
      </c>
      <c r="BG43" s="95" t="s">
        <v>24</v>
      </c>
      <c r="BH43" s="95" t="s">
        <v>24</v>
      </c>
      <c r="BI43" s="95" t="s">
        <v>24</v>
      </c>
      <c r="BJ43" s="95" t="s">
        <v>24</v>
      </c>
      <c r="BK43" s="95" t="s">
        <v>24</v>
      </c>
      <c r="BL43" s="95" t="s">
        <v>24</v>
      </c>
      <c r="BM43" s="95" t="s">
        <v>24</v>
      </c>
      <c r="BN43" s="95" t="s">
        <v>24</v>
      </c>
      <c r="BP43" s="113">
        <v>1936</v>
      </c>
    </row>
    <row r="44" spans="2:68">
      <c r="B44" s="113">
        <v>1937</v>
      </c>
      <c r="C44" s="95" t="s">
        <v>24</v>
      </c>
      <c r="D44" s="95" t="s">
        <v>24</v>
      </c>
      <c r="E44" s="95" t="s">
        <v>24</v>
      </c>
      <c r="F44" s="95" t="s">
        <v>24</v>
      </c>
      <c r="G44" s="95" t="s">
        <v>24</v>
      </c>
      <c r="H44" s="95" t="s">
        <v>24</v>
      </c>
      <c r="I44" s="95" t="s">
        <v>24</v>
      </c>
      <c r="J44" s="95" t="s">
        <v>24</v>
      </c>
      <c r="K44" s="95" t="s">
        <v>24</v>
      </c>
      <c r="L44" s="95" t="s">
        <v>24</v>
      </c>
      <c r="M44" s="95" t="s">
        <v>24</v>
      </c>
      <c r="N44" s="95" t="s">
        <v>24</v>
      </c>
      <c r="O44" s="95" t="s">
        <v>24</v>
      </c>
      <c r="P44" s="95" t="s">
        <v>24</v>
      </c>
      <c r="Q44" s="95" t="s">
        <v>24</v>
      </c>
      <c r="R44" s="95" t="s">
        <v>24</v>
      </c>
      <c r="S44" s="95" t="s">
        <v>24</v>
      </c>
      <c r="T44" s="95" t="s">
        <v>24</v>
      </c>
      <c r="U44" s="95" t="s">
        <v>24</v>
      </c>
      <c r="V44" s="95" t="s">
        <v>24</v>
      </c>
      <c r="W44" s="123"/>
      <c r="X44" s="113">
        <v>1937</v>
      </c>
      <c r="Y44" s="95" t="s">
        <v>24</v>
      </c>
      <c r="Z44" s="95" t="s">
        <v>24</v>
      </c>
      <c r="AA44" s="95" t="s">
        <v>24</v>
      </c>
      <c r="AB44" s="95" t="s">
        <v>24</v>
      </c>
      <c r="AC44" s="95" t="s">
        <v>24</v>
      </c>
      <c r="AD44" s="95" t="s">
        <v>24</v>
      </c>
      <c r="AE44" s="95" t="s">
        <v>24</v>
      </c>
      <c r="AF44" s="95" t="s">
        <v>24</v>
      </c>
      <c r="AG44" s="95" t="s">
        <v>24</v>
      </c>
      <c r="AH44" s="95" t="s">
        <v>24</v>
      </c>
      <c r="AI44" s="95" t="s">
        <v>24</v>
      </c>
      <c r="AJ44" s="95" t="s">
        <v>24</v>
      </c>
      <c r="AK44" s="95" t="s">
        <v>24</v>
      </c>
      <c r="AL44" s="95" t="s">
        <v>24</v>
      </c>
      <c r="AM44" s="95" t="s">
        <v>24</v>
      </c>
      <c r="AN44" s="95" t="s">
        <v>24</v>
      </c>
      <c r="AO44" s="95" t="s">
        <v>24</v>
      </c>
      <c r="AP44" s="95" t="s">
        <v>24</v>
      </c>
      <c r="AQ44" s="95" t="s">
        <v>24</v>
      </c>
      <c r="AR44" s="95" t="s">
        <v>24</v>
      </c>
      <c r="AS44" s="123"/>
      <c r="AT44" s="113">
        <v>1937</v>
      </c>
      <c r="AU44" s="95" t="s">
        <v>24</v>
      </c>
      <c r="AV44" s="95" t="s">
        <v>24</v>
      </c>
      <c r="AW44" s="95" t="s">
        <v>24</v>
      </c>
      <c r="AX44" s="95" t="s">
        <v>24</v>
      </c>
      <c r="AY44" s="95" t="s">
        <v>24</v>
      </c>
      <c r="AZ44" s="95" t="s">
        <v>24</v>
      </c>
      <c r="BA44" s="95" t="s">
        <v>24</v>
      </c>
      <c r="BB44" s="95" t="s">
        <v>24</v>
      </c>
      <c r="BC44" s="95" t="s">
        <v>24</v>
      </c>
      <c r="BD44" s="95" t="s">
        <v>24</v>
      </c>
      <c r="BE44" s="95" t="s">
        <v>24</v>
      </c>
      <c r="BF44" s="95" t="s">
        <v>24</v>
      </c>
      <c r="BG44" s="95" t="s">
        <v>24</v>
      </c>
      <c r="BH44" s="95" t="s">
        <v>24</v>
      </c>
      <c r="BI44" s="95" t="s">
        <v>24</v>
      </c>
      <c r="BJ44" s="95" t="s">
        <v>24</v>
      </c>
      <c r="BK44" s="95" t="s">
        <v>24</v>
      </c>
      <c r="BL44" s="95" t="s">
        <v>24</v>
      </c>
      <c r="BM44" s="95" t="s">
        <v>24</v>
      </c>
      <c r="BN44" s="95" t="s">
        <v>24</v>
      </c>
      <c r="BP44" s="113">
        <v>1937</v>
      </c>
    </row>
    <row r="45" spans="2:68">
      <c r="B45" s="113">
        <v>1938</v>
      </c>
      <c r="C45" s="95" t="s">
        <v>24</v>
      </c>
      <c r="D45" s="95" t="s">
        <v>24</v>
      </c>
      <c r="E45" s="95" t="s">
        <v>24</v>
      </c>
      <c r="F45" s="95" t="s">
        <v>24</v>
      </c>
      <c r="G45" s="95" t="s">
        <v>24</v>
      </c>
      <c r="H45" s="95" t="s">
        <v>24</v>
      </c>
      <c r="I45" s="95" t="s">
        <v>24</v>
      </c>
      <c r="J45" s="95" t="s">
        <v>24</v>
      </c>
      <c r="K45" s="95" t="s">
        <v>24</v>
      </c>
      <c r="L45" s="95" t="s">
        <v>24</v>
      </c>
      <c r="M45" s="95" t="s">
        <v>24</v>
      </c>
      <c r="N45" s="95" t="s">
        <v>24</v>
      </c>
      <c r="O45" s="95" t="s">
        <v>24</v>
      </c>
      <c r="P45" s="95" t="s">
        <v>24</v>
      </c>
      <c r="Q45" s="95" t="s">
        <v>24</v>
      </c>
      <c r="R45" s="95" t="s">
        <v>24</v>
      </c>
      <c r="S45" s="95" t="s">
        <v>24</v>
      </c>
      <c r="T45" s="95" t="s">
        <v>24</v>
      </c>
      <c r="U45" s="95" t="s">
        <v>24</v>
      </c>
      <c r="V45" s="95" t="s">
        <v>24</v>
      </c>
      <c r="W45" s="123"/>
      <c r="X45" s="113">
        <v>1938</v>
      </c>
      <c r="Y45" s="95" t="s">
        <v>24</v>
      </c>
      <c r="Z45" s="95" t="s">
        <v>24</v>
      </c>
      <c r="AA45" s="95" t="s">
        <v>24</v>
      </c>
      <c r="AB45" s="95" t="s">
        <v>24</v>
      </c>
      <c r="AC45" s="95" t="s">
        <v>24</v>
      </c>
      <c r="AD45" s="95" t="s">
        <v>24</v>
      </c>
      <c r="AE45" s="95" t="s">
        <v>24</v>
      </c>
      <c r="AF45" s="95" t="s">
        <v>24</v>
      </c>
      <c r="AG45" s="95" t="s">
        <v>24</v>
      </c>
      <c r="AH45" s="95" t="s">
        <v>24</v>
      </c>
      <c r="AI45" s="95" t="s">
        <v>24</v>
      </c>
      <c r="AJ45" s="95" t="s">
        <v>24</v>
      </c>
      <c r="AK45" s="95" t="s">
        <v>24</v>
      </c>
      <c r="AL45" s="95" t="s">
        <v>24</v>
      </c>
      <c r="AM45" s="95" t="s">
        <v>24</v>
      </c>
      <c r="AN45" s="95" t="s">
        <v>24</v>
      </c>
      <c r="AO45" s="95" t="s">
        <v>24</v>
      </c>
      <c r="AP45" s="95" t="s">
        <v>24</v>
      </c>
      <c r="AQ45" s="95" t="s">
        <v>24</v>
      </c>
      <c r="AR45" s="95" t="s">
        <v>24</v>
      </c>
      <c r="AS45" s="123"/>
      <c r="AT45" s="113">
        <v>1938</v>
      </c>
      <c r="AU45" s="95" t="s">
        <v>24</v>
      </c>
      <c r="AV45" s="95" t="s">
        <v>24</v>
      </c>
      <c r="AW45" s="95" t="s">
        <v>24</v>
      </c>
      <c r="AX45" s="95" t="s">
        <v>24</v>
      </c>
      <c r="AY45" s="95" t="s">
        <v>24</v>
      </c>
      <c r="AZ45" s="95" t="s">
        <v>24</v>
      </c>
      <c r="BA45" s="95" t="s">
        <v>24</v>
      </c>
      <c r="BB45" s="95" t="s">
        <v>24</v>
      </c>
      <c r="BC45" s="95" t="s">
        <v>24</v>
      </c>
      <c r="BD45" s="95" t="s">
        <v>24</v>
      </c>
      <c r="BE45" s="95" t="s">
        <v>24</v>
      </c>
      <c r="BF45" s="95" t="s">
        <v>24</v>
      </c>
      <c r="BG45" s="95" t="s">
        <v>24</v>
      </c>
      <c r="BH45" s="95" t="s">
        <v>24</v>
      </c>
      <c r="BI45" s="95" t="s">
        <v>24</v>
      </c>
      <c r="BJ45" s="95" t="s">
        <v>24</v>
      </c>
      <c r="BK45" s="95" t="s">
        <v>24</v>
      </c>
      <c r="BL45" s="95" t="s">
        <v>24</v>
      </c>
      <c r="BM45" s="95" t="s">
        <v>24</v>
      </c>
      <c r="BN45" s="95" t="s">
        <v>24</v>
      </c>
      <c r="BP45" s="113">
        <v>1938</v>
      </c>
    </row>
    <row r="46" spans="2:68">
      <c r="B46" s="113">
        <v>1939</v>
      </c>
      <c r="C46" s="95" t="s">
        <v>24</v>
      </c>
      <c r="D46" s="95" t="s">
        <v>24</v>
      </c>
      <c r="E46" s="95" t="s">
        <v>24</v>
      </c>
      <c r="F46" s="95" t="s">
        <v>24</v>
      </c>
      <c r="G46" s="95" t="s">
        <v>24</v>
      </c>
      <c r="H46" s="95" t="s">
        <v>24</v>
      </c>
      <c r="I46" s="95" t="s">
        <v>24</v>
      </c>
      <c r="J46" s="95" t="s">
        <v>24</v>
      </c>
      <c r="K46" s="95" t="s">
        <v>24</v>
      </c>
      <c r="L46" s="95" t="s">
        <v>24</v>
      </c>
      <c r="M46" s="95" t="s">
        <v>24</v>
      </c>
      <c r="N46" s="95" t="s">
        <v>24</v>
      </c>
      <c r="O46" s="95" t="s">
        <v>24</v>
      </c>
      <c r="P46" s="95" t="s">
        <v>24</v>
      </c>
      <c r="Q46" s="95" t="s">
        <v>24</v>
      </c>
      <c r="R46" s="95" t="s">
        <v>24</v>
      </c>
      <c r="S46" s="95" t="s">
        <v>24</v>
      </c>
      <c r="T46" s="95" t="s">
        <v>24</v>
      </c>
      <c r="U46" s="95" t="s">
        <v>24</v>
      </c>
      <c r="V46" s="95" t="s">
        <v>24</v>
      </c>
      <c r="W46" s="123"/>
      <c r="X46" s="113">
        <v>1939</v>
      </c>
      <c r="Y46" s="95" t="s">
        <v>24</v>
      </c>
      <c r="Z46" s="95" t="s">
        <v>24</v>
      </c>
      <c r="AA46" s="95" t="s">
        <v>24</v>
      </c>
      <c r="AB46" s="95" t="s">
        <v>24</v>
      </c>
      <c r="AC46" s="95" t="s">
        <v>24</v>
      </c>
      <c r="AD46" s="95" t="s">
        <v>24</v>
      </c>
      <c r="AE46" s="95" t="s">
        <v>24</v>
      </c>
      <c r="AF46" s="95" t="s">
        <v>24</v>
      </c>
      <c r="AG46" s="95" t="s">
        <v>24</v>
      </c>
      <c r="AH46" s="95" t="s">
        <v>24</v>
      </c>
      <c r="AI46" s="95" t="s">
        <v>24</v>
      </c>
      <c r="AJ46" s="95" t="s">
        <v>24</v>
      </c>
      <c r="AK46" s="95" t="s">
        <v>24</v>
      </c>
      <c r="AL46" s="95" t="s">
        <v>24</v>
      </c>
      <c r="AM46" s="95" t="s">
        <v>24</v>
      </c>
      <c r="AN46" s="95" t="s">
        <v>24</v>
      </c>
      <c r="AO46" s="95" t="s">
        <v>24</v>
      </c>
      <c r="AP46" s="95" t="s">
        <v>24</v>
      </c>
      <c r="AQ46" s="95" t="s">
        <v>24</v>
      </c>
      <c r="AR46" s="95" t="s">
        <v>24</v>
      </c>
      <c r="AS46" s="123"/>
      <c r="AT46" s="113">
        <v>1939</v>
      </c>
      <c r="AU46" s="95" t="s">
        <v>24</v>
      </c>
      <c r="AV46" s="95" t="s">
        <v>24</v>
      </c>
      <c r="AW46" s="95" t="s">
        <v>24</v>
      </c>
      <c r="AX46" s="95" t="s">
        <v>24</v>
      </c>
      <c r="AY46" s="95" t="s">
        <v>24</v>
      </c>
      <c r="AZ46" s="95" t="s">
        <v>24</v>
      </c>
      <c r="BA46" s="95" t="s">
        <v>24</v>
      </c>
      <c r="BB46" s="95" t="s">
        <v>24</v>
      </c>
      <c r="BC46" s="95" t="s">
        <v>24</v>
      </c>
      <c r="BD46" s="95" t="s">
        <v>24</v>
      </c>
      <c r="BE46" s="95" t="s">
        <v>24</v>
      </c>
      <c r="BF46" s="95" t="s">
        <v>24</v>
      </c>
      <c r="BG46" s="95" t="s">
        <v>24</v>
      </c>
      <c r="BH46" s="95" t="s">
        <v>24</v>
      </c>
      <c r="BI46" s="95" t="s">
        <v>24</v>
      </c>
      <c r="BJ46" s="95" t="s">
        <v>24</v>
      </c>
      <c r="BK46" s="95" t="s">
        <v>24</v>
      </c>
      <c r="BL46" s="95" t="s">
        <v>24</v>
      </c>
      <c r="BM46" s="95" t="s">
        <v>24</v>
      </c>
      <c r="BN46" s="95" t="s">
        <v>24</v>
      </c>
      <c r="BP46" s="113">
        <v>1939</v>
      </c>
    </row>
    <row r="47" spans="2:68">
      <c r="B47" s="114">
        <v>1940</v>
      </c>
      <c r="C47" s="95" t="s">
        <v>24</v>
      </c>
      <c r="D47" s="95" t="s">
        <v>24</v>
      </c>
      <c r="E47" s="95" t="s">
        <v>24</v>
      </c>
      <c r="F47" s="95" t="s">
        <v>24</v>
      </c>
      <c r="G47" s="95" t="s">
        <v>24</v>
      </c>
      <c r="H47" s="95" t="s">
        <v>24</v>
      </c>
      <c r="I47" s="95" t="s">
        <v>24</v>
      </c>
      <c r="J47" s="95" t="s">
        <v>24</v>
      </c>
      <c r="K47" s="95" t="s">
        <v>24</v>
      </c>
      <c r="L47" s="95" t="s">
        <v>24</v>
      </c>
      <c r="M47" s="95" t="s">
        <v>24</v>
      </c>
      <c r="N47" s="95" t="s">
        <v>24</v>
      </c>
      <c r="O47" s="95" t="s">
        <v>24</v>
      </c>
      <c r="P47" s="95" t="s">
        <v>24</v>
      </c>
      <c r="Q47" s="95" t="s">
        <v>24</v>
      </c>
      <c r="R47" s="95" t="s">
        <v>24</v>
      </c>
      <c r="S47" s="95" t="s">
        <v>24</v>
      </c>
      <c r="T47" s="95" t="s">
        <v>24</v>
      </c>
      <c r="U47" s="95" t="s">
        <v>24</v>
      </c>
      <c r="V47" s="95" t="s">
        <v>24</v>
      </c>
      <c r="W47" s="123"/>
      <c r="X47" s="114">
        <v>1940</v>
      </c>
      <c r="Y47" s="95" t="s">
        <v>24</v>
      </c>
      <c r="Z47" s="95" t="s">
        <v>24</v>
      </c>
      <c r="AA47" s="95" t="s">
        <v>24</v>
      </c>
      <c r="AB47" s="95" t="s">
        <v>24</v>
      </c>
      <c r="AC47" s="95" t="s">
        <v>24</v>
      </c>
      <c r="AD47" s="95" t="s">
        <v>24</v>
      </c>
      <c r="AE47" s="95" t="s">
        <v>24</v>
      </c>
      <c r="AF47" s="95" t="s">
        <v>24</v>
      </c>
      <c r="AG47" s="95" t="s">
        <v>24</v>
      </c>
      <c r="AH47" s="95" t="s">
        <v>24</v>
      </c>
      <c r="AI47" s="95" t="s">
        <v>24</v>
      </c>
      <c r="AJ47" s="95" t="s">
        <v>24</v>
      </c>
      <c r="AK47" s="95" t="s">
        <v>24</v>
      </c>
      <c r="AL47" s="95" t="s">
        <v>24</v>
      </c>
      <c r="AM47" s="95" t="s">
        <v>24</v>
      </c>
      <c r="AN47" s="95" t="s">
        <v>24</v>
      </c>
      <c r="AO47" s="95" t="s">
        <v>24</v>
      </c>
      <c r="AP47" s="95" t="s">
        <v>24</v>
      </c>
      <c r="AQ47" s="95" t="s">
        <v>24</v>
      </c>
      <c r="AR47" s="95" t="s">
        <v>24</v>
      </c>
      <c r="AS47" s="123"/>
      <c r="AT47" s="114">
        <v>1940</v>
      </c>
      <c r="AU47" s="95" t="s">
        <v>24</v>
      </c>
      <c r="AV47" s="95" t="s">
        <v>24</v>
      </c>
      <c r="AW47" s="95" t="s">
        <v>24</v>
      </c>
      <c r="AX47" s="95" t="s">
        <v>24</v>
      </c>
      <c r="AY47" s="95" t="s">
        <v>24</v>
      </c>
      <c r="AZ47" s="95" t="s">
        <v>24</v>
      </c>
      <c r="BA47" s="95" t="s">
        <v>24</v>
      </c>
      <c r="BB47" s="95" t="s">
        <v>24</v>
      </c>
      <c r="BC47" s="95" t="s">
        <v>24</v>
      </c>
      <c r="BD47" s="95" t="s">
        <v>24</v>
      </c>
      <c r="BE47" s="95" t="s">
        <v>24</v>
      </c>
      <c r="BF47" s="95" t="s">
        <v>24</v>
      </c>
      <c r="BG47" s="95" t="s">
        <v>24</v>
      </c>
      <c r="BH47" s="95" t="s">
        <v>24</v>
      </c>
      <c r="BI47" s="95" t="s">
        <v>24</v>
      </c>
      <c r="BJ47" s="95" t="s">
        <v>24</v>
      </c>
      <c r="BK47" s="95" t="s">
        <v>24</v>
      </c>
      <c r="BL47" s="95" t="s">
        <v>24</v>
      </c>
      <c r="BM47" s="95" t="s">
        <v>24</v>
      </c>
      <c r="BN47" s="95" t="s">
        <v>24</v>
      </c>
      <c r="BP47" s="114">
        <v>1940</v>
      </c>
    </row>
    <row r="48" spans="2:68">
      <c r="B48" s="114">
        <v>1941</v>
      </c>
      <c r="C48" s="95" t="s">
        <v>24</v>
      </c>
      <c r="D48" s="95" t="s">
        <v>24</v>
      </c>
      <c r="E48" s="95" t="s">
        <v>24</v>
      </c>
      <c r="F48" s="95" t="s">
        <v>24</v>
      </c>
      <c r="G48" s="95" t="s">
        <v>24</v>
      </c>
      <c r="H48" s="95" t="s">
        <v>24</v>
      </c>
      <c r="I48" s="95" t="s">
        <v>24</v>
      </c>
      <c r="J48" s="95" t="s">
        <v>24</v>
      </c>
      <c r="K48" s="95" t="s">
        <v>24</v>
      </c>
      <c r="L48" s="95" t="s">
        <v>24</v>
      </c>
      <c r="M48" s="95" t="s">
        <v>24</v>
      </c>
      <c r="N48" s="95" t="s">
        <v>24</v>
      </c>
      <c r="O48" s="95" t="s">
        <v>24</v>
      </c>
      <c r="P48" s="95" t="s">
        <v>24</v>
      </c>
      <c r="Q48" s="95" t="s">
        <v>24</v>
      </c>
      <c r="R48" s="95" t="s">
        <v>24</v>
      </c>
      <c r="S48" s="95" t="s">
        <v>24</v>
      </c>
      <c r="T48" s="95" t="s">
        <v>24</v>
      </c>
      <c r="U48" s="95" t="s">
        <v>24</v>
      </c>
      <c r="V48" s="95" t="s">
        <v>24</v>
      </c>
      <c r="W48" s="123"/>
      <c r="X48" s="114">
        <v>1941</v>
      </c>
      <c r="Y48" s="95" t="s">
        <v>24</v>
      </c>
      <c r="Z48" s="95" t="s">
        <v>24</v>
      </c>
      <c r="AA48" s="95" t="s">
        <v>24</v>
      </c>
      <c r="AB48" s="95" t="s">
        <v>24</v>
      </c>
      <c r="AC48" s="95" t="s">
        <v>24</v>
      </c>
      <c r="AD48" s="95" t="s">
        <v>24</v>
      </c>
      <c r="AE48" s="95" t="s">
        <v>24</v>
      </c>
      <c r="AF48" s="95" t="s">
        <v>24</v>
      </c>
      <c r="AG48" s="95" t="s">
        <v>24</v>
      </c>
      <c r="AH48" s="95" t="s">
        <v>24</v>
      </c>
      <c r="AI48" s="95" t="s">
        <v>24</v>
      </c>
      <c r="AJ48" s="95" t="s">
        <v>24</v>
      </c>
      <c r="AK48" s="95" t="s">
        <v>24</v>
      </c>
      <c r="AL48" s="95" t="s">
        <v>24</v>
      </c>
      <c r="AM48" s="95" t="s">
        <v>24</v>
      </c>
      <c r="AN48" s="95" t="s">
        <v>24</v>
      </c>
      <c r="AO48" s="95" t="s">
        <v>24</v>
      </c>
      <c r="AP48" s="95" t="s">
        <v>24</v>
      </c>
      <c r="AQ48" s="95" t="s">
        <v>24</v>
      </c>
      <c r="AR48" s="95" t="s">
        <v>24</v>
      </c>
      <c r="AS48" s="123"/>
      <c r="AT48" s="114">
        <v>1941</v>
      </c>
      <c r="AU48" s="95" t="s">
        <v>24</v>
      </c>
      <c r="AV48" s="95" t="s">
        <v>24</v>
      </c>
      <c r="AW48" s="95" t="s">
        <v>24</v>
      </c>
      <c r="AX48" s="95" t="s">
        <v>24</v>
      </c>
      <c r="AY48" s="95" t="s">
        <v>24</v>
      </c>
      <c r="AZ48" s="95" t="s">
        <v>24</v>
      </c>
      <c r="BA48" s="95" t="s">
        <v>24</v>
      </c>
      <c r="BB48" s="95" t="s">
        <v>24</v>
      </c>
      <c r="BC48" s="95" t="s">
        <v>24</v>
      </c>
      <c r="BD48" s="95" t="s">
        <v>24</v>
      </c>
      <c r="BE48" s="95" t="s">
        <v>24</v>
      </c>
      <c r="BF48" s="95" t="s">
        <v>24</v>
      </c>
      <c r="BG48" s="95" t="s">
        <v>24</v>
      </c>
      <c r="BH48" s="95" t="s">
        <v>24</v>
      </c>
      <c r="BI48" s="95" t="s">
        <v>24</v>
      </c>
      <c r="BJ48" s="95" t="s">
        <v>24</v>
      </c>
      <c r="BK48" s="95" t="s">
        <v>24</v>
      </c>
      <c r="BL48" s="95" t="s">
        <v>24</v>
      </c>
      <c r="BM48" s="95" t="s">
        <v>24</v>
      </c>
      <c r="BN48" s="95" t="s">
        <v>24</v>
      </c>
      <c r="BP48" s="114">
        <v>1941</v>
      </c>
    </row>
    <row r="49" spans="2:68">
      <c r="B49" s="114">
        <v>1942</v>
      </c>
      <c r="C49" s="95" t="s">
        <v>24</v>
      </c>
      <c r="D49" s="95" t="s">
        <v>24</v>
      </c>
      <c r="E49" s="95" t="s">
        <v>24</v>
      </c>
      <c r="F49" s="95" t="s">
        <v>24</v>
      </c>
      <c r="G49" s="95" t="s">
        <v>24</v>
      </c>
      <c r="H49" s="95" t="s">
        <v>24</v>
      </c>
      <c r="I49" s="95" t="s">
        <v>24</v>
      </c>
      <c r="J49" s="95" t="s">
        <v>24</v>
      </c>
      <c r="K49" s="95" t="s">
        <v>24</v>
      </c>
      <c r="L49" s="95" t="s">
        <v>24</v>
      </c>
      <c r="M49" s="95" t="s">
        <v>24</v>
      </c>
      <c r="N49" s="95" t="s">
        <v>24</v>
      </c>
      <c r="O49" s="95" t="s">
        <v>24</v>
      </c>
      <c r="P49" s="95" t="s">
        <v>24</v>
      </c>
      <c r="Q49" s="95" t="s">
        <v>24</v>
      </c>
      <c r="R49" s="95" t="s">
        <v>24</v>
      </c>
      <c r="S49" s="95" t="s">
        <v>24</v>
      </c>
      <c r="T49" s="95" t="s">
        <v>24</v>
      </c>
      <c r="U49" s="95" t="s">
        <v>24</v>
      </c>
      <c r="V49" s="95" t="s">
        <v>24</v>
      </c>
      <c r="W49" s="123"/>
      <c r="X49" s="114">
        <v>1942</v>
      </c>
      <c r="Y49" s="95" t="s">
        <v>24</v>
      </c>
      <c r="Z49" s="95" t="s">
        <v>24</v>
      </c>
      <c r="AA49" s="95" t="s">
        <v>24</v>
      </c>
      <c r="AB49" s="95" t="s">
        <v>24</v>
      </c>
      <c r="AC49" s="95" t="s">
        <v>24</v>
      </c>
      <c r="AD49" s="95" t="s">
        <v>24</v>
      </c>
      <c r="AE49" s="95" t="s">
        <v>24</v>
      </c>
      <c r="AF49" s="95" t="s">
        <v>24</v>
      </c>
      <c r="AG49" s="95" t="s">
        <v>24</v>
      </c>
      <c r="AH49" s="95" t="s">
        <v>24</v>
      </c>
      <c r="AI49" s="95" t="s">
        <v>24</v>
      </c>
      <c r="AJ49" s="95" t="s">
        <v>24</v>
      </c>
      <c r="AK49" s="95" t="s">
        <v>24</v>
      </c>
      <c r="AL49" s="95" t="s">
        <v>24</v>
      </c>
      <c r="AM49" s="95" t="s">
        <v>24</v>
      </c>
      <c r="AN49" s="95" t="s">
        <v>24</v>
      </c>
      <c r="AO49" s="95" t="s">
        <v>24</v>
      </c>
      <c r="AP49" s="95" t="s">
        <v>24</v>
      </c>
      <c r="AQ49" s="95" t="s">
        <v>24</v>
      </c>
      <c r="AR49" s="95" t="s">
        <v>24</v>
      </c>
      <c r="AS49" s="123"/>
      <c r="AT49" s="114">
        <v>1942</v>
      </c>
      <c r="AU49" s="95" t="s">
        <v>24</v>
      </c>
      <c r="AV49" s="95" t="s">
        <v>24</v>
      </c>
      <c r="AW49" s="95" t="s">
        <v>24</v>
      </c>
      <c r="AX49" s="95" t="s">
        <v>24</v>
      </c>
      <c r="AY49" s="95" t="s">
        <v>24</v>
      </c>
      <c r="AZ49" s="95" t="s">
        <v>24</v>
      </c>
      <c r="BA49" s="95" t="s">
        <v>24</v>
      </c>
      <c r="BB49" s="95" t="s">
        <v>24</v>
      </c>
      <c r="BC49" s="95" t="s">
        <v>24</v>
      </c>
      <c r="BD49" s="95" t="s">
        <v>24</v>
      </c>
      <c r="BE49" s="95" t="s">
        <v>24</v>
      </c>
      <c r="BF49" s="95" t="s">
        <v>24</v>
      </c>
      <c r="BG49" s="95" t="s">
        <v>24</v>
      </c>
      <c r="BH49" s="95" t="s">
        <v>24</v>
      </c>
      <c r="BI49" s="95" t="s">
        <v>24</v>
      </c>
      <c r="BJ49" s="95" t="s">
        <v>24</v>
      </c>
      <c r="BK49" s="95" t="s">
        <v>24</v>
      </c>
      <c r="BL49" s="95" t="s">
        <v>24</v>
      </c>
      <c r="BM49" s="95" t="s">
        <v>24</v>
      </c>
      <c r="BN49" s="95" t="s">
        <v>24</v>
      </c>
      <c r="BP49" s="114">
        <v>1942</v>
      </c>
    </row>
    <row r="50" spans="2:68">
      <c r="B50" s="114">
        <v>1943</v>
      </c>
      <c r="C50" s="95" t="s">
        <v>24</v>
      </c>
      <c r="D50" s="95" t="s">
        <v>24</v>
      </c>
      <c r="E50" s="95" t="s">
        <v>24</v>
      </c>
      <c r="F50" s="95" t="s">
        <v>24</v>
      </c>
      <c r="G50" s="95" t="s">
        <v>24</v>
      </c>
      <c r="H50" s="95" t="s">
        <v>24</v>
      </c>
      <c r="I50" s="95" t="s">
        <v>24</v>
      </c>
      <c r="J50" s="95" t="s">
        <v>24</v>
      </c>
      <c r="K50" s="95" t="s">
        <v>24</v>
      </c>
      <c r="L50" s="95" t="s">
        <v>24</v>
      </c>
      <c r="M50" s="95" t="s">
        <v>24</v>
      </c>
      <c r="N50" s="95" t="s">
        <v>24</v>
      </c>
      <c r="O50" s="95" t="s">
        <v>24</v>
      </c>
      <c r="P50" s="95" t="s">
        <v>24</v>
      </c>
      <c r="Q50" s="95" t="s">
        <v>24</v>
      </c>
      <c r="R50" s="95" t="s">
        <v>24</v>
      </c>
      <c r="S50" s="95" t="s">
        <v>24</v>
      </c>
      <c r="T50" s="95" t="s">
        <v>24</v>
      </c>
      <c r="U50" s="95" t="s">
        <v>24</v>
      </c>
      <c r="V50" s="95" t="s">
        <v>24</v>
      </c>
      <c r="W50" s="123"/>
      <c r="X50" s="114">
        <v>1943</v>
      </c>
      <c r="Y50" s="95" t="s">
        <v>24</v>
      </c>
      <c r="Z50" s="95" t="s">
        <v>24</v>
      </c>
      <c r="AA50" s="95" t="s">
        <v>24</v>
      </c>
      <c r="AB50" s="95" t="s">
        <v>24</v>
      </c>
      <c r="AC50" s="95" t="s">
        <v>24</v>
      </c>
      <c r="AD50" s="95" t="s">
        <v>24</v>
      </c>
      <c r="AE50" s="95" t="s">
        <v>24</v>
      </c>
      <c r="AF50" s="95" t="s">
        <v>24</v>
      </c>
      <c r="AG50" s="95" t="s">
        <v>24</v>
      </c>
      <c r="AH50" s="95" t="s">
        <v>24</v>
      </c>
      <c r="AI50" s="95" t="s">
        <v>24</v>
      </c>
      <c r="AJ50" s="95" t="s">
        <v>24</v>
      </c>
      <c r="AK50" s="95" t="s">
        <v>24</v>
      </c>
      <c r="AL50" s="95" t="s">
        <v>24</v>
      </c>
      <c r="AM50" s="95" t="s">
        <v>24</v>
      </c>
      <c r="AN50" s="95" t="s">
        <v>24</v>
      </c>
      <c r="AO50" s="95" t="s">
        <v>24</v>
      </c>
      <c r="AP50" s="95" t="s">
        <v>24</v>
      </c>
      <c r="AQ50" s="95" t="s">
        <v>24</v>
      </c>
      <c r="AR50" s="95" t="s">
        <v>24</v>
      </c>
      <c r="AS50" s="123"/>
      <c r="AT50" s="114">
        <v>1943</v>
      </c>
      <c r="AU50" s="95" t="s">
        <v>24</v>
      </c>
      <c r="AV50" s="95" t="s">
        <v>24</v>
      </c>
      <c r="AW50" s="95" t="s">
        <v>24</v>
      </c>
      <c r="AX50" s="95" t="s">
        <v>24</v>
      </c>
      <c r="AY50" s="95" t="s">
        <v>24</v>
      </c>
      <c r="AZ50" s="95" t="s">
        <v>24</v>
      </c>
      <c r="BA50" s="95" t="s">
        <v>24</v>
      </c>
      <c r="BB50" s="95" t="s">
        <v>24</v>
      </c>
      <c r="BC50" s="95" t="s">
        <v>24</v>
      </c>
      <c r="BD50" s="95" t="s">
        <v>24</v>
      </c>
      <c r="BE50" s="95" t="s">
        <v>24</v>
      </c>
      <c r="BF50" s="95" t="s">
        <v>24</v>
      </c>
      <c r="BG50" s="95" t="s">
        <v>24</v>
      </c>
      <c r="BH50" s="95" t="s">
        <v>24</v>
      </c>
      <c r="BI50" s="95" t="s">
        <v>24</v>
      </c>
      <c r="BJ50" s="95" t="s">
        <v>24</v>
      </c>
      <c r="BK50" s="95" t="s">
        <v>24</v>
      </c>
      <c r="BL50" s="95" t="s">
        <v>24</v>
      </c>
      <c r="BM50" s="95" t="s">
        <v>24</v>
      </c>
      <c r="BN50" s="95" t="s">
        <v>24</v>
      </c>
      <c r="BP50" s="114">
        <v>1943</v>
      </c>
    </row>
    <row r="51" spans="2:68">
      <c r="B51" s="114">
        <v>1944</v>
      </c>
      <c r="C51" s="95" t="s">
        <v>24</v>
      </c>
      <c r="D51" s="95" t="s">
        <v>24</v>
      </c>
      <c r="E51" s="95" t="s">
        <v>24</v>
      </c>
      <c r="F51" s="95" t="s">
        <v>24</v>
      </c>
      <c r="G51" s="95" t="s">
        <v>24</v>
      </c>
      <c r="H51" s="95" t="s">
        <v>24</v>
      </c>
      <c r="I51" s="95" t="s">
        <v>24</v>
      </c>
      <c r="J51" s="95" t="s">
        <v>24</v>
      </c>
      <c r="K51" s="95" t="s">
        <v>24</v>
      </c>
      <c r="L51" s="95" t="s">
        <v>24</v>
      </c>
      <c r="M51" s="95" t="s">
        <v>24</v>
      </c>
      <c r="N51" s="95" t="s">
        <v>24</v>
      </c>
      <c r="O51" s="95" t="s">
        <v>24</v>
      </c>
      <c r="P51" s="95" t="s">
        <v>24</v>
      </c>
      <c r="Q51" s="95" t="s">
        <v>24</v>
      </c>
      <c r="R51" s="95" t="s">
        <v>24</v>
      </c>
      <c r="S51" s="95" t="s">
        <v>24</v>
      </c>
      <c r="T51" s="95" t="s">
        <v>24</v>
      </c>
      <c r="U51" s="95" t="s">
        <v>24</v>
      </c>
      <c r="V51" s="95" t="s">
        <v>24</v>
      </c>
      <c r="W51" s="123"/>
      <c r="X51" s="114">
        <v>1944</v>
      </c>
      <c r="Y51" s="95" t="s">
        <v>24</v>
      </c>
      <c r="Z51" s="95" t="s">
        <v>24</v>
      </c>
      <c r="AA51" s="95" t="s">
        <v>24</v>
      </c>
      <c r="AB51" s="95" t="s">
        <v>24</v>
      </c>
      <c r="AC51" s="95" t="s">
        <v>24</v>
      </c>
      <c r="AD51" s="95" t="s">
        <v>24</v>
      </c>
      <c r="AE51" s="95" t="s">
        <v>24</v>
      </c>
      <c r="AF51" s="95" t="s">
        <v>24</v>
      </c>
      <c r="AG51" s="95" t="s">
        <v>24</v>
      </c>
      <c r="AH51" s="95" t="s">
        <v>24</v>
      </c>
      <c r="AI51" s="95" t="s">
        <v>24</v>
      </c>
      <c r="AJ51" s="95" t="s">
        <v>24</v>
      </c>
      <c r="AK51" s="95" t="s">
        <v>24</v>
      </c>
      <c r="AL51" s="95" t="s">
        <v>24</v>
      </c>
      <c r="AM51" s="95" t="s">
        <v>24</v>
      </c>
      <c r="AN51" s="95" t="s">
        <v>24</v>
      </c>
      <c r="AO51" s="95" t="s">
        <v>24</v>
      </c>
      <c r="AP51" s="95" t="s">
        <v>24</v>
      </c>
      <c r="AQ51" s="95" t="s">
        <v>24</v>
      </c>
      <c r="AR51" s="95" t="s">
        <v>24</v>
      </c>
      <c r="AS51" s="123"/>
      <c r="AT51" s="114">
        <v>1944</v>
      </c>
      <c r="AU51" s="95" t="s">
        <v>24</v>
      </c>
      <c r="AV51" s="95" t="s">
        <v>24</v>
      </c>
      <c r="AW51" s="95" t="s">
        <v>24</v>
      </c>
      <c r="AX51" s="95" t="s">
        <v>24</v>
      </c>
      <c r="AY51" s="95" t="s">
        <v>24</v>
      </c>
      <c r="AZ51" s="95" t="s">
        <v>24</v>
      </c>
      <c r="BA51" s="95" t="s">
        <v>24</v>
      </c>
      <c r="BB51" s="95" t="s">
        <v>24</v>
      </c>
      <c r="BC51" s="95" t="s">
        <v>24</v>
      </c>
      <c r="BD51" s="95" t="s">
        <v>24</v>
      </c>
      <c r="BE51" s="95" t="s">
        <v>24</v>
      </c>
      <c r="BF51" s="95" t="s">
        <v>24</v>
      </c>
      <c r="BG51" s="95" t="s">
        <v>24</v>
      </c>
      <c r="BH51" s="95" t="s">
        <v>24</v>
      </c>
      <c r="BI51" s="95" t="s">
        <v>24</v>
      </c>
      <c r="BJ51" s="95" t="s">
        <v>24</v>
      </c>
      <c r="BK51" s="95" t="s">
        <v>24</v>
      </c>
      <c r="BL51" s="95" t="s">
        <v>24</v>
      </c>
      <c r="BM51" s="95" t="s">
        <v>24</v>
      </c>
      <c r="BN51" s="95" t="s">
        <v>24</v>
      </c>
      <c r="BP51" s="114">
        <v>1944</v>
      </c>
    </row>
    <row r="52" spans="2:68">
      <c r="B52" s="114">
        <v>1945</v>
      </c>
      <c r="C52" s="95" t="s">
        <v>24</v>
      </c>
      <c r="D52" s="95" t="s">
        <v>24</v>
      </c>
      <c r="E52" s="95" t="s">
        <v>24</v>
      </c>
      <c r="F52" s="95" t="s">
        <v>24</v>
      </c>
      <c r="G52" s="95" t="s">
        <v>24</v>
      </c>
      <c r="H52" s="95" t="s">
        <v>24</v>
      </c>
      <c r="I52" s="95" t="s">
        <v>24</v>
      </c>
      <c r="J52" s="95" t="s">
        <v>24</v>
      </c>
      <c r="K52" s="95" t="s">
        <v>24</v>
      </c>
      <c r="L52" s="95" t="s">
        <v>24</v>
      </c>
      <c r="M52" s="95" t="s">
        <v>24</v>
      </c>
      <c r="N52" s="95" t="s">
        <v>24</v>
      </c>
      <c r="O52" s="95" t="s">
        <v>24</v>
      </c>
      <c r="P52" s="95" t="s">
        <v>24</v>
      </c>
      <c r="Q52" s="95" t="s">
        <v>24</v>
      </c>
      <c r="R52" s="95" t="s">
        <v>24</v>
      </c>
      <c r="S52" s="95" t="s">
        <v>24</v>
      </c>
      <c r="T52" s="95" t="s">
        <v>24</v>
      </c>
      <c r="U52" s="95" t="s">
        <v>24</v>
      </c>
      <c r="V52" s="95" t="s">
        <v>24</v>
      </c>
      <c r="W52" s="123"/>
      <c r="X52" s="114">
        <v>1945</v>
      </c>
      <c r="Y52" s="95" t="s">
        <v>24</v>
      </c>
      <c r="Z52" s="95" t="s">
        <v>24</v>
      </c>
      <c r="AA52" s="95" t="s">
        <v>24</v>
      </c>
      <c r="AB52" s="95" t="s">
        <v>24</v>
      </c>
      <c r="AC52" s="95" t="s">
        <v>24</v>
      </c>
      <c r="AD52" s="95" t="s">
        <v>24</v>
      </c>
      <c r="AE52" s="95" t="s">
        <v>24</v>
      </c>
      <c r="AF52" s="95" t="s">
        <v>24</v>
      </c>
      <c r="AG52" s="95" t="s">
        <v>24</v>
      </c>
      <c r="AH52" s="95" t="s">
        <v>24</v>
      </c>
      <c r="AI52" s="95" t="s">
        <v>24</v>
      </c>
      <c r="AJ52" s="95" t="s">
        <v>24</v>
      </c>
      <c r="AK52" s="95" t="s">
        <v>24</v>
      </c>
      <c r="AL52" s="95" t="s">
        <v>24</v>
      </c>
      <c r="AM52" s="95" t="s">
        <v>24</v>
      </c>
      <c r="AN52" s="95" t="s">
        <v>24</v>
      </c>
      <c r="AO52" s="95" t="s">
        <v>24</v>
      </c>
      <c r="AP52" s="95" t="s">
        <v>24</v>
      </c>
      <c r="AQ52" s="95" t="s">
        <v>24</v>
      </c>
      <c r="AR52" s="95" t="s">
        <v>24</v>
      </c>
      <c r="AS52" s="123"/>
      <c r="AT52" s="114">
        <v>1945</v>
      </c>
      <c r="AU52" s="95" t="s">
        <v>24</v>
      </c>
      <c r="AV52" s="95" t="s">
        <v>24</v>
      </c>
      <c r="AW52" s="95" t="s">
        <v>24</v>
      </c>
      <c r="AX52" s="95" t="s">
        <v>24</v>
      </c>
      <c r="AY52" s="95" t="s">
        <v>24</v>
      </c>
      <c r="AZ52" s="95" t="s">
        <v>24</v>
      </c>
      <c r="BA52" s="95" t="s">
        <v>24</v>
      </c>
      <c r="BB52" s="95" t="s">
        <v>24</v>
      </c>
      <c r="BC52" s="95" t="s">
        <v>24</v>
      </c>
      <c r="BD52" s="95" t="s">
        <v>24</v>
      </c>
      <c r="BE52" s="95" t="s">
        <v>24</v>
      </c>
      <c r="BF52" s="95" t="s">
        <v>24</v>
      </c>
      <c r="BG52" s="95" t="s">
        <v>24</v>
      </c>
      <c r="BH52" s="95" t="s">
        <v>24</v>
      </c>
      <c r="BI52" s="95" t="s">
        <v>24</v>
      </c>
      <c r="BJ52" s="95" t="s">
        <v>24</v>
      </c>
      <c r="BK52" s="95" t="s">
        <v>24</v>
      </c>
      <c r="BL52" s="95" t="s">
        <v>24</v>
      </c>
      <c r="BM52" s="95" t="s">
        <v>24</v>
      </c>
      <c r="BN52" s="95" t="s">
        <v>24</v>
      </c>
      <c r="BP52" s="114">
        <v>1945</v>
      </c>
    </row>
    <row r="53" spans="2:68">
      <c r="B53" s="114">
        <v>1946</v>
      </c>
      <c r="C53" s="95" t="s">
        <v>24</v>
      </c>
      <c r="D53" s="95" t="s">
        <v>24</v>
      </c>
      <c r="E53" s="95" t="s">
        <v>24</v>
      </c>
      <c r="F53" s="95" t="s">
        <v>24</v>
      </c>
      <c r="G53" s="95" t="s">
        <v>24</v>
      </c>
      <c r="H53" s="95" t="s">
        <v>24</v>
      </c>
      <c r="I53" s="95" t="s">
        <v>24</v>
      </c>
      <c r="J53" s="95" t="s">
        <v>24</v>
      </c>
      <c r="K53" s="95" t="s">
        <v>24</v>
      </c>
      <c r="L53" s="95" t="s">
        <v>24</v>
      </c>
      <c r="M53" s="95" t="s">
        <v>24</v>
      </c>
      <c r="N53" s="95" t="s">
        <v>24</v>
      </c>
      <c r="O53" s="95" t="s">
        <v>24</v>
      </c>
      <c r="P53" s="95" t="s">
        <v>24</v>
      </c>
      <c r="Q53" s="95" t="s">
        <v>24</v>
      </c>
      <c r="R53" s="95" t="s">
        <v>24</v>
      </c>
      <c r="S53" s="95" t="s">
        <v>24</v>
      </c>
      <c r="T53" s="95" t="s">
        <v>24</v>
      </c>
      <c r="U53" s="95" t="s">
        <v>24</v>
      </c>
      <c r="V53" s="95" t="s">
        <v>24</v>
      </c>
      <c r="W53" s="123"/>
      <c r="X53" s="114">
        <v>1946</v>
      </c>
      <c r="Y53" s="95" t="s">
        <v>24</v>
      </c>
      <c r="Z53" s="95" t="s">
        <v>24</v>
      </c>
      <c r="AA53" s="95" t="s">
        <v>24</v>
      </c>
      <c r="AB53" s="95" t="s">
        <v>24</v>
      </c>
      <c r="AC53" s="95" t="s">
        <v>24</v>
      </c>
      <c r="AD53" s="95" t="s">
        <v>24</v>
      </c>
      <c r="AE53" s="95" t="s">
        <v>24</v>
      </c>
      <c r="AF53" s="95" t="s">
        <v>24</v>
      </c>
      <c r="AG53" s="95" t="s">
        <v>24</v>
      </c>
      <c r="AH53" s="95" t="s">
        <v>24</v>
      </c>
      <c r="AI53" s="95" t="s">
        <v>24</v>
      </c>
      <c r="AJ53" s="95" t="s">
        <v>24</v>
      </c>
      <c r="AK53" s="95" t="s">
        <v>24</v>
      </c>
      <c r="AL53" s="95" t="s">
        <v>24</v>
      </c>
      <c r="AM53" s="95" t="s">
        <v>24</v>
      </c>
      <c r="AN53" s="95" t="s">
        <v>24</v>
      </c>
      <c r="AO53" s="95" t="s">
        <v>24</v>
      </c>
      <c r="AP53" s="95" t="s">
        <v>24</v>
      </c>
      <c r="AQ53" s="95" t="s">
        <v>24</v>
      </c>
      <c r="AR53" s="95" t="s">
        <v>24</v>
      </c>
      <c r="AS53" s="123"/>
      <c r="AT53" s="114">
        <v>1946</v>
      </c>
      <c r="AU53" s="95" t="s">
        <v>24</v>
      </c>
      <c r="AV53" s="95" t="s">
        <v>24</v>
      </c>
      <c r="AW53" s="95" t="s">
        <v>24</v>
      </c>
      <c r="AX53" s="95" t="s">
        <v>24</v>
      </c>
      <c r="AY53" s="95" t="s">
        <v>24</v>
      </c>
      <c r="AZ53" s="95" t="s">
        <v>24</v>
      </c>
      <c r="BA53" s="95" t="s">
        <v>24</v>
      </c>
      <c r="BB53" s="95" t="s">
        <v>24</v>
      </c>
      <c r="BC53" s="95" t="s">
        <v>24</v>
      </c>
      <c r="BD53" s="95" t="s">
        <v>24</v>
      </c>
      <c r="BE53" s="95" t="s">
        <v>24</v>
      </c>
      <c r="BF53" s="95" t="s">
        <v>24</v>
      </c>
      <c r="BG53" s="95" t="s">
        <v>24</v>
      </c>
      <c r="BH53" s="95" t="s">
        <v>24</v>
      </c>
      <c r="BI53" s="95" t="s">
        <v>24</v>
      </c>
      <c r="BJ53" s="95" t="s">
        <v>24</v>
      </c>
      <c r="BK53" s="95" t="s">
        <v>24</v>
      </c>
      <c r="BL53" s="95" t="s">
        <v>24</v>
      </c>
      <c r="BM53" s="95" t="s">
        <v>24</v>
      </c>
      <c r="BN53" s="95" t="s">
        <v>24</v>
      </c>
      <c r="BP53" s="114">
        <v>1946</v>
      </c>
    </row>
    <row r="54" spans="2:68">
      <c r="B54" s="114">
        <v>1947</v>
      </c>
      <c r="C54" s="95" t="s">
        <v>24</v>
      </c>
      <c r="D54" s="95" t="s">
        <v>24</v>
      </c>
      <c r="E54" s="95" t="s">
        <v>24</v>
      </c>
      <c r="F54" s="95" t="s">
        <v>24</v>
      </c>
      <c r="G54" s="95" t="s">
        <v>24</v>
      </c>
      <c r="H54" s="95" t="s">
        <v>24</v>
      </c>
      <c r="I54" s="95" t="s">
        <v>24</v>
      </c>
      <c r="J54" s="95" t="s">
        <v>24</v>
      </c>
      <c r="K54" s="95" t="s">
        <v>24</v>
      </c>
      <c r="L54" s="95" t="s">
        <v>24</v>
      </c>
      <c r="M54" s="95" t="s">
        <v>24</v>
      </c>
      <c r="N54" s="95" t="s">
        <v>24</v>
      </c>
      <c r="O54" s="95" t="s">
        <v>24</v>
      </c>
      <c r="P54" s="95" t="s">
        <v>24</v>
      </c>
      <c r="Q54" s="95" t="s">
        <v>24</v>
      </c>
      <c r="R54" s="95" t="s">
        <v>24</v>
      </c>
      <c r="S54" s="95" t="s">
        <v>24</v>
      </c>
      <c r="T54" s="95" t="s">
        <v>24</v>
      </c>
      <c r="U54" s="95" t="s">
        <v>24</v>
      </c>
      <c r="V54" s="95" t="s">
        <v>24</v>
      </c>
      <c r="W54" s="123"/>
      <c r="X54" s="114">
        <v>1947</v>
      </c>
      <c r="Y54" s="95" t="s">
        <v>24</v>
      </c>
      <c r="Z54" s="95" t="s">
        <v>24</v>
      </c>
      <c r="AA54" s="95" t="s">
        <v>24</v>
      </c>
      <c r="AB54" s="95" t="s">
        <v>24</v>
      </c>
      <c r="AC54" s="95" t="s">
        <v>24</v>
      </c>
      <c r="AD54" s="95" t="s">
        <v>24</v>
      </c>
      <c r="AE54" s="95" t="s">
        <v>24</v>
      </c>
      <c r="AF54" s="95" t="s">
        <v>24</v>
      </c>
      <c r="AG54" s="95" t="s">
        <v>24</v>
      </c>
      <c r="AH54" s="95" t="s">
        <v>24</v>
      </c>
      <c r="AI54" s="95" t="s">
        <v>24</v>
      </c>
      <c r="AJ54" s="95" t="s">
        <v>24</v>
      </c>
      <c r="AK54" s="95" t="s">
        <v>24</v>
      </c>
      <c r="AL54" s="95" t="s">
        <v>24</v>
      </c>
      <c r="AM54" s="95" t="s">
        <v>24</v>
      </c>
      <c r="AN54" s="95" t="s">
        <v>24</v>
      </c>
      <c r="AO54" s="95" t="s">
        <v>24</v>
      </c>
      <c r="AP54" s="95" t="s">
        <v>24</v>
      </c>
      <c r="AQ54" s="95" t="s">
        <v>24</v>
      </c>
      <c r="AR54" s="95" t="s">
        <v>24</v>
      </c>
      <c r="AS54" s="123"/>
      <c r="AT54" s="114">
        <v>1947</v>
      </c>
      <c r="AU54" s="95" t="s">
        <v>24</v>
      </c>
      <c r="AV54" s="95" t="s">
        <v>24</v>
      </c>
      <c r="AW54" s="95" t="s">
        <v>24</v>
      </c>
      <c r="AX54" s="95" t="s">
        <v>24</v>
      </c>
      <c r="AY54" s="95" t="s">
        <v>24</v>
      </c>
      <c r="AZ54" s="95" t="s">
        <v>24</v>
      </c>
      <c r="BA54" s="95" t="s">
        <v>24</v>
      </c>
      <c r="BB54" s="95" t="s">
        <v>24</v>
      </c>
      <c r="BC54" s="95" t="s">
        <v>24</v>
      </c>
      <c r="BD54" s="95" t="s">
        <v>24</v>
      </c>
      <c r="BE54" s="95" t="s">
        <v>24</v>
      </c>
      <c r="BF54" s="95" t="s">
        <v>24</v>
      </c>
      <c r="BG54" s="95" t="s">
        <v>24</v>
      </c>
      <c r="BH54" s="95" t="s">
        <v>24</v>
      </c>
      <c r="BI54" s="95" t="s">
        <v>24</v>
      </c>
      <c r="BJ54" s="95" t="s">
        <v>24</v>
      </c>
      <c r="BK54" s="95" t="s">
        <v>24</v>
      </c>
      <c r="BL54" s="95" t="s">
        <v>24</v>
      </c>
      <c r="BM54" s="95" t="s">
        <v>24</v>
      </c>
      <c r="BN54" s="95" t="s">
        <v>24</v>
      </c>
      <c r="BP54" s="114">
        <v>1947</v>
      </c>
    </row>
    <row r="55" spans="2:68">
      <c r="B55" s="114">
        <v>1948</v>
      </c>
      <c r="C55" s="95" t="s">
        <v>24</v>
      </c>
      <c r="D55" s="95" t="s">
        <v>24</v>
      </c>
      <c r="E55" s="95" t="s">
        <v>24</v>
      </c>
      <c r="F55" s="95" t="s">
        <v>24</v>
      </c>
      <c r="G55" s="95" t="s">
        <v>24</v>
      </c>
      <c r="H55" s="95" t="s">
        <v>24</v>
      </c>
      <c r="I55" s="95" t="s">
        <v>24</v>
      </c>
      <c r="J55" s="95" t="s">
        <v>24</v>
      </c>
      <c r="K55" s="95" t="s">
        <v>24</v>
      </c>
      <c r="L55" s="95" t="s">
        <v>24</v>
      </c>
      <c r="M55" s="95" t="s">
        <v>24</v>
      </c>
      <c r="N55" s="95" t="s">
        <v>24</v>
      </c>
      <c r="O55" s="95" t="s">
        <v>24</v>
      </c>
      <c r="P55" s="95" t="s">
        <v>24</v>
      </c>
      <c r="Q55" s="95" t="s">
        <v>24</v>
      </c>
      <c r="R55" s="95" t="s">
        <v>24</v>
      </c>
      <c r="S55" s="95" t="s">
        <v>24</v>
      </c>
      <c r="T55" s="95" t="s">
        <v>24</v>
      </c>
      <c r="U55" s="95" t="s">
        <v>24</v>
      </c>
      <c r="V55" s="95" t="s">
        <v>24</v>
      </c>
      <c r="W55" s="123"/>
      <c r="X55" s="114">
        <v>1948</v>
      </c>
      <c r="Y55" s="95" t="s">
        <v>24</v>
      </c>
      <c r="Z55" s="95" t="s">
        <v>24</v>
      </c>
      <c r="AA55" s="95" t="s">
        <v>24</v>
      </c>
      <c r="AB55" s="95" t="s">
        <v>24</v>
      </c>
      <c r="AC55" s="95" t="s">
        <v>24</v>
      </c>
      <c r="AD55" s="95" t="s">
        <v>24</v>
      </c>
      <c r="AE55" s="95" t="s">
        <v>24</v>
      </c>
      <c r="AF55" s="95" t="s">
        <v>24</v>
      </c>
      <c r="AG55" s="95" t="s">
        <v>24</v>
      </c>
      <c r="AH55" s="95" t="s">
        <v>24</v>
      </c>
      <c r="AI55" s="95" t="s">
        <v>24</v>
      </c>
      <c r="AJ55" s="95" t="s">
        <v>24</v>
      </c>
      <c r="AK55" s="95" t="s">
        <v>24</v>
      </c>
      <c r="AL55" s="95" t="s">
        <v>24</v>
      </c>
      <c r="AM55" s="95" t="s">
        <v>24</v>
      </c>
      <c r="AN55" s="95" t="s">
        <v>24</v>
      </c>
      <c r="AO55" s="95" t="s">
        <v>24</v>
      </c>
      <c r="AP55" s="95" t="s">
        <v>24</v>
      </c>
      <c r="AQ55" s="95" t="s">
        <v>24</v>
      </c>
      <c r="AR55" s="95" t="s">
        <v>24</v>
      </c>
      <c r="AS55" s="123"/>
      <c r="AT55" s="114">
        <v>1948</v>
      </c>
      <c r="AU55" s="95" t="s">
        <v>24</v>
      </c>
      <c r="AV55" s="95" t="s">
        <v>24</v>
      </c>
      <c r="AW55" s="95" t="s">
        <v>24</v>
      </c>
      <c r="AX55" s="95" t="s">
        <v>24</v>
      </c>
      <c r="AY55" s="95" t="s">
        <v>24</v>
      </c>
      <c r="AZ55" s="95" t="s">
        <v>24</v>
      </c>
      <c r="BA55" s="95" t="s">
        <v>24</v>
      </c>
      <c r="BB55" s="95" t="s">
        <v>24</v>
      </c>
      <c r="BC55" s="95" t="s">
        <v>24</v>
      </c>
      <c r="BD55" s="95" t="s">
        <v>24</v>
      </c>
      <c r="BE55" s="95" t="s">
        <v>24</v>
      </c>
      <c r="BF55" s="95" t="s">
        <v>24</v>
      </c>
      <c r="BG55" s="95" t="s">
        <v>24</v>
      </c>
      <c r="BH55" s="95" t="s">
        <v>24</v>
      </c>
      <c r="BI55" s="95" t="s">
        <v>24</v>
      </c>
      <c r="BJ55" s="95" t="s">
        <v>24</v>
      </c>
      <c r="BK55" s="95" t="s">
        <v>24</v>
      </c>
      <c r="BL55" s="95" t="s">
        <v>24</v>
      </c>
      <c r="BM55" s="95" t="s">
        <v>24</v>
      </c>
      <c r="BN55" s="95" t="s">
        <v>24</v>
      </c>
      <c r="BP55" s="114">
        <v>1948</v>
      </c>
    </row>
    <row r="56" spans="2:68">
      <c r="B56" s="114">
        <v>1949</v>
      </c>
      <c r="C56" s="95" t="s">
        <v>24</v>
      </c>
      <c r="D56" s="95" t="s">
        <v>24</v>
      </c>
      <c r="E56" s="95" t="s">
        <v>24</v>
      </c>
      <c r="F56" s="95" t="s">
        <v>24</v>
      </c>
      <c r="G56" s="95" t="s">
        <v>24</v>
      </c>
      <c r="H56" s="95" t="s">
        <v>24</v>
      </c>
      <c r="I56" s="95" t="s">
        <v>24</v>
      </c>
      <c r="J56" s="95" t="s">
        <v>24</v>
      </c>
      <c r="K56" s="95" t="s">
        <v>24</v>
      </c>
      <c r="L56" s="95" t="s">
        <v>24</v>
      </c>
      <c r="M56" s="95" t="s">
        <v>24</v>
      </c>
      <c r="N56" s="95" t="s">
        <v>24</v>
      </c>
      <c r="O56" s="95" t="s">
        <v>24</v>
      </c>
      <c r="P56" s="95" t="s">
        <v>24</v>
      </c>
      <c r="Q56" s="95" t="s">
        <v>24</v>
      </c>
      <c r="R56" s="95" t="s">
        <v>24</v>
      </c>
      <c r="S56" s="95" t="s">
        <v>24</v>
      </c>
      <c r="T56" s="95" t="s">
        <v>24</v>
      </c>
      <c r="U56" s="95" t="s">
        <v>24</v>
      </c>
      <c r="V56" s="95" t="s">
        <v>24</v>
      </c>
      <c r="W56" s="123"/>
      <c r="X56" s="114">
        <v>1949</v>
      </c>
      <c r="Y56" s="95" t="s">
        <v>24</v>
      </c>
      <c r="Z56" s="95" t="s">
        <v>24</v>
      </c>
      <c r="AA56" s="95" t="s">
        <v>24</v>
      </c>
      <c r="AB56" s="95" t="s">
        <v>24</v>
      </c>
      <c r="AC56" s="95" t="s">
        <v>24</v>
      </c>
      <c r="AD56" s="95" t="s">
        <v>24</v>
      </c>
      <c r="AE56" s="95" t="s">
        <v>24</v>
      </c>
      <c r="AF56" s="95" t="s">
        <v>24</v>
      </c>
      <c r="AG56" s="95" t="s">
        <v>24</v>
      </c>
      <c r="AH56" s="95" t="s">
        <v>24</v>
      </c>
      <c r="AI56" s="95" t="s">
        <v>24</v>
      </c>
      <c r="AJ56" s="95" t="s">
        <v>24</v>
      </c>
      <c r="AK56" s="95" t="s">
        <v>24</v>
      </c>
      <c r="AL56" s="95" t="s">
        <v>24</v>
      </c>
      <c r="AM56" s="95" t="s">
        <v>24</v>
      </c>
      <c r="AN56" s="95" t="s">
        <v>24</v>
      </c>
      <c r="AO56" s="95" t="s">
        <v>24</v>
      </c>
      <c r="AP56" s="95" t="s">
        <v>24</v>
      </c>
      <c r="AQ56" s="95" t="s">
        <v>24</v>
      </c>
      <c r="AR56" s="95" t="s">
        <v>24</v>
      </c>
      <c r="AS56" s="123"/>
      <c r="AT56" s="114">
        <v>1949</v>
      </c>
      <c r="AU56" s="95" t="s">
        <v>24</v>
      </c>
      <c r="AV56" s="95" t="s">
        <v>24</v>
      </c>
      <c r="AW56" s="95" t="s">
        <v>24</v>
      </c>
      <c r="AX56" s="95" t="s">
        <v>24</v>
      </c>
      <c r="AY56" s="95" t="s">
        <v>24</v>
      </c>
      <c r="AZ56" s="95" t="s">
        <v>24</v>
      </c>
      <c r="BA56" s="95" t="s">
        <v>24</v>
      </c>
      <c r="BB56" s="95" t="s">
        <v>24</v>
      </c>
      <c r="BC56" s="95" t="s">
        <v>24</v>
      </c>
      <c r="BD56" s="95" t="s">
        <v>24</v>
      </c>
      <c r="BE56" s="95" t="s">
        <v>24</v>
      </c>
      <c r="BF56" s="95" t="s">
        <v>24</v>
      </c>
      <c r="BG56" s="95" t="s">
        <v>24</v>
      </c>
      <c r="BH56" s="95" t="s">
        <v>24</v>
      </c>
      <c r="BI56" s="95" t="s">
        <v>24</v>
      </c>
      <c r="BJ56" s="95" t="s">
        <v>24</v>
      </c>
      <c r="BK56" s="95" t="s">
        <v>24</v>
      </c>
      <c r="BL56" s="95" t="s">
        <v>24</v>
      </c>
      <c r="BM56" s="95" t="s">
        <v>24</v>
      </c>
      <c r="BN56" s="95" t="s">
        <v>24</v>
      </c>
      <c r="BP56" s="114">
        <v>1949</v>
      </c>
    </row>
    <row r="57" spans="2:68">
      <c r="B57" s="115">
        <v>1950</v>
      </c>
      <c r="C57" s="95">
        <v>0</v>
      </c>
      <c r="D57" s="95">
        <v>0</v>
      </c>
      <c r="E57" s="95">
        <v>0</v>
      </c>
      <c r="F57" s="95">
        <v>0</v>
      </c>
      <c r="G57" s="95">
        <v>3</v>
      </c>
      <c r="H57" s="95">
        <v>6</v>
      </c>
      <c r="I57" s="95">
        <v>4</v>
      </c>
      <c r="J57" s="95">
        <v>4</v>
      </c>
      <c r="K57" s="95">
        <v>7</v>
      </c>
      <c r="L57" s="95">
        <v>4</v>
      </c>
      <c r="M57" s="95">
        <v>8</v>
      </c>
      <c r="N57" s="95">
        <v>4</v>
      </c>
      <c r="O57" s="95">
        <v>4</v>
      </c>
      <c r="P57" s="95">
        <v>8</v>
      </c>
      <c r="Q57" s="95">
        <v>7</v>
      </c>
      <c r="R57" s="95">
        <v>3</v>
      </c>
      <c r="S57" s="95">
        <v>1</v>
      </c>
      <c r="T57" s="95">
        <v>1</v>
      </c>
      <c r="U57" s="95">
        <v>0</v>
      </c>
      <c r="V57" s="95">
        <v>64</v>
      </c>
      <c r="W57" s="123"/>
      <c r="X57" s="115">
        <v>1950</v>
      </c>
      <c r="Y57" s="95">
        <v>0</v>
      </c>
      <c r="Z57" s="95">
        <v>0</v>
      </c>
      <c r="AA57" s="95">
        <v>0</v>
      </c>
      <c r="AB57" s="95">
        <v>1</v>
      </c>
      <c r="AC57" s="95">
        <v>0</v>
      </c>
      <c r="AD57" s="95">
        <v>2</v>
      </c>
      <c r="AE57" s="95">
        <v>3</v>
      </c>
      <c r="AF57" s="95">
        <v>6</v>
      </c>
      <c r="AG57" s="95">
        <v>4</v>
      </c>
      <c r="AH57" s="95">
        <v>4</v>
      </c>
      <c r="AI57" s="95">
        <v>2</v>
      </c>
      <c r="AJ57" s="95">
        <v>3</v>
      </c>
      <c r="AK57" s="95">
        <v>1</v>
      </c>
      <c r="AL57" s="95">
        <v>3</v>
      </c>
      <c r="AM57" s="95">
        <v>2</v>
      </c>
      <c r="AN57" s="95">
        <v>2</v>
      </c>
      <c r="AO57" s="95">
        <v>3</v>
      </c>
      <c r="AP57" s="95">
        <v>2</v>
      </c>
      <c r="AQ57" s="95">
        <v>0</v>
      </c>
      <c r="AR57" s="95">
        <v>38</v>
      </c>
      <c r="AS57" s="123"/>
      <c r="AT57" s="115">
        <v>1950</v>
      </c>
      <c r="AU57" s="95">
        <v>0</v>
      </c>
      <c r="AV57" s="95">
        <v>0</v>
      </c>
      <c r="AW57" s="95">
        <v>0</v>
      </c>
      <c r="AX57" s="95">
        <v>1</v>
      </c>
      <c r="AY57" s="95">
        <v>3</v>
      </c>
      <c r="AZ57" s="95">
        <v>8</v>
      </c>
      <c r="BA57" s="95">
        <v>7</v>
      </c>
      <c r="BB57" s="95">
        <v>10</v>
      </c>
      <c r="BC57" s="95">
        <v>11</v>
      </c>
      <c r="BD57" s="95">
        <v>8</v>
      </c>
      <c r="BE57" s="95">
        <v>10</v>
      </c>
      <c r="BF57" s="95">
        <v>7</v>
      </c>
      <c r="BG57" s="95">
        <v>5</v>
      </c>
      <c r="BH57" s="95">
        <v>11</v>
      </c>
      <c r="BI57" s="95">
        <v>9</v>
      </c>
      <c r="BJ57" s="95">
        <v>5</v>
      </c>
      <c r="BK57" s="95">
        <v>4</v>
      </c>
      <c r="BL57" s="95">
        <v>3</v>
      </c>
      <c r="BM57" s="95">
        <v>0</v>
      </c>
      <c r="BN57" s="95">
        <v>102</v>
      </c>
      <c r="BP57" s="115">
        <v>1950</v>
      </c>
    </row>
    <row r="58" spans="2:68">
      <c r="B58" s="115">
        <v>1951</v>
      </c>
      <c r="C58" s="95">
        <v>0</v>
      </c>
      <c r="D58" s="95">
        <v>0</v>
      </c>
      <c r="E58" s="95">
        <v>0</v>
      </c>
      <c r="F58" s="95">
        <v>2</v>
      </c>
      <c r="G58" s="95">
        <v>4</v>
      </c>
      <c r="H58" s="95">
        <v>2</v>
      </c>
      <c r="I58" s="95">
        <v>3</v>
      </c>
      <c r="J58" s="95">
        <v>10</v>
      </c>
      <c r="K58" s="95">
        <v>2</v>
      </c>
      <c r="L58" s="95">
        <v>3</v>
      </c>
      <c r="M58" s="95">
        <v>4</v>
      </c>
      <c r="N58" s="95">
        <v>5</v>
      </c>
      <c r="O58" s="95">
        <v>8</v>
      </c>
      <c r="P58" s="95">
        <v>6</v>
      </c>
      <c r="Q58" s="95">
        <v>4</v>
      </c>
      <c r="R58" s="95">
        <v>4</v>
      </c>
      <c r="S58" s="95">
        <v>3</v>
      </c>
      <c r="T58" s="95">
        <v>1</v>
      </c>
      <c r="U58" s="95">
        <v>0</v>
      </c>
      <c r="V58" s="95">
        <v>61</v>
      </c>
      <c r="W58" s="123"/>
      <c r="X58" s="115">
        <v>1951</v>
      </c>
      <c r="Y58" s="95">
        <v>0</v>
      </c>
      <c r="Z58" s="95">
        <v>0</v>
      </c>
      <c r="AA58" s="95">
        <v>0</v>
      </c>
      <c r="AB58" s="95">
        <v>1</v>
      </c>
      <c r="AC58" s="95">
        <v>4</v>
      </c>
      <c r="AD58" s="95">
        <v>2</v>
      </c>
      <c r="AE58" s="95">
        <v>1</v>
      </c>
      <c r="AF58" s="95">
        <v>5</v>
      </c>
      <c r="AG58" s="95">
        <v>3</v>
      </c>
      <c r="AH58" s="95">
        <v>0</v>
      </c>
      <c r="AI58" s="95">
        <v>3</v>
      </c>
      <c r="AJ58" s="95">
        <v>7</v>
      </c>
      <c r="AK58" s="95">
        <v>6</v>
      </c>
      <c r="AL58" s="95">
        <v>5</v>
      </c>
      <c r="AM58" s="95">
        <v>5</v>
      </c>
      <c r="AN58" s="95">
        <v>5</v>
      </c>
      <c r="AO58" s="95">
        <v>2</v>
      </c>
      <c r="AP58" s="95">
        <v>0</v>
      </c>
      <c r="AQ58" s="95">
        <v>0</v>
      </c>
      <c r="AR58" s="95">
        <v>49</v>
      </c>
      <c r="AS58" s="123"/>
      <c r="AT58" s="115">
        <v>1951</v>
      </c>
      <c r="AU58" s="95">
        <v>0</v>
      </c>
      <c r="AV58" s="95">
        <v>0</v>
      </c>
      <c r="AW58" s="95">
        <v>0</v>
      </c>
      <c r="AX58" s="95">
        <v>3</v>
      </c>
      <c r="AY58" s="95">
        <v>8</v>
      </c>
      <c r="AZ58" s="95">
        <v>4</v>
      </c>
      <c r="BA58" s="95">
        <v>4</v>
      </c>
      <c r="BB58" s="95">
        <v>15</v>
      </c>
      <c r="BC58" s="95">
        <v>5</v>
      </c>
      <c r="BD58" s="95">
        <v>3</v>
      </c>
      <c r="BE58" s="95">
        <v>7</v>
      </c>
      <c r="BF58" s="95">
        <v>12</v>
      </c>
      <c r="BG58" s="95">
        <v>14</v>
      </c>
      <c r="BH58" s="95">
        <v>11</v>
      </c>
      <c r="BI58" s="95">
        <v>9</v>
      </c>
      <c r="BJ58" s="95">
        <v>9</v>
      </c>
      <c r="BK58" s="95">
        <v>5</v>
      </c>
      <c r="BL58" s="95">
        <v>1</v>
      </c>
      <c r="BM58" s="95">
        <v>0</v>
      </c>
      <c r="BN58" s="95">
        <v>110</v>
      </c>
      <c r="BP58" s="115">
        <v>1951</v>
      </c>
    </row>
    <row r="59" spans="2:68">
      <c r="B59" s="115">
        <v>1952</v>
      </c>
      <c r="C59" s="95">
        <v>0</v>
      </c>
      <c r="D59" s="95">
        <v>0</v>
      </c>
      <c r="E59" s="95">
        <v>1</v>
      </c>
      <c r="F59" s="95">
        <v>1</v>
      </c>
      <c r="G59" s="95">
        <v>4</v>
      </c>
      <c r="H59" s="95">
        <v>4</v>
      </c>
      <c r="I59" s="95">
        <v>6</v>
      </c>
      <c r="J59" s="95">
        <v>6</v>
      </c>
      <c r="K59" s="95">
        <v>8</v>
      </c>
      <c r="L59" s="95">
        <v>8</v>
      </c>
      <c r="M59" s="95">
        <v>4</v>
      </c>
      <c r="N59" s="95">
        <v>6</v>
      </c>
      <c r="O59" s="95">
        <v>4</v>
      </c>
      <c r="P59" s="95">
        <v>9</v>
      </c>
      <c r="Q59" s="95">
        <v>1</v>
      </c>
      <c r="R59" s="95">
        <v>3</v>
      </c>
      <c r="S59" s="95">
        <v>3</v>
      </c>
      <c r="T59" s="95">
        <v>1</v>
      </c>
      <c r="U59" s="95">
        <v>0</v>
      </c>
      <c r="V59" s="95">
        <v>69</v>
      </c>
      <c r="W59" s="123"/>
      <c r="X59" s="115">
        <v>1952</v>
      </c>
      <c r="Y59" s="95">
        <v>0</v>
      </c>
      <c r="Z59" s="95">
        <v>0</v>
      </c>
      <c r="AA59" s="95">
        <v>0</v>
      </c>
      <c r="AB59" s="95">
        <v>1</v>
      </c>
      <c r="AC59" s="95">
        <v>5</v>
      </c>
      <c r="AD59" s="95">
        <v>5</v>
      </c>
      <c r="AE59" s="95">
        <v>3</v>
      </c>
      <c r="AF59" s="95">
        <v>7</v>
      </c>
      <c r="AG59" s="95">
        <v>6</v>
      </c>
      <c r="AH59" s="95">
        <v>8</v>
      </c>
      <c r="AI59" s="95">
        <v>4</v>
      </c>
      <c r="AJ59" s="95">
        <v>7</v>
      </c>
      <c r="AK59" s="95">
        <v>3</v>
      </c>
      <c r="AL59" s="95">
        <v>2</v>
      </c>
      <c r="AM59" s="95">
        <v>3</v>
      </c>
      <c r="AN59" s="95">
        <v>3</v>
      </c>
      <c r="AO59" s="95">
        <v>3</v>
      </c>
      <c r="AP59" s="95">
        <v>0</v>
      </c>
      <c r="AQ59" s="95">
        <v>0</v>
      </c>
      <c r="AR59" s="95">
        <v>60</v>
      </c>
      <c r="AS59" s="123"/>
      <c r="AT59" s="115">
        <v>1952</v>
      </c>
      <c r="AU59" s="95">
        <v>0</v>
      </c>
      <c r="AV59" s="95">
        <v>0</v>
      </c>
      <c r="AW59" s="95">
        <v>1</v>
      </c>
      <c r="AX59" s="95">
        <v>2</v>
      </c>
      <c r="AY59" s="95">
        <v>9</v>
      </c>
      <c r="AZ59" s="95">
        <v>9</v>
      </c>
      <c r="BA59" s="95">
        <v>9</v>
      </c>
      <c r="BB59" s="95">
        <v>13</v>
      </c>
      <c r="BC59" s="95">
        <v>14</v>
      </c>
      <c r="BD59" s="95">
        <v>16</v>
      </c>
      <c r="BE59" s="95">
        <v>8</v>
      </c>
      <c r="BF59" s="95">
        <v>13</v>
      </c>
      <c r="BG59" s="95">
        <v>7</v>
      </c>
      <c r="BH59" s="95">
        <v>11</v>
      </c>
      <c r="BI59" s="95">
        <v>4</v>
      </c>
      <c r="BJ59" s="95">
        <v>6</v>
      </c>
      <c r="BK59" s="95">
        <v>6</v>
      </c>
      <c r="BL59" s="95">
        <v>1</v>
      </c>
      <c r="BM59" s="95">
        <v>0</v>
      </c>
      <c r="BN59" s="95">
        <v>129</v>
      </c>
      <c r="BP59" s="115">
        <v>1952</v>
      </c>
    </row>
    <row r="60" spans="2:68">
      <c r="B60" s="115">
        <v>1953</v>
      </c>
      <c r="C60" s="95">
        <v>0</v>
      </c>
      <c r="D60" s="95">
        <v>0</v>
      </c>
      <c r="E60" s="95">
        <v>0</v>
      </c>
      <c r="F60" s="95">
        <v>1</v>
      </c>
      <c r="G60" s="95">
        <v>3</v>
      </c>
      <c r="H60" s="95">
        <v>4</v>
      </c>
      <c r="I60" s="95">
        <v>6</v>
      </c>
      <c r="J60" s="95">
        <v>7</v>
      </c>
      <c r="K60" s="95">
        <v>9</v>
      </c>
      <c r="L60" s="95">
        <v>5</v>
      </c>
      <c r="M60" s="95">
        <v>8</v>
      </c>
      <c r="N60" s="95">
        <v>4</v>
      </c>
      <c r="O60" s="95">
        <v>7</v>
      </c>
      <c r="P60" s="95">
        <v>8</v>
      </c>
      <c r="Q60" s="95">
        <v>4</v>
      </c>
      <c r="R60" s="95">
        <v>3</v>
      </c>
      <c r="S60" s="95">
        <v>3</v>
      </c>
      <c r="T60" s="95">
        <v>2</v>
      </c>
      <c r="U60" s="95">
        <v>0</v>
      </c>
      <c r="V60" s="95">
        <v>74</v>
      </c>
      <c r="W60" s="123"/>
      <c r="X60" s="115">
        <v>1953</v>
      </c>
      <c r="Y60" s="95">
        <v>0</v>
      </c>
      <c r="Z60" s="95">
        <v>0</v>
      </c>
      <c r="AA60" s="95">
        <v>2</v>
      </c>
      <c r="AB60" s="95">
        <v>0</v>
      </c>
      <c r="AC60" s="95">
        <v>2</v>
      </c>
      <c r="AD60" s="95">
        <v>5</v>
      </c>
      <c r="AE60" s="95">
        <v>7</v>
      </c>
      <c r="AF60" s="95">
        <v>3</v>
      </c>
      <c r="AG60" s="95">
        <v>7</v>
      </c>
      <c r="AH60" s="95">
        <v>4</v>
      </c>
      <c r="AI60" s="95">
        <v>3</v>
      </c>
      <c r="AJ60" s="95">
        <v>2</v>
      </c>
      <c r="AK60" s="95">
        <v>6</v>
      </c>
      <c r="AL60" s="95">
        <v>3</v>
      </c>
      <c r="AM60" s="95">
        <v>4</v>
      </c>
      <c r="AN60" s="95">
        <v>5</v>
      </c>
      <c r="AO60" s="95">
        <v>3</v>
      </c>
      <c r="AP60" s="95">
        <v>0</v>
      </c>
      <c r="AQ60" s="95">
        <v>0</v>
      </c>
      <c r="AR60" s="95">
        <v>56</v>
      </c>
      <c r="AS60" s="123"/>
      <c r="AT60" s="115">
        <v>1953</v>
      </c>
      <c r="AU60" s="95">
        <v>0</v>
      </c>
      <c r="AV60" s="95">
        <v>0</v>
      </c>
      <c r="AW60" s="95">
        <v>2</v>
      </c>
      <c r="AX60" s="95">
        <v>1</v>
      </c>
      <c r="AY60" s="95">
        <v>5</v>
      </c>
      <c r="AZ60" s="95">
        <v>9</v>
      </c>
      <c r="BA60" s="95">
        <v>13</v>
      </c>
      <c r="BB60" s="95">
        <v>10</v>
      </c>
      <c r="BC60" s="95">
        <v>16</v>
      </c>
      <c r="BD60" s="95">
        <v>9</v>
      </c>
      <c r="BE60" s="95">
        <v>11</v>
      </c>
      <c r="BF60" s="95">
        <v>6</v>
      </c>
      <c r="BG60" s="95">
        <v>13</v>
      </c>
      <c r="BH60" s="95">
        <v>11</v>
      </c>
      <c r="BI60" s="95">
        <v>8</v>
      </c>
      <c r="BJ60" s="95">
        <v>8</v>
      </c>
      <c r="BK60" s="95">
        <v>6</v>
      </c>
      <c r="BL60" s="95">
        <v>2</v>
      </c>
      <c r="BM60" s="95">
        <v>0</v>
      </c>
      <c r="BN60" s="95">
        <v>130</v>
      </c>
      <c r="BP60" s="115">
        <v>1953</v>
      </c>
    </row>
    <row r="61" spans="2:68">
      <c r="B61" s="115">
        <v>1954</v>
      </c>
      <c r="C61" s="95">
        <v>0</v>
      </c>
      <c r="D61" s="95">
        <v>0</v>
      </c>
      <c r="E61" s="95">
        <v>0</v>
      </c>
      <c r="F61" s="95">
        <v>3</v>
      </c>
      <c r="G61" s="95">
        <v>1</v>
      </c>
      <c r="H61" s="95">
        <v>4</v>
      </c>
      <c r="I61" s="95">
        <v>4</v>
      </c>
      <c r="J61" s="95">
        <v>4</v>
      </c>
      <c r="K61" s="95">
        <v>11</v>
      </c>
      <c r="L61" s="95">
        <v>8</v>
      </c>
      <c r="M61" s="95">
        <v>4</v>
      </c>
      <c r="N61" s="95">
        <v>4</v>
      </c>
      <c r="O61" s="95">
        <v>7</v>
      </c>
      <c r="P61" s="95">
        <v>2</v>
      </c>
      <c r="Q61" s="95">
        <v>1</v>
      </c>
      <c r="R61" s="95">
        <v>2</v>
      </c>
      <c r="S61" s="95">
        <v>2</v>
      </c>
      <c r="T61" s="95">
        <v>2</v>
      </c>
      <c r="U61" s="95">
        <v>0</v>
      </c>
      <c r="V61" s="95">
        <v>59</v>
      </c>
      <c r="W61" s="123"/>
      <c r="X61" s="115">
        <v>1954</v>
      </c>
      <c r="Y61" s="95">
        <v>0</v>
      </c>
      <c r="Z61" s="95">
        <v>0</v>
      </c>
      <c r="AA61" s="95">
        <v>0</v>
      </c>
      <c r="AB61" s="95">
        <v>1</v>
      </c>
      <c r="AC61" s="95">
        <v>1</v>
      </c>
      <c r="AD61" s="95">
        <v>0</v>
      </c>
      <c r="AE61" s="95">
        <v>6</v>
      </c>
      <c r="AF61" s="95">
        <v>10</v>
      </c>
      <c r="AG61" s="95">
        <v>5</v>
      </c>
      <c r="AH61" s="95">
        <v>8</v>
      </c>
      <c r="AI61" s="95">
        <v>8</v>
      </c>
      <c r="AJ61" s="95">
        <v>4</v>
      </c>
      <c r="AK61" s="95">
        <v>4</v>
      </c>
      <c r="AL61" s="95">
        <v>5</v>
      </c>
      <c r="AM61" s="95">
        <v>4</v>
      </c>
      <c r="AN61" s="95">
        <v>5</v>
      </c>
      <c r="AO61" s="95">
        <v>1</v>
      </c>
      <c r="AP61" s="95">
        <v>1</v>
      </c>
      <c r="AQ61" s="95">
        <v>0</v>
      </c>
      <c r="AR61" s="95">
        <v>63</v>
      </c>
      <c r="AS61" s="123"/>
      <c r="AT61" s="115">
        <v>1954</v>
      </c>
      <c r="AU61" s="95">
        <v>0</v>
      </c>
      <c r="AV61" s="95">
        <v>0</v>
      </c>
      <c r="AW61" s="95">
        <v>0</v>
      </c>
      <c r="AX61" s="95">
        <v>4</v>
      </c>
      <c r="AY61" s="95">
        <v>2</v>
      </c>
      <c r="AZ61" s="95">
        <v>4</v>
      </c>
      <c r="BA61" s="95">
        <v>10</v>
      </c>
      <c r="BB61" s="95">
        <v>14</v>
      </c>
      <c r="BC61" s="95">
        <v>16</v>
      </c>
      <c r="BD61" s="95">
        <v>16</v>
      </c>
      <c r="BE61" s="95">
        <v>12</v>
      </c>
      <c r="BF61" s="95">
        <v>8</v>
      </c>
      <c r="BG61" s="95">
        <v>11</v>
      </c>
      <c r="BH61" s="95">
        <v>7</v>
      </c>
      <c r="BI61" s="95">
        <v>5</v>
      </c>
      <c r="BJ61" s="95">
        <v>7</v>
      </c>
      <c r="BK61" s="95">
        <v>3</v>
      </c>
      <c r="BL61" s="95">
        <v>3</v>
      </c>
      <c r="BM61" s="95">
        <v>0</v>
      </c>
      <c r="BN61" s="95">
        <v>122</v>
      </c>
      <c r="BP61" s="115">
        <v>1954</v>
      </c>
    </row>
    <row r="62" spans="2:68">
      <c r="B62" s="115">
        <v>1955</v>
      </c>
      <c r="C62" s="95">
        <v>0</v>
      </c>
      <c r="D62" s="95">
        <v>1</v>
      </c>
      <c r="E62" s="95">
        <v>0</v>
      </c>
      <c r="F62" s="95">
        <v>0</v>
      </c>
      <c r="G62" s="95">
        <v>6</v>
      </c>
      <c r="H62" s="95">
        <v>4</v>
      </c>
      <c r="I62" s="95">
        <v>8</v>
      </c>
      <c r="J62" s="95">
        <v>9</v>
      </c>
      <c r="K62" s="95">
        <v>6</v>
      </c>
      <c r="L62" s="95">
        <v>9</v>
      </c>
      <c r="M62" s="95">
        <v>7</v>
      </c>
      <c r="N62" s="95">
        <v>8</v>
      </c>
      <c r="O62" s="95">
        <v>9</v>
      </c>
      <c r="P62" s="95">
        <v>7</v>
      </c>
      <c r="Q62" s="95">
        <v>3</v>
      </c>
      <c r="R62" s="95">
        <v>4</v>
      </c>
      <c r="S62" s="95">
        <v>1</v>
      </c>
      <c r="T62" s="95">
        <v>4</v>
      </c>
      <c r="U62" s="95">
        <v>0</v>
      </c>
      <c r="V62" s="95">
        <v>86</v>
      </c>
      <c r="W62" s="123"/>
      <c r="X62" s="115">
        <v>1955</v>
      </c>
      <c r="Y62" s="95">
        <v>0</v>
      </c>
      <c r="Z62" s="95">
        <v>0</v>
      </c>
      <c r="AA62" s="95">
        <v>1</v>
      </c>
      <c r="AB62" s="95">
        <v>1</v>
      </c>
      <c r="AC62" s="95">
        <v>3</v>
      </c>
      <c r="AD62" s="95">
        <v>4</v>
      </c>
      <c r="AE62" s="95">
        <v>9</v>
      </c>
      <c r="AF62" s="95">
        <v>4</v>
      </c>
      <c r="AG62" s="95">
        <v>7</v>
      </c>
      <c r="AH62" s="95">
        <v>5</v>
      </c>
      <c r="AI62" s="95">
        <v>7</v>
      </c>
      <c r="AJ62" s="95">
        <v>9</v>
      </c>
      <c r="AK62" s="95">
        <v>3</v>
      </c>
      <c r="AL62" s="95">
        <v>7</v>
      </c>
      <c r="AM62" s="95">
        <v>7</v>
      </c>
      <c r="AN62" s="95">
        <v>5</v>
      </c>
      <c r="AO62" s="95">
        <v>2</v>
      </c>
      <c r="AP62" s="95">
        <v>4</v>
      </c>
      <c r="AQ62" s="95">
        <v>0</v>
      </c>
      <c r="AR62" s="95">
        <v>78</v>
      </c>
      <c r="AS62" s="123"/>
      <c r="AT62" s="115">
        <v>1955</v>
      </c>
      <c r="AU62" s="95">
        <v>0</v>
      </c>
      <c r="AV62" s="95">
        <v>1</v>
      </c>
      <c r="AW62" s="95">
        <v>1</v>
      </c>
      <c r="AX62" s="95">
        <v>1</v>
      </c>
      <c r="AY62" s="95">
        <v>9</v>
      </c>
      <c r="AZ62" s="95">
        <v>8</v>
      </c>
      <c r="BA62" s="95">
        <v>17</v>
      </c>
      <c r="BB62" s="95">
        <v>13</v>
      </c>
      <c r="BC62" s="95">
        <v>13</v>
      </c>
      <c r="BD62" s="95">
        <v>14</v>
      </c>
      <c r="BE62" s="95">
        <v>14</v>
      </c>
      <c r="BF62" s="95">
        <v>17</v>
      </c>
      <c r="BG62" s="95">
        <v>12</v>
      </c>
      <c r="BH62" s="95">
        <v>14</v>
      </c>
      <c r="BI62" s="95">
        <v>10</v>
      </c>
      <c r="BJ62" s="95">
        <v>9</v>
      </c>
      <c r="BK62" s="95">
        <v>3</v>
      </c>
      <c r="BL62" s="95">
        <v>8</v>
      </c>
      <c r="BM62" s="95">
        <v>0</v>
      </c>
      <c r="BN62" s="95">
        <v>164</v>
      </c>
      <c r="BP62" s="115">
        <v>1955</v>
      </c>
    </row>
    <row r="63" spans="2:68">
      <c r="B63" s="115">
        <v>1956</v>
      </c>
      <c r="C63" s="95">
        <v>0</v>
      </c>
      <c r="D63" s="95">
        <v>0</v>
      </c>
      <c r="E63" s="95">
        <v>1</v>
      </c>
      <c r="F63" s="95">
        <v>2</v>
      </c>
      <c r="G63" s="95">
        <v>3</v>
      </c>
      <c r="H63" s="95">
        <v>3</v>
      </c>
      <c r="I63" s="95">
        <v>8</v>
      </c>
      <c r="J63" s="95">
        <v>12</v>
      </c>
      <c r="K63" s="95">
        <v>8</v>
      </c>
      <c r="L63" s="95">
        <v>15</v>
      </c>
      <c r="M63" s="95">
        <v>12</v>
      </c>
      <c r="N63" s="95">
        <v>6</v>
      </c>
      <c r="O63" s="95">
        <v>5</v>
      </c>
      <c r="P63" s="95">
        <v>7</v>
      </c>
      <c r="Q63" s="95">
        <v>10</v>
      </c>
      <c r="R63" s="95">
        <v>3</v>
      </c>
      <c r="S63" s="95">
        <v>2</v>
      </c>
      <c r="T63" s="95">
        <v>2</v>
      </c>
      <c r="U63" s="95">
        <v>0</v>
      </c>
      <c r="V63" s="95">
        <v>99</v>
      </c>
      <c r="W63" s="123"/>
      <c r="X63" s="115">
        <v>1956</v>
      </c>
      <c r="Y63" s="95">
        <v>0</v>
      </c>
      <c r="Z63" s="95">
        <v>0</v>
      </c>
      <c r="AA63" s="95">
        <v>0</v>
      </c>
      <c r="AB63" s="95">
        <v>1</v>
      </c>
      <c r="AC63" s="95">
        <v>2</v>
      </c>
      <c r="AD63" s="95">
        <v>2</v>
      </c>
      <c r="AE63" s="95">
        <v>4</v>
      </c>
      <c r="AF63" s="95">
        <v>2</v>
      </c>
      <c r="AG63" s="95">
        <v>9</v>
      </c>
      <c r="AH63" s="95">
        <v>5</v>
      </c>
      <c r="AI63" s="95">
        <v>5</v>
      </c>
      <c r="AJ63" s="95">
        <v>11</v>
      </c>
      <c r="AK63" s="95">
        <v>5</v>
      </c>
      <c r="AL63" s="95">
        <v>7</v>
      </c>
      <c r="AM63" s="95">
        <v>7</v>
      </c>
      <c r="AN63" s="95">
        <v>3</v>
      </c>
      <c r="AO63" s="95">
        <v>1</v>
      </c>
      <c r="AP63" s="95">
        <v>3</v>
      </c>
      <c r="AQ63" s="95">
        <v>0</v>
      </c>
      <c r="AR63" s="95">
        <v>67</v>
      </c>
      <c r="AS63" s="123"/>
      <c r="AT63" s="115">
        <v>1956</v>
      </c>
      <c r="AU63" s="95">
        <v>0</v>
      </c>
      <c r="AV63" s="95">
        <v>0</v>
      </c>
      <c r="AW63" s="95">
        <v>1</v>
      </c>
      <c r="AX63" s="95">
        <v>3</v>
      </c>
      <c r="AY63" s="95">
        <v>5</v>
      </c>
      <c r="AZ63" s="95">
        <v>5</v>
      </c>
      <c r="BA63" s="95">
        <v>12</v>
      </c>
      <c r="BB63" s="95">
        <v>14</v>
      </c>
      <c r="BC63" s="95">
        <v>17</v>
      </c>
      <c r="BD63" s="95">
        <v>20</v>
      </c>
      <c r="BE63" s="95">
        <v>17</v>
      </c>
      <c r="BF63" s="95">
        <v>17</v>
      </c>
      <c r="BG63" s="95">
        <v>10</v>
      </c>
      <c r="BH63" s="95">
        <v>14</v>
      </c>
      <c r="BI63" s="95">
        <v>17</v>
      </c>
      <c r="BJ63" s="95">
        <v>6</v>
      </c>
      <c r="BK63" s="95">
        <v>3</v>
      </c>
      <c r="BL63" s="95">
        <v>5</v>
      </c>
      <c r="BM63" s="95">
        <v>0</v>
      </c>
      <c r="BN63" s="95">
        <v>166</v>
      </c>
      <c r="BP63" s="115">
        <v>1956</v>
      </c>
    </row>
    <row r="64" spans="2:68">
      <c r="B64" s="115">
        <v>1957</v>
      </c>
      <c r="C64" s="95">
        <v>0</v>
      </c>
      <c r="D64" s="95">
        <v>0</v>
      </c>
      <c r="E64" s="95">
        <v>0</v>
      </c>
      <c r="F64" s="95">
        <v>3</v>
      </c>
      <c r="G64" s="95">
        <v>3</v>
      </c>
      <c r="H64" s="95">
        <v>8</v>
      </c>
      <c r="I64" s="95">
        <v>13</v>
      </c>
      <c r="J64" s="95">
        <v>5</v>
      </c>
      <c r="K64" s="95">
        <v>13</v>
      </c>
      <c r="L64" s="95">
        <v>12</v>
      </c>
      <c r="M64" s="95">
        <v>20</v>
      </c>
      <c r="N64" s="95">
        <v>10</v>
      </c>
      <c r="O64" s="95">
        <v>11</v>
      </c>
      <c r="P64" s="95">
        <v>12</v>
      </c>
      <c r="Q64" s="95">
        <v>8</v>
      </c>
      <c r="R64" s="95">
        <v>2</v>
      </c>
      <c r="S64" s="95">
        <v>1</v>
      </c>
      <c r="T64" s="95">
        <v>0</v>
      </c>
      <c r="U64" s="95">
        <v>0</v>
      </c>
      <c r="V64" s="95">
        <v>121</v>
      </c>
      <c r="W64" s="123"/>
      <c r="X64" s="115">
        <v>1957</v>
      </c>
      <c r="Y64" s="95">
        <v>0</v>
      </c>
      <c r="Z64" s="95">
        <v>1</v>
      </c>
      <c r="AA64" s="95">
        <v>0</v>
      </c>
      <c r="AB64" s="95">
        <v>0</v>
      </c>
      <c r="AC64" s="95">
        <v>4</v>
      </c>
      <c r="AD64" s="95">
        <v>2</v>
      </c>
      <c r="AE64" s="95">
        <v>8</v>
      </c>
      <c r="AF64" s="95">
        <v>10</v>
      </c>
      <c r="AG64" s="95">
        <v>10</v>
      </c>
      <c r="AH64" s="95">
        <v>10</v>
      </c>
      <c r="AI64" s="95">
        <v>7</v>
      </c>
      <c r="AJ64" s="95">
        <v>6</v>
      </c>
      <c r="AK64" s="95">
        <v>11</v>
      </c>
      <c r="AL64" s="95">
        <v>5</v>
      </c>
      <c r="AM64" s="95">
        <v>5</v>
      </c>
      <c r="AN64" s="95">
        <v>6</v>
      </c>
      <c r="AO64" s="95">
        <v>3</v>
      </c>
      <c r="AP64" s="95">
        <v>3</v>
      </c>
      <c r="AQ64" s="95">
        <v>0</v>
      </c>
      <c r="AR64" s="95">
        <v>91</v>
      </c>
      <c r="AS64" s="123"/>
      <c r="AT64" s="115">
        <v>1957</v>
      </c>
      <c r="AU64" s="95">
        <v>0</v>
      </c>
      <c r="AV64" s="95">
        <v>1</v>
      </c>
      <c r="AW64" s="95">
        <v>0</v>
      </c>
      <c r="AX64" s="95">
        <v>3</v>
      </c>
      <c r="AY64" s="95">
        <v>7</v>
      </c>
      <c r="AZ64" s="95">
        <v>10</v>
      </c>
      <c r="BA64" s="95">
        <v>21</v>
      </c>
      <c r="BB64" s="95">
        <v>15</v>
      </c>
      <c r="BC64" s="95">
        <v>23</v>
      </c>
      <c r="BD64" s="95">
        <v>22</v>
      </c>
      <c r="BE64" s="95">
        <v>27</v>
      </c>
      <c r="BF64" s="95">
        <v>16</v>
      </c>
      <c r="BG64" s="95">
        <v>22</v>
      </c>
      <c r="BH64" s="95">
        <v>17</v>
      </c>
      <c r="BI64" s="95">
        <v>13</v>
      </c>
      <c r="BJ64" s="95">
        <v>8</v>
      </c>
      <c r="BK64" s="95">
        <v>4</v>
      </c>
      <c r="BL64" s="95">
        <v>3</v>
      </c>
      <c r="BM64" s="95">
        <v>0</v>
      </c>
      <c r="BN64" s="95">
        <v>212</v>
      </c>
      <c r="BP64" s="115">
        <v>1957</v>
      </c>
    </row>
    <row r="65" spans="2:68">
      <c r="B65" s="116">
        <v>1958</v>
      </c>
      <c r="C65" s="95">
        <v>0</v>
      </c>
      <c r="D65" s="95">
        <v>1</v>
      </c>
      <c r="E65" s="95">
        <v>0</v>
      </c>
      <c r="F65" s="95">
        <v>1</v>
      </c>
      <c r="G65" s="95">
        <v>3</v>
      </c>
      <c r="H65" s="95">
        <v>6</v>
      </c>
      <c r="I65" s="95">
        <v>7</v>
      </c>
      <c r="J65" s="95">
        <v>17</v>
      </c>
      <c r="K65" s="95">
        <v>13</v>
      </c>
      <c r="L65" s="95">
        <v>10</v>
      </c>
      <c r="M65" s="95">
        <v>13</v>
      </c>
      <c r="N65" s="95">
        <v>3</v>
      </c>
      <c r="O65" s="95">
        <v>10</v>
      </c>
      <c r="P65" s="95">
        <v>12</v>
      </c>
      <c r="Q65" s="95">
        <v>6</v>
      </c>
      <c r="R65" s="95">
        <v>4</v>
      </c>
      <c r="S65" s="95">
        <v>5</v>
      </c>
      <c r="T65" s="95">
        <v>4</v>
      </c>
      <c r="U65" s="95">
        <v>0</v>
      </c>
      <c r="V65" s="95">
        <v>115</v>
      </c>
      <c r="W65" s="123"/>
      <c r="X65" s="116">
        <v>1958</v>
      </c>
      <c r="Y65" s="95">
        <v>0</v>
      </c>
      <c r="Z65" s="95">
        <v>0</v>
      </c>
      <c r="AA65" s="95">
        <v>0</v>
      </c>
      <c r="AB65" s="95">
        <v>2</v>
      </c>
      <c r="AC65" s="95">
        <v>1</v>
      </c>
      <c r="AD65" s="95">
        <v>3</v>
      </c>
      <c r="AE65" s="95">
        <v>8</v>
      </c>
      <c r="AF65" s="95">
        <v>3</v>
      </c>
      <c r="AG65" s="95">
        <v>15</v>
      </c>
      <c r="AH65" s="95">
        <v>9</v>
      </c>
      <c r="AI65" s="95">
        <v>8</v>
      </c>
      <c r="AJ65" s="95">
        <v>6</v>
      </c>
      <c r="AK65" s="95">
        <v>9</v>
      </c>
      <c r="AL65" s="95">
        <v>2</v>
      </c>
      <c r="AM65" s="95">
        <v>8</v>
      </c>
      <c r="AN65" s="95">
        <v>6</v>
      </c>
      <c r="AO65" s="95">
        <v>1</v>
      </c>
      <c r="AP65" s="95">
        <v>2</v>
      </c>
      <c r="AQ65" s="95">
        <v>0</v>
      </c>
      <c r="AR65" s="95">
        <v>83</v>
      </c>
      <c r="AS65" s="123"/>
      <c r="AT65" s="116">
        <v>1958</v>
      </c>
      <c r="AU65" s="95">
        <v>0</v>
      </c>
      <c r="AV65" s="95">
        <v>1</v>
      </c>
      <c r="AW65" s="95">
        <v>0</v>
      </c>
      <c r="AX65" s="95">
        <v>3</v>
      </c>
      <c r="AY65" s="95">
        <v>4</v>
      </c>
      <c r="AZ65" s="95">
        <v>9</v>
      </c>
      <c r="BA65" s="95">
        <v>15</v>
      </c>
      <c r="BB65" s="95">
        <v>20</v>
      </c>
      <c r="BC65" s="95">
        <v>28</v>
      </c>
      <c r="BD65" s="95">
        <v>19</v>
      </c>
      <c r="BE65" s="95">
        <v>21</v>
      </c>
      <c r="BF65" s="95">
        <v>9</v>
      </c>
      <c r="BG65" s="95">
        <v>19</v>
      </c>
      <c r="BH65" s="95">
        <v>14</v>
      </c>
      <c r="BI65" s="95">
        <v>14</v>
      </c>
      <c r="BJ65" s="95">
        <v>10</v>
      </c>
      <c r="BK65" s="95">
        <v>6</v>
      </c>
      <c r="BL65" s="95">
        <v>6</v>
      </c>
      <c r="BM65" s="95">
        <v>0</v>
      </c>
      <c r="BN65" s="95">
        <v>198</v>
      </c>
      <c r="BP65" s="116">
        <v>1958</v>
      </c>
    </row>
    <row r="66" spans="2:68">
      <c r="B66" s="116">
        <v>1959</v>
      </c>
      <c r="C66" s="95">
        <v>0</v>
      </c>
      <c r="D66" s="95">
        <v>0</v>
      </c>
      <c r="E66" s="95">
        <v>0</v>
      </c>
      <c r="F66" s="95">
        <v>0</v>
      </c>
      <c r="G66" s="95">
        <v>3</v>
      </c>
      <c r="H66" s="95">
        <v>6</v>
      </c>
      <c r="I66" s="95">
        <v>12</v>
      </c>
      <c r="J66" s="95">
        <v>15</v>
      </c>
      <c r="K66" s="95">
        <v>16</v>
      </c>
      <c r="L66" s="95">
        <v>17</v>
      </c>
      <c r="M66" s="95">
        <v>17</v>
      </c>
      <c r="N66" s="95">
        <v>9</v>
      </c>
      <c r="O66" s="95">
        <v>10</v>
      </c>
      <c r="P66" s="95">
        <v>15</v>
      </c>
      <c r="Q66" s="95">
        <v>5</v>
      </c>
      <c r="R66" s="95">
        <v>9</v>
      </c>
      <c r="S66" s="95">
        <v>2</v>
      </c>
      <c r="T66" s="95">
        <v>2</v>
      </c>
      <c r="U66" s="95">
        <v>0</v>
      </c>
      <c r="V66" s="95">
        <v>138</v>
      </c>
      <c r="W66" s="123"/>
      <c r="X66" s="116">
        <v>1959</v>
      </c>
      <c r="Y66" s="95">
        <v>0</v>
      </c>
      <c r="Z66" s="95">
        <v>0</v>
      </c>
      <c r="AA66" s="95">
        <v>0</v>
      </c>
      <c r="AB66" s="95">
        <v>0</v>
      </c>
      <c r="AC66" s="95">
        <v>1</v>
      </c>
      <c r="AD66" s="95">
        <v>8</v>
      </c>
      <c r="AE66" s="95">
        <v>10</v>
      </c>
      <c r="AF66" s="95">
        <v>10</v>
      </c>
      <c r="AG66" s="95">
        <v>6</v>
      </c>
      <c r="AH66" s="95">
        <v>17</v>
      </c>
      <c r="AI66" s="95">
        <v>4</v>
      </c>
      <c r="AJ66" s="95">
        <v>13</v>
      </c>
      <c r="AK66" s="95">
        <v>8</v>
      </c>
      <c r="AL66" s="95">
        <v>8</v>
      </c>
      <c r="AM66" s="95">
        <v>5</v>
      </c>
      <c r="AN66" s="95">
        <v>8</v>
      </c>
      <c r="AO66" s="95">
        <v>2</v>
      </c>
      <c r="AP66" s="95">
        <v>2</v>
      </c>
      <c r="AQ66" s="95">
        <v>0</v>
      </c>
      <c r="AR66" s="95">
        <v>102</v>
      </c>
      <c r="AS66" s="123"/>
      <c r="AT66" s="116">
        <v>1959</v>
      </c>
      <c r="AU66" s="95">
        <v>0</v>
      </c>
      <c r="AV66" s="95">
        <v>0</v>
      </c>
      <c r="AW66" s="95">
        <v>0</v>
      </c>
      <c r="AX66" s="95">
        <v>0</v>
      </c>
      <c r="AY66" s="95">
        <v>4</v>
      </c>
      <c r="AZ66" s="95">
        <v>14</v>
      </c>
      <c r="BA66" s="95">
        <v>22</v>
      </c>
      <c r="BB66" s="95">
        <v>25</v>
      </c>
      <c r="BC66" s="95">
        <v>22</v>
      </c>
      <c r="BD66" s="95">
        <v>34</v>
      </c>
      <c r="BE66" s="95">
        <v>21</v>
      </c>
      <c r="BF66" s="95">
        <v>22</v>
      </c>
      <c r="BG66" s="95">
        <v>18</v>
      </c>
      <c r="BH66" s="95">
        <v>23</v>
      </c>
      <c r="BI66" s="95">
        <v>10</v>
      </c>
      <c r="BJ66" s="95">
        <v>17</v>
      </c>
      <c r="BK66" s="95">
        <v>4</v>
      </c>
      <c r="BL66" s="95">
        <v>4</v>
      </c>
      <c r="BM66" s="95">
        <v>0</v>
      </c>
      <c r="BN66" s="95">
        <v>240</v>
      </c>
      <c r="BP66" s="116">
        <v>1959</v>
      </c>
    </row>
    <row r="67" spans="2:68">
      <c r="B67" s="116">
        <v>1960</v>
      </c>
      <c r="C67" s="95">
        <v>0</v>
      </c>
      <c r="D67" s="95">
        <v>0</v>
      </c>
      <c r="E67" s="95">
        <v>1</v>
      </c>
      <c r="F67" s="95">
        <v>0</v>
      </c>
      <c r="G67" s="95">
        <v>1</v>
      </c>
      <c r="H67" s="95">
        <v>8</v>
      </c>
      <c r="I67" s="95">
        <v>8</v>
      </c>
      <c r="J67" s="95">
        <v>12</v>
      </c>
      <c r="K67" s="95">
        <v>15</v>
      </c>
      <c r="L67" s="95">
        <v>20</v>
      </c>
      <c r="M67" s="95">
        <v>12</v>
      </c>
      <c r="N67" s="95">
        <v>10</v>
      </c>
      <c r="O67" s="95">
        <v>7</v>
      </c>
      <c r="P67" s="95">
        <v>7</v>
      </c>
      <c r="Q67" s="95">
        <v>8</v>
      </c>
      <c r="R67" s="95">
        <v>4</v>
      </c>
      <c r="S67" s="95">
        <v>4</v>
      </c>
      <c r="T67" s="95">
        <v>2</v>
      </c>
      <c r="U67" s="95">
        <v>0</v>
      </c>
      <c r="V67" s="95">
        <v>119</v>
      </c>
      <c r="W67" s="123"/>
      <c r="X67" s="116">
        <v>1960</v>
      </c>
      <c r="Y67" s="95">
        <v>0</v>
      </c>
      <c r="Z67" s="95">
        <v>0</v>
      </c>
      <c r="AA67" s="95">
        <v>0</v>
      </c>
      <c r="AB67" s="95">
        <v>0</v>
      </c>
      <c r="AC67" s="95">
        <v>1</v>
      </c>
      <c r="AD67" s="95">
        <v>3</v>
      </c>
      <c r="AE67" s="95">
        <v>5</v>
      </c>
      <c r="AF67" s="95">
        <v>15</v>
      </c>
      <c r="AG67" s="95">
        <v>10</v>
      </c>
      <c r="AH67" s="95">
        <v>9</v>
      </c>
      <c r="AI67" s="95">
        <v>12</v>
      </c>
      <c r="AJ67" s="95">
        <v>6</v>
      </c>
      <c r="AK67" s="95">
        <v>8</v>
      </c>
      <c r="AL67" s="95">
        <v>12</v>
      </c>
      <c r="AM67" s="95">
        <v>7</v>
      </c>
      <c r="AN67" s="95">
        <v>4</v>
      </c>
      <c r="AO67" s="95">
        <v>4</v>
      </c>
      <c r="AP67" s="95">
        <v>1</v>
      </c>
      <c r="AQ67" s="95">
        <v>0</v>
      </c>
      <c r="AR67" s="95">
        <v>97</v>
      </c>
      <c r="AS67" s="123"/>
      <c r="AT67" s="116">
        <v>1960</v>
      </c>
      <c r="AU67" s="95">
        <v>0</v>
      </c>
      <c r="AV67" s="95">
        <v>0</v>
      </c>
      <c r="AW67" s="95">
        <v>1</v>
      </c>
      <c r="AX67" s="95">
        <v>0</v>
      </c>
      <c r="AY67" s="95">
        <v>2</v>
      </c>
      <c r="AZ67" s="95">
        <v>11</v>
      </c>
      <c r="BA67" s="95">
        <v>13</v>
      </c>
      <c r="BB67" s="95">
        <v>27</v>
      </c>
      <c r="BC67" s="95">
        <v>25</v>
      </c>
      <c r="BD67" s="95">
        <v>29</v>
      </c>
      <c r="BE67" s="95">
        <v>24</v>
      </c>
      <c r="BF67" s="95">
        <v>16</v>
      </c>
      <c r="BG67" s="95">
        <v>15</v>
      </c>
      <c r="BH67" s="95">
        <v>19</v>
      </c>
      <c r="BI67" s="95">
        <v>15</v>
      </c>
      <c r="BJ67" s="95">
        <v>8</v>
      </c>
      <c r="BK67" s="95">
        <v>8</v>
      </c>
      <c r="BL67" s="95">
        <v>3</v>
      </c>
      <c r="BM67" s="95">
        <v>0</v>
      </c>
      <c r="BN67" s="95">
        <v>216</v>
      </c>
      <c r="BP67" s="116">
        <v>1960</v>
      </c>
    </row>
    <row r="68" spans="2:68">
      <c r="B68" s="116">
        <v>1961</v>
      </c>
      <c r="C68" s="95">
        <v>0</v>
      </c>
      <c r="D68" s="95">
        <v>0</v>
      </c>
      <c r="E68" s="95">
        <v>0</v>
      </c>
      <c r="F68" s="95">
        <v>3</v>
      </c>
      <c r="G68" s="95">
        <v>2</v>
      </c>
      <c r="H68" s="95">
        <v>6</v>
      </c>
      <c r="I68" s="95">
        <v>6</v>
      </c>
      <c r="J68" s="95">
        <v>11</v>
      </c>
      <c r="K68" s="95">
        <v>14</v>
      </c>
      <c r="L68" s="95">
        <v>11</v>
      </c>
      <c r="M68" s="95">
        <v>20</v>
      </c>
      <c r="N68" s="95">
        <v>12</v>
      </c>
      <c r="O68" s="95">
        <v>6</v>
      </c>
      <c r="P68" s="95">
        <v>13</v>
      </c>
      <c r="Q68" s="95">
        <v>11</v>
      </c>
      <c r="R68" s="95">
        <v>7</v>
      </c>
      <c r="S68" s="95">
        <v>1</v>
      </c>
      <c r="T68" s="95">
        <v>1</v>
      </c>
      <c r="U68" s="95">
        <v>0</v>
      </c>
      <c r="V68" s="95">
        <v>124</v>
      </c>
      <c r="W68" s="123"/>
      <c r="X68" s="116">
        <v>1961</v>
      </c>
      <c r="Y68" s="95">
        <v>0</v>
      </c>
      <c r="Z68" s="95">
        <v>0</v>
      </c>
      <c r="AA68" s="95">
        <v>0</v>
      </c>
      <c r="AB68" s="95">
        <v>2</v>
      </c>
      <c r="AC68" s="95">
        <v>1</v>
      </c>
      <c r="AD68" s="95">
        <v>4</v>
      </c>
      <c r="AE68" s="95">
        <v>2</v>
      </c>
      <c r="AF68" s="95">
        <v>7</v>
      </c>
      <c r="AG68" s="95">
        <v>14</v>
      </c>
      <c r="AH68" s="95">
        <v>16</v>
      </c>
      <c r="AI68" s="95">
        <v>11</v>
      </c>
      <c r="AJ68" s="95">
        <v>10</v>
      </c>
      <c r="AK68" s="95">
        <v>7</v>
      </c>
      <c r="AL68" s="95">
        <v>6</v>
      </c>
      <c r="AM68" s="95">
        <v>6</v>
      </c>
      <c r="AN68" s="95">
        <v>3</v>
      </c>
      <c r="AO68" s="95">
        <v>7</v>
      </c>
      <c r="AP68" s="95">
        <v>4</v>
      </c>
      <c r="AQ68" s="95">
        <v>0</v>
      </c>
      <c r="AR68" s="95">
        <v>100</v>
      </c>
      <c r="AS68" s="123"/>
      <c r="AT68" s="116">
        <v>1961</v>
      </c>
      <c r="AU68" s="95">
        <v>0</v>
      </c>
      <c r="AV68" s="95">
        <v>0</v>
      </c>
      <c r="AW68" s="95">
        <v>0</v>
      </c>
      <c r="AX68" s="95">
        <v>5</v>
      </c>
      <c r="AY68" s="95">
        <v>3</v>
      </c>
      <c r="AZ68" s="95">
        <v>10</v>
      </c>
      <c r="BA68" s="95">
        <v>8</v>
      </c>
      <c r="BB68" s="95">
        <v>18</v>
      </c>
      <c r="BC68" s="95">
        <v>28</v>
      </c>
      <c r="BD68" s="95">
        <v>27</v>
      </c>
      <c r="BE68" s="95">
        <v>31</v>
      </c>
      <c r="BF68" s="95">
        <v>22</v>
      </c>
      <c r="BG68" s="95">
        <v>13</v>
      </c>
      <c r="BH68" s="95">
        <v>19</v>
      </c>
      <c r="BI68" s="95">
        <v>17</v>
      </c>
      <c r="BJ68" s="95">
        <v>10</v>
      </c>
      <c r="BK68" s="95">
        <v>8</v>
      </c>
      <c r="BL68" s="95">
        <v>5</v>
      </c>
      <c r="BM68" s="95">
        <v>0</v>
      </c>
      <c r="BN68" s="95">
        <v>224</v>
      </c>
      <c r="BP68" s="116">
        <v>1961</v>
      </c>
    </row>
    <row r="69" spans="2:68">
      <c r="B69" s="116">
        <v>1962</v>
      </c>
      <c r="C69" s="95">
        <v>0</v>
      </c>
      <c r="D69" s="95">
        <v>0</v>
      </c>
      <c r="E69" s="95">
        <v>0</v>
      </c>
      <c r="F69" s="95">
        <v>2</v>
      </c>
      <c r="G69" s="95">
        <v>3</v>
      </c>
      <c r="H69" s="95">
        <v>7</v>
      </c>
      <c r="I69" s="95">
        <v>11</v>
      </c>
      <c r="J69" s="95">
        <v>9</v>
      </c>
      <c r="K69" s="95">
        <v>12</v>
      </c>
      <c r="L69" s="95">
        <v>22</v>
      </c>
      <c r="M69" s="95">
        <v>15</v>
      </c>
      <c r="N69" s="95">
        <v>16</v>
      </c>
      <c r="O69" s="95">
        <v>13</v>
      </c>
      <c r="P69" s="95">
        <v>9</v>
      </c>
      <c r="Q69" s="95">
        <v>5</v>
      </c>
      <c r="R69" s="95">
        <v>5</v>
      </c>
      <c r="S69" s="95">
        <v>5</v>
      </c>
      <c r="T69" s="95">
        <v>3</v>
      </c>
      <c r="U69" s="95">
        <v>0</v>
      </c>
      <c r="V69" s="95">
        <v>137</v>
      </c>
      <c r="W69" s="123"/>
      <c r="X69" s="116">
        <v>1962</v>
      </c>
      <c r="Y69" s="95">
        <v>0</v>
      </c>
      <c r="Z69" s="95">
        <v>0</v>
      </c>
      <c r="AA69" s="95">
        <v>0</v>
      </c>
      <c r="AB69" s="95">
        <v>1</v>
      </c>
      <c r="AC69" s="95">
        <v>1</v>
      </c>
      <c r="AD69" s="95">
        <v>5</v>
      </c>
      <c r="AE69" s="95">
        <v>8</v>
      </c>
      <c r="AF69" s="95">
        <v>4</v>
      </c>
      <c r="AG69" s="95">
        <v>9</v>
      </c>
      <c r="AH69" s="95">
        <v>9</v>
      </c>
      <c r="AI69" s="95">
        <v>15</v>
      </c>
      <c r="AJ69" s="95">
        <v>10</v>
      </c>
      <c r="AK69" s="95">
        <v>12</v>
      </c>
      <c r="AL69" s="95">
        <v>7</v>
      </c>
      <c r="AM69" s="95">
        <v>7</v>
      </c>
      <c r="AN69" s="95">
        <v>7</v>
      </c>
      <c r="AO69" s="95">
        <v>4</v>
      </c>
      <c r="AP69" s="95">
        <v>5</v>
      </c>
      <c r="AQ69" s="95">
        <v>0</v>
      </c>
      <c r="AR69" s="95">
        <v>104</v>
      </c>
      <c r="AS69" s="123"/>
      <c r="AT69" s="116">
        <v>1962</v>
      </c>
      <c r="AU69" s="95">
        <v>0</v>
      </c>
      <c r="AV69" s="95">
        <v>0</v>
      </c>
      <c r="AW69" s="95">
        <v>0</v>
      </c>
      <c r="AX69" s="95">
        <v>3</v>
      </c>
      <c r="AY69" s="95">
        <v>4</v>
      </c>
      <c r="AZ69" s="95">
        <v>12</v>
      </c>
      <c r="BA69" s="95">
        <v>19</v>
      </c>
      <c r="BB69" s="95">
        <v>13</v>
      </c>
      <c r="BC69" s="95">
        <v>21</v>
      </c>
      <c r="BD69" s="95">
        <v>31</v>
      </c>
      <c r="BE69" s="95">
        <v>30</v>
      </c>
      <c r="BF69" s="95">
        <v>26</v>
      </c>
      <c r="BG69" s="95">
        <v>25</v>
      </c>
      <c r="BH69" s="95">
        <v>16</v>
      </c>
      <c r="BI69" s="95">
        <v>12</v>
      </c>
      <c r="BJ69" s="95">
        <v>12</v>
      </c>
      <c r="BK69" s="95">
        <v>9</v>
      </c>
      <c r="BL69" s="95">
        <v>8</v>
      </c>
      <c r="BM69" s="95">
        <v>0</v>
      </c>
      <c r="BN69" s="95">
        <v>241</v>
      </c>
      <c r="BP69" s="116">
        <v>1962</v>
      </c>
    </row>
    <row r="70" spans="2:68">
      <c r="B70" s="116">
        <v>1963</v>
      </c>
      <c r="C70" s="95">
        <v>0</v>
      </c>
      <c r="D70" s="95">
        <v>0</v>
      </c>
      <c r="E70" s="95">
        <v>0</v>
      </c>
      <c r="F70" s="95">
        <v>1</v>
      </c>
      <c r="G70" s="95">
        <v>3</v>
      </c>
      <c r="H70" s="95">
        <v>9</v>
      </c>
      <c r="I70" s="95">
        <v>11</v>
      </c>
      <c r="J70" s="95">
        <v>14</v>
      </c>
      <c r="K70" s="95">
        <v>14</v>
      </c>
      <c r="L70" s="95">
        <v>13</v>
      </c>
      <c r="M70" s="95">
        <v>24</v>
      </c>
      <c r="N70" s="95">
        <v>18</v>
      </c>
      <c r="O70" s="95">
        <v>17</v>
      </c>
      <c r="P70" s="95">
        <v>16</v>
      </c>
      <c r="Q70" s="95">
        <v>9</v>
      </c>
      <c r="R70" s="95">
        <v>5</v>
      </c>
      <c r="S70" s="95">
        <v>4</v>
      </c>
      <c r="T70" s="95">
        <v>2</v>
      </c>
      <c r="U70" s="95">
        <v>0</v>
      </c>
      <c r="V70" s="95">
        <v>160</v>
      </c>
      <c r="W70" s="123"/>
      <c r="X70" s="116">
        <v>1963</v>
      </c>
      <c r="Y70" s="95">
        <v>0</v>
      </c>
      <c r="Z70" s="95">
        <v>0</v>
      </c>
      <c r="AA70" s="95">
        <v>0</v>
      </c>
      <c r="AB70" s="95">
        <v>3</v>
      </c>
      <c r="AC70" s="95">
        <v>0</v>
      </c>
      <c r="AD70" s="95">
        <v>9</v>
      </c>
      <c r="AE70" s="95">
        <v>5</v>
      </c>
      <c r="AF70" s="95">
        <v>16</v>
      </c>
      <c r="AG70" s="95">
        <v>11</v>
      </c>
      <c r="AH70" s="95">
        <v>17</v>
      </c>
      <c r="AI70" s="95">
        <v>14</v>
      </c>
      <c r="AJ70" s="95">
        <v>9</v>
      </c>
      <c r="AK70" s="95">
        <v>15</v>
      </c>
      <c r="AL70" s="95">
        <v>8</v>
      </c>
      <c r="AM70" s="95">
        <v>12</v>
      </c>
      <c r="AN70" s="95">
        <v>8</v>
      </c>
      <c r="AO70" s="95">
        <v>1</v>
      </c>
      <c r="AP70" s="95">
        <v>5</v>
      </c>
      <c r="AQ70" s="95">
        <v>0</v>
      </c>
      <c r="AR70" s="95">
        <v>133</v>
      </c>
      <c r="AS70" s="123"/>
      <c r="AT70" s="116">
        <v>1963</v>
      </c>
      <c r="AU70" s="95">
        <v>0</v>
      </c>
      <c r="AV70" s="95">
        <v>0</v>
      </c>
      <c r="AW70" s="95">
        <v>0</v>
      </c>
      <c r="AX70" s="95">
        <v>4</v>
      </c>
      <c r="AY70" s="95">
        <v>3</v>
      </c>
      <c r="AZ70" s="95">
        <v>18</v>
      </c>
      <c r="BA70" s="95">
        <v>16</v>
      </c>
      <c r="BB70" s="95">
        <v>30</v>
      </c>
      <c r="BC70" s="95">
        <v>25</v>
      </c>
      <c r="BD70" s="95">
        <v>30</v>
      </c>
      <c r="BE70" s="95">
        <v>38</v>
      </c>
      <c r="BF70" s="95">
        <v>27</v>
      </c>
      <c r="BG70" s="95">
        <v>32</v>
      </c>
      <c r="BH70" s="95">
        <v>24</v>
      </c>
      <c r="BI70" s="95">
        <v>21</v>
      </c>
      <c r="BJ70" s="95">
        <v>13</v>
      </c>
      <c r="BK70" s="95">
        <v>5</v>
      </c>
      <c r="BL70" s="95">
        <v>7</v>
      </c>
      <c r="BM70" s="95">
        <v>0</v>
      </c>
      <c r="BN70" s="95">
        <v>293</v>
      </c>
      <c r="BP70" s="116">
        <v>1963</v>
      </c>
    </row>
    <row r="71" spans="2:68">
      <c r="B71" s="116">
        <v>1964</v>
      </c>
      <c r="C71" s="95">
        <v>0</v>
      </c>
      <c r="D71" s="95">
        <v>0</v>
      </c>
      <c r="E71" s="95">
        <v>0</v>
      </c>
      <c r="F71" s="95">
        <v>0</v>
      </c>
      <c r="G71" s="95">
        <v>4</v>
      </c>
      <c r="H71" s="95">
        <v>7</v>
      </c>
      <c r="I71" s="95">
        <v>6</v>
      </c>
      <c r="J71" s="95">
        <v>19</v>
      </c>
      <c r="K71" s="95">
        <v>16</v>
      </c>
      <c r="L71" s="95">
        <v>19</v>
      </c>
      <c r="M71" s="95">
        <v>17</v>
      </c>
      <c r="N71" s="95">
        <v>13</v>
      </c>
      <c r="O71" s="95">
        <v>18</v>
      </c>
      <c r="P71" s="95">
        <v>9</v>
      </c>
      <c r="Q71" s="95">
        <v>12</v>
      </c>
      <c r="R71" s="95">
        <v>7</v>
      </c>
      <c r="S71" s="95">
        <v>7</v>
      </c>
      <c r="T71" s="95">
        <v>0</v>
      </c>
      <c r="U71" s="95">
        <v>0</v>
      </c>
      <c r="V71" s="95">
        <v>154</v>
      </c>
      <c r="W71" s="123"/>
      <c r="X71" s="116">
        <v>1964</v>
      </c>
      <c r="Y71" s="95">
        <v>0</v>
      </c>
      <c r="Z71" s="95">
        <v>0</v>
      </c>
      <c r="AA71" s="95">
        <v>0</v>
      </c>
      <c r="AB71" s="95">
        <v>1</v>
      </c>
      <c r="AC71" s="95">
        <v>1</v>
      </c>
      <c r="AD71" s="95">
        <v>4</v>
      </c>
      <c r="AE71" s="95">
        <v>4</v>
      </c>
      <c r="AF71" s="95">
        <v>9</v>
      </c>
      <c r="AG71" s="95">
        <v>11</v>
      </c>
      <c r="AH71" s="95">
        <v>7</v>
      </c>
      <c r="AI71" s="95">
        <v>15</v>
      </c>
      <c r="AJ71" s="95">
        <v>10</v>
      </c>
      <c r="AK71" s="95">
        <v>9</v>
      </c>
      <c r="AL71" s="95">
        <v>8</v>
      </c>
      <c r="AM71" s="95">
        <v>15</v>
      </c>
      <c r="AN71" s="95">
        <v>5</v>
      </c>
      <c r="AO71" s="95">
        <v>7</v>
      </c>
      <c r="AP71" s="95">
        <v>2</v>
      </c>
      <c r="AQ71" s="95">
        <v>0</v>
      </c>
      <c r="AR71" s="95">
        <v>108</v>
      </c>
      <c r="AS71" s="123"/>
      <c r="AT71" s="116">
        <v>1964</v>
      </c>
      <c r="AU71" s="95">
        <v>0</v>
      </c>
      <c r="AV71" s="95">
        <v>0</v>
      </c>
      <c r="AW71" s="95">
        <v>0</v>
      </c>
      <c r="AX71" s="95">
        <v>1</v>
      </c>
      <c r="AY71" s="95">
        <v>5</v>
      </c>
      <c r="AZ71" s="95">
        <v>11</v>
      </c>
      <c r="BA71" s="95">
        <v>10</v>
      </c>
      <c r="BB71" s="95">
        <v>28</v>
      </c>
      <c r="BC71" s="95">
        <v>27</v>
      </c>
      <c r="BD71" s="95">
        <v>26</v>
      </c>
      <c r="BE71" s="95">
        <v>32</v>
      </c>
      <c r="BF71" s="95">
        <v>23</v>
      </c>
      <c r="BG71" s="95">
        <v>27</v>
      </c>
      <c r="BH71" s="95">
        <v>17</v>
      </c>
      <c r="BI71" s="95">
        <v>27</v>
      </c>
      <c r="BJ71" s="95">
        <v>12</v>
      </c>
      <c r="BK71" s="95">
        <v>14</v>
      </c>
      <c r="BL71" s="95">
        <v>2</v>
      </c>
      <c r="BM71" s="95">
        <v>0</v>
      </c>
      <c r="BN71" s="95">
        <v>262</v>
      </c>
      <c r="BP71" s="116">
        <v>1964</v>
      </c>
    </row>
    <row r="72" spans="2:68">
      <c r="B72" s="116">
        <v>1965</v>
      </c>
      <c r="C72" s="95">
        <v>0</v>
      </c>
      <c r="D72" s="95">
        <v>0</v>
      </c>
      <c r="E72" s="95">
        <v>1</v>
      </c>
      <c r="F72" s="95">
        <v>3</v>
      </c>
      <c r="G72" s="95">
        <v>8</v>
      </c>
      <c r="H72" s="95">
        <v>3</v>
      </c>
      <c r="I72" s="95">
        <v>11</v>
      </c>
      <c r="J72" s="95">
        <v>11</v>
      </c>
      <c r="K72" s="95">
        <v>32</v>
      </c>
      <c r="L72" s="95">
        <v>14</v>
      </c>
      <c r="M72" s="95">
        <v>23</v>
      </c>
      <c r="N72" s="95">
        <v>13</v>
      </c>
      <c r="O72" s="95">
        <v>14</v>
      </c>
      <c r="P72" s="95">
        <v>10</v>
      </c>
      <c r="Q72" s="95">
        <v>6</v>
      </c>
      <c r="R72" s="95">
        <v>12</v>
      </c>
      <c r="S72" s="95">
        <v>0</v>
      </c>
      <c r="T72" s="95">
        <v>2</v>
      </c>
      <c r="U72" s="95">
        <v>0</v>
      </c>
      <c r="V72" s="95">
        <v>163</v>
      </c>
      <c r="W72" s="123"/>
      <c r="X72" s="116">
        <v>1965</v>
      </c>
      <c r="Y72" s="95">
        <v>0</v>
      </c>
      <c r="Z72" s="95">
        <v>0</v>
      </c>
      <c r="AA72" s="95">
        <v>0</v>
      </c>
      <c r="AB72" s="95">
        <v>0</v>
      </c>
      <c r="AC72" s="95">
        <v>3</v>
      </c>
      <c r="AD72" s="95">
        <v>4</v>
      </c>
      <c r="AE72" s="95">
        <v>3</v>
      </c>
      <c r="AF72" s="95">
        <v>12</v>
      </c>
      <c r="AG72" s="95">
        <v>13</v>
      </c>
      <c r="AH72" s="95">
        <v>9</v>
      </c>
      <c r="AI72" s="95">
        <v>16</v>
      </c>
      <c r="AJ72" s="95">
        <v>14</v>
      </c>
      <c r="AK72" s="95">
        <v>8</v>
      </c>
      <c r="AL72" s="95">
        <v>9</v>
      </c>
      <c r="AM72" s="95">
        <v>12</v>
      </c>
      <c r="AN72" s="95">
        <v>5</v>
      </c>
      <c r="AO72" s="95">
        <v>10</v>
      </c>
      <c r="AP72" s="95">
        <v>7</v>
      </c>
      <c r="AQ72" s="95">
        <v>0</v>
      </c>
      <c r="AR72" s="95">
        <v>125</v>
      </c>
      <c r="AS72" s="123"/>
      <c r="AT72" s="116">
        <v>1965</v>
      </c>
      <c r="AU72" s="95">
        <v>0</v>
      </c>
      <c r="AV72" s="95">
        <v>0</v>
      </c>
      <c r="AW72" s="95">
        <v>1</v>
      </c>
      <c r="AX72" s="95">
        <v>3</v>
      </c>
      <c r="AY72" s="95">
        <v>11</v>
      </c>
      <c r="AZ72" s="95">
        <v>7</v>
      </c>
      <c r="BA72" s="95">
        <v>14</v>
      </c>
      <c r="BB72" s="95">
        <v>23</v>
      </c>
      <c r="BC72" s="95">
        <v>45</v>
      </c>
      <c r="BD72" s="95">
        <v>23</v>
      </c>
      <c r="BE72" s="95">
        <v>39</v>
      </c>
      <c r="BF72" s="95">
        <v>27</v>
      </c>
      <c r="BG72" s="95">
        <v>22</v>
      </c>
      <c r="BH72" s="95">
        <v>19</v>
      </c>
      <c r="BI72" s="95">
        <v>18</v>
      </c>
      <c r="BJ72" s="95">
        <v>17</v>
      </c>
      <c r="BK72" s="95">
        <v>10</v>
      </c>
      <c r="BL72" s="95">
        <v>9</v>
      </c>
      <c r="BM72" s="95">
        <v>0</v>
      </c>
      <c r="BN72" s="95">
        <v>288</v>
      </c>
      <c r="BP72" s="116">
        <v>1965</v>
      </c>
    </row>
    <row r="73" spans="2:68">
      <c r="B73" s="116">
        <v>1966</v>
      </c>
      <c r="C73" s="95">
        <v>0</v>
      </c>
      <c r="D73" s="95">
        <v>0</v>
      </c>
      <c r="E73" s="95">
        <v>0</v>
      </c>
      <c r="F73" s="95">
        <v>1</v>
      </c>
      <c r="G73" s="95">
        <v>8</v>
      </c>
      <c r="H73" s="95">
        <v>2</v>
      </c>
      <c r="I73" s="95">
        <v>12</v>
      </c>
      <c r="J73" s="95">
        <v>15</v>
      </c>
      <c r="K73" s="95">
        <v>17</v>
      </c>
      <c r="L73" s="95">
        <v>14</v>
      </c>
      <c r="M73" s="95">
        <v>23</v>
      </c>
      <c r="N73" s="95">
        <v>20</v>
      </c>
      <c r="O73" s="95">
        <v>16</v>
      </c>
      <c r="P73" s="95">
        <v>23</v>
      </c>
      <c r="Q73" s="95">
        <v>11</v>
      </c>
      <c r="R73" s="95">
        <v>7</v>
      </c>
      <c r="S73" s="95">
        <v>6</v>
      </c>
      <c r="T73" s="95">
        <v>5</v>
      </c>
      <c r="U73" s="95">
        <v>0</v>
      </c>
      <c r="V73" s="95">
        <v>180</v>
      </c>
      <c r="W73" s="123"/>
      <c r="X73" s="116">
        <v>1966</v>
      </c>
      <c r="Y73" s="95">
        <v>0</v>
      </c>
      <c r="Z73" s="95">
        <v>0</v>
      </c>
      <c r="AA73" s="95">
        <v>0</v>
      </c>
      <c r="AB73" s="95">
        <v>1</v>
      </c>
      <c r="AC73" s="95">
        <v>5</v>
      </c>
      <c r="AD73" s="95">
        <v>5</v>
      </c>
      <c r="AE73" s="95">
        <v>6</v>
      </c>
      <c r="AF73" s="95">
        <v>13</v>
      </c>
      <c r="AG73" s="95">
        <v>10</v>
      </c>
      <c r="AH73" s="95">
        <v>19</v>
      </c>
      <c r="AI73" s="95">
        <v>12</v>
      </c>
      <c r="AJ73" s="95">
        <v>9</v>
      </c>
      <c r="AK73" s="95">
        <v>10</v>
      </c>
      <c r="AL73" s="95">
        <v>12</v>
      </c>
      <c r="AM73" s="95">
        <v>14</v>
      </c>
      <c r="AN73" s="95">
        <v>15</v>
      </c>
      <c r="AO73" s="95">
        <v>8</v>
      </c>
      <c r="AP73" s="95">
        <v>5</v>
      </c>
      <c r="AQ73" s="95">
        <v>0</v>
      </c>
      <c r="AR73" s="95">
        <v>144</v>
      </c>
      <c r="AS73" s="123"/>
      <c r="AT73" s="116">
        <v>1966</v>
      </c>
      <c r="AU73" s="95">
        <v>0</v>
      </c>
      <c r="AV73" s="95">
        <v>0</v>
      </c>
      <c r="AW73" s="95">
        <v>0</v>
      </c>
      <c r="AX73" s="95">
        <v>2</v>
      </c>
      <c r="AY73" s="95">
        <v>13</v>
      </c>
      <c r="AZ73" s="95">
        <v>7</v>
      </c>
      <c r="BA73" s="95">
        <v>18</v>
      </c>
      <c r="BB73" s="95">
        <v>28</v>
      </c>
      <c r="BC73" s="95">
        <v>27</v>
      </c>
      <c r="BD73" s="95">
        <v>33</v>
      </c>
      <c r="BE73" s="95">
        <v>35</v>
      </c>
      <c r="BF73" s="95">
        <v>29</v>
      </c>
      <c r="BG73" s="95">
        <v>26</v>
      </c>
      <c r="BH73" s="95">
        <v>35</v>
      </c>
      <c r="BI73" s="95">
        <v>25</v>
      </c>
      <c r="BJ73" s="95">
        <v>22</v>
      </c>
      <c r="BK73" s="95">
        <v>14</v>
      </c>
      <c r="BL73" s="95">
        <v>10</v>
      </c>
      <c r="BM73" s="95">
        <v>0</v>
      </c>
      <c r="BN73" s="95">
        <v>324</v>
      </c>
      <c r="BP73" s="116">
        <v>1966</v>
      </c>
    </row>
    <row r="74" spans="2:68">
      <c r="B74" s="116">
        <v>1967</v>
      </c>
      <c r="C74" s="95">
        <v>0</v>
      </c>
      <c r="D74" s="95">
        <v>0</v>
      </c>
      <c r="E74" s="95">
        <v>0</v>
      </c>
      <c r="F74" s="95">
        <v>2</v>
      </c>
      <c r="G74" s="95">
        <v>6</v>
      </c>
      <c r="H74" s="95">
        <v>6</v>
      </c>
      <c r="I74" s="95">
        <v>12</v>
      </c>
      <c r="J74" s="95">
        <v>11</v>
      </c>
      <c r="K74" s="95">
        <v>14</v>
      </c>
      <c r="L74" s="95">
        <v>18</v>
      </c>
      <c r="M74" s="95">
        <v>23</v>
      </c>
      <c r="N74" s="95">
        <v>17</v>
      </c>
      <c r="O74" s="95">
        <v>18</v>
      </c>
      <c r="P74" s="95">
        <v>9</v>
      </c>
      <c r="Q74" s="95">
        <v>10</v>
      </c>
      <c r="R74" s="95">
        <v>14</v>
      </c>
      <c r="S74" s="95">
        <v>6</v>
      </c>
      <c r="T74" s="95">
        <v>0</v>
      </c>
      <c r="U74" s="95">
        <v>0</v>
      </c>
      <c r="V74" s="95">
        <v>166</v>
      </c>
      <c r="W74" s="123"/>
      <c r="X74" s="116">
        <v>1967</v>
      </c>
      <c r="Y74" s="95">
        <v>0</v>
      </c>
      <c r="Z74" s="95">
        <v>0</v>
      </c>
      <c r="AA74" s="95">
        <v>0</v>
      </c>
      <c r="AB74" s="95">
        <v>1</v>
      </c>
      <c r="AC74" s="95">
        <v>2</v>
      </c>
      <c r="AD74" s="95">
        <v>8</v>
      </c>
      <c r="AE74" s="95">
        <v>6</v>
      </c>
      <c r="AF74" s="95">
        <v>7</v>
      </c>
      <c r="AG74" s="95">
        <v>16</v>
      </c>
      <c r="AH74" s="95">
        <v>11</v>
      </c>
      <c r="AI74" s="95">
        <v>15</v>
      </c>
      <c r="AJ74" s="95">
        <v>14</v>
      </c>
      <c r="AK74" s="95">
        <v>9</v>
      </c>
      <c r="AL74" s="95">
        <v>5</v>
      </c>
      <c r="AM74" s="95">
        <v>7</v>
      </c>
      <c r="AN74" s="95">
        <v>10</v>
      </c>
      <c r="AO74" s="95">
        <v>5</v>
      </c>
      <c r="AP74" s="95">
        <v>6</v>
      </c>
      <c r="AQ74" s="95">
        <v>0</v>
      </c>
      <c r="AR74" s="95">
        <v>122</v>
      </c>
      <c r="AS74" s="123"/>
      <c r="AT74" s="116">
        <v>1967</v>
      </c>
      <c r="AU74" s="95">
        <v>0</v>
      </c>
      <c r="AV74" s="95">
        <v>0</v>
      </c>
      <c r="AW74" s="95">
        <v>0</v>
      </c>
      <c r="AX74" s="95">
        <v>3</v>
      </c>
      <c r="AY74" s="95">
        <v>8</v>
      </c>
      <c r="AZ74" s="95">
        <v>14</v>
      </c>
      <c r="BA74" s="95">
        <v>18</v>
      </c>
      <c r="BB74" s="95">
        <v>18</v>
      </c>
      <c r="BC74" s="95">
        <v>30</v>
      </c>
      <c r="BD74" s="95">
        <v>29</v>
      </c>
      <c r="BE74" s="95">
        <v>38</v>
      </c>
      <c r="BF74" s="95">
        <v>31</v>
      </c>
      <c r="BG74" s="95">
        <v>27</v>
      </c>
      <c r="BH74" s="95">
        <v>14</v>
      </c>
      <c r="BI74" s="95">
        <v>17</v>
      </c>
      <c r="BJ74" s="95">
        <v>24</v>
      </c>
      <c r="BK74" s="95">
        <v>11</v>
      </c>
      <c r="BL74" s="95">
        <v>6</v>
      </c>
      <c r="BM74" s="95">
        <v>0</v>
      </c>
      <c r="BN74" s="95">
        <v>288</v>
      </c>
      <c r="BP74" s="116">
        <v>1967</v>
      </c>
    </row>
    <row r="75" spans="2:68">
      <c r="B75" s="117">
        <v>1968</v>
      </c>
      <c r="C75" s="95">
        <v>0</v>
      </c>
      <c r="D75" s="95">
        <v>0</v>
      </c>
      <c r="E75" s="95">
        <v>0</v>
      </c>
      <c r="F75" s="95">
        <v>0</v>
      </c>
      <c r="G75" s="95">
        <v>5</v>
      </c>
      <c r="H75" s="95">
        <v>3</v>
      </c>
      <c r="I75" s="95">
        <v>9</v>
      </c>
      <c r="J75" s="95">
        <v>9</v>
      </c>
      <c r="K75" s="95">
        <v>13</v>
      </c>
      <c r="L75" s="95">
        <v>17</v>
      </c>
      <c r="M75" s="95">
        <v>16</v>
      </c>
      <c r="N75" s="95">
        <v>17</v>
      </c>
      <c r="O75" s="95">
        <v>29</v>
      </c>
      <c r="P75" s="95">
        <v>22</v>
      </c>
      <c r="Q75" s="95">
        <v>15</v>
      </c>
      <c r="R75" s="95">
        <v>9</v>
      </c>
      <c r="S75" s="95">
        <v>6</v>
      </c>
      <c r="T75" s="95">
        <v>2</v>
      </c>
      <c r="U75" s="95">
        <v>0</v>
      </c>
      <c r="V75" s="95">
        <v>172</v>
      </c>
      <c r="W75" s="123"/>
      <c r="X75" s="117">
        <v>1968</v>
      </c>
      <c r="Y75" s="95">
        <v>0</v>
      </c>
      <c r="Z75" s="95">
        <v>0</v>
      </c>
      <c r="AA75" s="95">
        <v>0</v>
      </c>
      <c r="AB75" s="95">
        <v>1</v>
      </c>
      <c r="AC75" s="95">
        <v>1</v>
      </c>
      <c r="AD75" s="95">
        <v>6</v>
      </c>
      <c r="AE75" s="95">
        <v>10</v>
      </c>
      <c r="AF75" s="95">
        <v>11</v>
      </c>
      <c r="AG75" s="95">
        <v>11</v>
      </c>
      <c r="AH75" s="95">
        <v>14</v>
      </c>
      <c r="AI75" s="95">
        <v>10</v>
      </c>
      <c r="AJ75" s="95">
        <v>14</v>
      </c>
      <c r="AK75" s="95">
        <v>7</v>
      </c>
      <c r="AL75" s="95">
        <v>11</v>
      </c>
      <c r="AM75" s="95">
        <v>12</v>
      </c>
      <c r="AN75" s="95">
        <v>20</v>
      </c>
      <c r="AO75" s="95">
        <v>5</v>
      </c>
      <c r="AP75" s="95">
        <v>3</v>
      </c>
      <c r="AQ75" s="95">
        <v>0</v>
      </c>
      <c r="AR75" s="95">
        <v>136</v>
      </c>
      <c r="AS75" s="123"/>
      <c r="AT75" s="117">
        <v>1968</v>
      </c>
      <c r="AU75" s="95">
        <v>0</v>
      </c>
      <c r="AV75" s="95">
        <v>0</v>
      </c>
      <c r="AW75" s="95">
        <v>0</v>
      </c>
      <c r="AX75" s="95">
        <v>1</v>
      </c>
      <c r="AY75" s="95">
        <v>6</v>
      </c>
      <c r="AZ75" s="95">
        <v>9</v>
      </c>
      <c r="BA75" s="95">
        <v>19</v>
      </c>
      <c r="BB75" s="95">
        <v>20</v>
      </c>
      <c r="BC75" s="95">
        <v>24</v>
      </c>
      <c r="BD75" s="95">
        <v>31</v>
      </c>
      <c r="BE75" s="95">
        <v>26</v>
      </c>
      <c r="BF75" s="95">
        <v>31</v>
      </c>
      <c r="BG75" s="95">
        <v>36</v>
      </c>
      <c r="BH75" s="95">
        <v>33</v>
      </c>
      <c r="BI75" s="95">
        <v>27</v>
      </c>
      <c r="BJ75" s="95">
        <v>29</v>
      </c>
      <c r="BK75" s="95">
        <v>11</v>
      </c>
      <c r="BL75" s="95">
        <v>5</v>
      </c>
      <c r="BM75" s="95">
        <v>0</v>
      </c>
      <c r="BN75" s="95">
        <v>308</v>
      </c>
      <c r="BP75" s="117">
        <v>1968</v>
      </c>
    </row>
    <row r="76" spans="2:68">
      <c r="B76" s="117">
        <v>1969</v>
      </c>
      <c r="C76" s="95">
        <v>0</v>
      </c>
      <c r="D76" s="95">
        <v>0</v>
      </c>
      <c r="E76" s="95">
        <v>0</v>
      </c>
      <c r="F76" s="95">
        <v>1</v>
      </c>
      <c r="G76" s="95">
        <v>5</v>
      </c>
      <c r="H76" s="95">
        <v>12</v>
      </c>
      <c r="I76" s="95">
        <v>10</v>
      </c>
      <c r="J76" s="95">
        <v>18</v>
      </c>
      <c r="K76" s="95">
        <v>17</v>
      </c>
      <c r="L76" s="95">
        <v>20</v>
      </c>
      <c r="M76" s="95">
        <v>23</v>
      </c>
      <c r="N76" s="95">
        <v>34</v>
      </c>
      <c r="O76" s="95">
        <v>25</v>
      </c>
      <c r="P76" s="95">
        <v>15</v>
      </c>
      <c r="Q76" s="95">
        <v>19</v>
      </c>
      <c r="R76" s="95">
        <v>8</v>
      </c>
      <c r="S76" s="95">
        <v>4</v>
      </c>
      <c r="T76" s="95">
        <v>4</v>
      </c>
      <c r="U76" s="95">
        <v>0</v>
      </c>
      <c r="V76" s="95">
        <v>215</v>
      </c>
      <c r="W76" s="123"/>
      <c r="X76" s="117">
        <v>1969</v>
      </c>
      <c r="Y76" s="95">
        <v>0</v>
      </c>
      <c r="Z76" s="95">
        <v>0</v>
      </c>
      <c r="AA76" s="95">
        <v>0</v>
      </c>
      <c r="AB76" s="95">
        <v>1</v>
      </c>
      <c r="AC76" s="95">
        <v>3</v>
      </c>
      <c r="AD76" s="95">
        <v>4</v>
      </c>
      <c r="AE76" s="95">
        <v>6</v>
      </c>
      <c r="AF76" s="95">
        <v>7</v>
      </c>
      <c r="AG76" s="95">
        <v>20</v>
      </c>
      <c r="AH76" s="95">
        <v>13</v>
      </c>
      <c r="AI76" s="95">
        <v>14</v>
      </c>
      <c r="AJ76" s="95">
        <v>10</v>
      </c>
      <c r="AK76" s="95">
        <v>15</v>
      </c>
      <c r="AL76" s="95">
        <v>10</v>
      </c>
      <c r="AM76" s="95">
        <v>10</v>
      </c>
      <c r="AN76" s="95">
        <v>6</v>
      </c>
      <c r="AO76" s="95">
        <v>5</v>
      </c>
      <c r="AP76" s="95">
        <v>3</v>
      </c>
      <c r="AQ76" s="95">
        <v>0</v>
      </c>
      <c r="AR76" s="95">
        <v>127</v>
      </c>
      <c r="AS76" s="123"/>
      <c r="AT76" s="117">
        <v>1969</v>
      </c>
      <c r="AU76" s="95">
        <v>0</v>
      </c>
      <c r="AV76" s="95">
        <v>0</v>
      </c>
      <c r="AW76" s="95">
        <v>0</v>
      </c>
      <c r="AX76" s="95">
        <v>2</v>
      </c>
      <c r="AY76" s="95">
        <v>8</v>
      </c>
      <c r="AZ76" s="95">
        <v>16</v>
      </c>
      <c r="BA76" s="95">
        <v>16</v>
      </c>
      <c r="BB76" s="95">
        <v>25</v>
      </c>
      <c r="BC76" s="95">
        <v>37</v>
      </c>
      <c r="BD76" s="95">
        <v>33</v>
      </c>
      <c r="BE76" s="95">
        <v>37</v>
      </c>
      <c r="BF76" s="95">
        <v>44</v>
      </c>
      <c r="BG76" s="95">
        <v>40</v>
      </c>
      <c r="BH76" s="95">
        <v>25</v>
      </c>
      <c r="BI76" s="95">
        <v>29</v>
      </c>
      <c r="BJ76" s="95">
        <v>14</v>
      </c>
      <c r="BK76" s="95">
        <v>9</v>
      </c>
      <c r="BL76" s="95">
        <v>7</v>
      </c>
      <c r="BM76" s="95">
        <v>0</v>
      </c>
      <c r="BN76" s="95">
        <v>342</v>
      </c>
      <c r="BP76" s="117">
        <v>1969</v>
      </c>
    </row>
    <row r="77" spans="2:68">
      <c r="B77" s="117">
        <v>1970</v>
      </c>
      <c r="C77" s="95">
        <v>0</v>
      </c>
      <c r="D77" s="95">
        <v>0</v>
      </c>
      <c r="E77" s="95">
        <v>0</v>
      </c>
      <c r="F77" s="95">
        <v>1</v>
      </c>
      <c r="G77" s="95">
        <v>6</v>
      </c>
      <c r="H77" s="95">
        <v>10</v>
      </c>
      <c r="I77" s="95">
        <v>19</v>
      </c>
      <c r="J77" s="95">
        <v>21</v>
      </c>
      <c r="K77" s="95">
        <v>22</v>
      </c>
      <c r="L77" s="95">
        <v>20</v>
      </c>
      <c r="M77" s="95">
        <v>21</v>
      </c>
      <c r="N77" s="95">
        <v>29</v>
      </c>
      <c r="O77" s="95">
        <v>23</v>
      </c>
      <c r="P77" s="95">
        <v>16</v>
      </c>
      <c r="Q77" s="95">
        <v>10</v>
      </c>
      <c r="R77" s="95">
        <v>10</v>
      </c>
      <c r="S77" s="95">
        <v>7</v>
      </c>
      <c r="T77" s="95">
        <v>5</v>
      </c>
      <c r="U77" s="95">
        <v>0</v>
      </c>
      <c r="V77" s="95">
        <v>220</v>
      </c>
      <c r="W77" s="123"/>
      <c r="X77" s="117">
        <v>1970</v>
      </c>
      <c r="Y77" s="95">
        <v>0</v>
      </c>
      <c r="Z77" s="95">
        <v>0</v>
      </c>
      <c r="AA77" s="95">
        <v>0</v>
      </c>
      <c r="AB77" s="95">
        <v>2</v>
      </c>
      <c r="AC77" s="95">
        <v>1</v>
      </c>
      <c r="AD77" s="95">
        <v>5</v>
      </c>
      <c r="AE77" s="95">
        <v>7</v>
      </c>
      <c r="AF77" s="95">
        <v>13</v>
      </c>
      <c r="AG77" s="95">
        <v>10</v>
      </c>
      <c r="AH77" s="95">
        <v>23</v>
      </c>
      <c r="AI77" s="95">
        <v>14</v>
      </c>
      <c r="AJ77" s="95">
        <v>21</v>
      </c>
      <c r="AK77" s="95">
        <v>19</v>
      </c>
      <c r="AL77" s="95">
        <v>8</v>
      </c>
      <c r="AM77" s="95">
        <v>12</v>
      </c>
      <c r="AN77" s="95">
        <v>7</v>
      </c>
      <c r="AO77" s="95">
        <v>9</v>
      </c>
      <c r="AP77" s="95">
        <v>8</v>
      </c>
      <c r="AQ77" s="95">
        <v>0</v>
      </c>
      <c r="AR77" s="95">
        <v>159</v>
      </c>
      <c r="AS77" s="123"/>
      <c r="AT77" s="117">
        <v>1970</v>
      </c>
      <c r="AU77" s="95">
        <v>0</v>
      </c>
      <c r="AV77" s="95">
        <v>0</v>
      </c>
      <c r="AW77" s="95">
        <v>0</v>
      </c>
      <c r="AX77" s="95">
        <v>3</v>
      </c>
      <c r="AY77" s="95">
        <v>7</v>
      </c>
      <c r="AZ77" s="95">
        <v>15</v>
      </c>
      <c r="BA77" s="95">
        <v>26</v>
      </c>
      <c r="BB77" s="95">
        <v>34</v>
      </c>
      <c r="BC77" s="95">
        <v>32</v>
      </c>
      <c r="BD77" s="95">
        <v>43</v>
      </c>
      <c r="BE77" s="95">
        <v>35</v>
      </c>
      <c r="BF77" s="95">
        <v>50</v>
      </c>
      <c r="BG77" s="95">
        <v>42</v>
      </c>
      <c r="BH77" s="95">
        <v>24</v>
      </c>
      <c r="BI77" s="95">
        <v>22</v>
      </c>
      <c r="BJ77" s="95">
        <v>17</v>
      </c>
      <c r="BK77" s="95">
        <v>16</v>
      </c>
      <c r="BL77" s="95">
        <v>13</v>
      </c>
      <c r="BM77" s="95">
        <v>0</v>
      </c>
      <c r="BN77" s="95">
        <v>379</v>
      </c>
      <c r="BP77" s="117">
        <v>1970</v>
      </c>
    </row>
    <row r="78" spans="2:68">
      <c r="B78" s="117">
        <v>1971</v>
      </c>
      <c r="C78" s="95">
        <v>1</v>
      </c>
      <c r="D78" s="95">
        <v>0</v>
      </c>
      <c r="E78" s="95">
        <v>1</v>
      </c>
      <c r="F78" s="95">
        <v>2</v>
      </c>
      <c r="G78" s="95">
        <v>3</v>
      </c>
      <c r="H78" s="95">
        <v>7</v>
      </c>
      <c r="I78" s="95">
        <v>17</v>
      </c>
      <c r="J78" s="95">
        <v>12</v>
      </c>
      <c r="K78" s="95">
        <v>24</v>
      </c>
      <c r="L78" s="95">
        <v>22</v>
      </c>
      <c r="M78" s="95">
        <v>30</v>
      </c>
      <c r="N78" s="95">
        <v>25</v>
      </c>
      <c r="O78" s="95">
        <v>10</v>
      </c>
      <c r="P78" s="95">
        <v>14</v>
      </c>
      <c r="Q78" s="95">
        <v>17</v>
      </c>
      <c r="R78" s="95">
        <v>4</v>
      </c>
      <c r="S78" s="95">
        <v>5</v>
      </c>
      <c r="T78" s="95">
        <v>0</v>
      </c>
      <c r="U78" s="95">
        <v>0</v>
      </c>
      <c r="V78" s="95">
        <v>194</v>
      </c>
      <c r="W78" s="123"/>
      <c r="X78" s="117">
        <v>1971</v>
      </c>
      <c r="Y78" s="95">
        <v>0</v>
      </c>
      <c r="Z78" s="95">
        <v>0</v>
      </c>
      <c r="AA78" s="95">
        <v>0</v>
      </c>
      <c r="AB78" s="95">
        <v>1</v>
      </c>
      <c r="AC78" s="95">
        <v>4</v>
      </c>
      <c r="AD78" s="95">
        <v>7</v>
      </c>
      <c r="AE78" s="95">
        <v>5</v>
      </c>
      <c r="AF78" s="95">
        <v>9</v>
      </c>
      <c r="AG78" s="95">
        <v>12</v>
      </c>
      <c r="AH78" s="95">
        <v>16</v>
      </c>
      <c r="AI78" s="95">
        <v>21</v>
      </c>
      <c r="AJ78" s="95">
        <v>12</v>
      </c>
      <c r="AK78" s="95">
        <v>16</v>
      </c>
      <c r="AL78" s="95">
        <v>11</v>
      </c>
      <c r="AM78" s="95">
        <v>9</v>
      </c>
      <c r="AN78" s="95">
        <v>11</v>
      </c>
      <c r="AO78" s="95">
        <v>10</v>
      </c>
      <c r="AP78" s="95">
        <v>10</v>
      </c>
      <c r="AQ78" s="95">
        <v>0</v>
      </c>
      <c r="AR78" s="95">
        <v>154</v>
      </c>
      <c r="AS78" s="123"/>
      <c r="AT78" s="117">
        <v>1971</v>
      </c>
      <c r="AU78" s="95">
        <v>1</v>
      </c>
      <c r="AV78" s="95">
        <v>0</v>
      </c>
      <c r="AW78" s="95">
        <v>1</v>
      </c>
      <c r="AX78" s="95">
        <v>3</v>
      </c>
      <c r="AY78" s="95">
        <v>7</v>
      </c>
      <c r="AZ78" s="95">
        <v>14</v>
      </c>
      <c r="BA78" s="95">
        <v>22</v>
      </c>
      <c r="BB78" s="95">
        <v>21</v>
      </c>
      <c r="BC78" s="95">
        <v>36</v>
      </c>
      <c r="BD78" s="95">
        <v>38</v>
      </c>
      <c r="BE78" s="95">
        <v>51</v>
      </c>
      <c r="BF78" s="95">
        <v>37</v>
      </c>
      <c r="BG78" s="95">
        <v>26</v>
      </c>
      <c r="BH78" s="95">
        <v>25</v>
      </c>
      <c r="BI78" s="95">
        <v>26</v>
      </c>
      <c r="BJ78" s="95">
        <v>15</v>
      </c>
      <c r="BK78" s="95">
        <v>15</v>
      </c>
      <c r="BL78" s="95">
        <v>10</v>
      </c>
      <c r="BM78" s="95">
        <v>0</v>
      </c>
      <c r="BN78" s="95">
        <v>348</v>
      </c>
      <c r="BP78" s="117">
        <v>1971</v>
      </c>
    </row>
    <row r="79" spans="2:68">
      <c r="B79" s="117">
        <v>1972</v>
      </c>
      <c r="C79" s="95">
        <v>0</v>
      </c>
      <c r="D79" s="95">
        <v>0</v>
      </c>
      <c r="E79" s="95">
        <v>0</v>
      </c>
      <c r="F79" s="95">
        <v>2</v>
      </c>
      <c r="G79" s="95">
        <v>4</v>
      </c>
      <c r="H79" s="95">
        <v>7</v>
      </c>
      <c r="I79" s="95">
        <v>9</v>
      </c>
      <c r="J79" s="95">
        <v>13</v>
      </c>
      <c r="K79" s="95">
        <v>19</v>
      </c>
      <c r="L79" s="95">
        <v>25</v>
      </c>
      <c r="M79" s="95">
        <v>21</v>
      </c>
      <c r="N79" s="95">
        <v>30</v>
      </c>
      <c r="O79" s="95">
        <v>26</v>
      </c>
      <c r="P79" s="95">
        <v>16</v>
      </c>
      <c r="Q79" s="95">
        <v>18</v>
      </c>
      <c r="R79" s="95">
        <v>10</v>
      </c>
      <c r="S79" s="95">
        <v>7</v>
      </c>
      <c r="T79" s="95">
        <v>2</v>
      </c>
      <c r="U79" s="95">
        <v>0</v>
      </c>
      <c r="V79" s="95">
        <v>209</v>
      </c>
      <c r="W79" s="123"/>
      <c r="X79" s="117">
        <v>1972</v>
      </c>
      <c r="Y79" s="95">
        <v>0</v>
      </c>
      <c r="Z79" s="95">
        <v>0</v>
      </c>
      <c r="AA79" s="95">
        <v>0</v>
      </c>
      <c r="AB79" s="95">
        <v>0</v>
      </c>
      <c r="AC79" s="95">
        <v>6</v>
      </c>
      <c r="AD79" s="95">
        <v>6</v>
      </c>
      <c r="AE79" s="95">
        <v>13</v>
      </c>
      <c r="AF79" s="95">
        <v>10</v>
      </c>
      <c r="AG79" s="95">
        <v>11</v>
      </c>
      <c r="AH79" s="95">
        <v>18</v>
      </c>
      <c r="AI79" s="95">
        <v>19</v>
      </c>
      <c r="AJ79" s="95">
        <v>16</v>
      </c>
      <c r="AK79" s="95">
        <v>12</v>
      </c>
      <c r="AL79" s="95">
        <v>17</v>
      </c>
      <c r="AM79" s="95">
        <v>10</v>
      </c>
      <c r="AN79" s="95">
        <v>5</v>
      </c>
      <c r="AO79" s="95">
        <v>8</v>
      </c>
      <c r="AP79" s="95">
        <v>5</v>
      </c>
      <c r="AQ79" s="95">
        <v>0</v>
      </c>
      <c r="AR79" s="95">
        <v>156</v>
      </c>
      <c r="AS79" s="123"/>
      <c r="AT79" s="117">
        <v>1972</v>
      </c>
      <c r="AU79" s="95">
        <v>0</v>
      </c>
      <c r="AV79" s="95">
        <v>0</v>
      </c>
      <c r="AW79" s="95">
        <v>0</v>
      </c>
      <c r="AX79" s="95">
        <v>2</v>
      </c>
      <c r="AY79" s="95">
        <v>10</v>
      </c>
      <c r="AZ79" s="95">
        <v>13</v>
      </c>
      <c r="BA79" s="95">
        <v>22</v>
      </c>
      <c r="BB79" s="95">
        <v>23</v>
      </c>
      <c r="BC79" s="95">
        <v>30</v>
      </c>
      <c r="BD79" s="95">
        <v>43</v>
      </c>
      <c r="BE79" s="95">
        <v>40</v>
      </c>
      <c r="BF79" s="95">
        <v>46</v>
      </c>
      <c r="BG79" s="95">
        <v>38</v>
      </c>
      <c r="BH79" s="95">
        <v>33</v>
      </c>
      <c r="BI79" s="95">
        <v>28</v>
      </c>
      <c r="BJ79" s="95">
        <v>15</v>
      </c>
      <c r="BK79" s="95">
        <v>15</v>
      </c>
      <c r="BL79" s="95">
        <v>7</v>
      </c>
      <c r="BM79" s="95">
        <v>0</v>
      </c>
      <c r="BN79" s="95">
        <v>365</v>
      </c>
      <c r="BP79" s="117">
        <v>1972</v>
      </c>
    </row>
    <row r="80" spans="2:68">
      <c r="B80" s="117">
        <v>1973</v>
      </c>
      <c r="C80" s="95">
        <v>0</v>
      </c>
      <c r="D80" s="95">
        <v>0</v>
      </c>
      <c r="E80" s="95">
        <v>0</v>
      </c>
      <c r="F80" s="95">
        <v>2</v>
      </c>
      <c r="G80" s="95">
        <v>9</v>
      </c>
      <c r="H80" s="95">
        <v>8</v>
      </c>
      <c r="I80" s="95">
        <v>11</v>
      </c>
      <c r="J80" s="95">
        <v>8</v>
      </c>
      <c r="K80" s="95">
        <v>16</v>
      </c>
      <c r="L80" s="95">
        <v>21</v>
      </c>
      <c r="M80" s="95">
        <v>22</v>
      </c>
      <c r="N80" s="95">
        <v>27</v>
      </c>
      <c r="O80" s="95">
        <v>27</v>
      </c>
      <c r="P80" s="95">
        <v>24</v>
      </c>
      <c r="Q80" s="95">
        <v>18</v>
      </c>
      <c r="R80" s="95">
        <v>17</v>
      </c>
      <c r="S80" s="95">
        <v>7</v>
      </c>
      <c r="T80" s="95">
        <v>5</v>
      </c>
      <c r="U80" s="95">
        <v>0</v>
      </c>
      <c r="V80" s="95">
        <v>222</v>
      </c>
      <c r="W80" s="123"/>
      <c r="X80" s="117">
        <v>1973</v>
      </c>
      <c r="Y80" s="95">
        <v>0</v>
      </c>
      <c r="Z80" s="95">
        <v>0</v>
      </c>
      <c r="AA80" s="95">
        <v>0</v>
      </c>
      <c r="AB80" s="95">
        <v>4</v>
      </c>
      <c r="AC80" s="95">
        <v>4</v>
      </c>
      <c r="AD80" s="95">
        <v>4</v>
      </c>
      <c r="AE80" s="95">
        <v>8</v>
      </c>
      <c r="AF80" s="95">
        <v>5</v>
      </c>
      <c r="AG80" s="95">
        <v>11</v>
      </c>
      <c r="AH80" s="95">
        <v>20</v>
      </c>
      <c r="AI80" s="95">
        <v>23</v>
      </c>
      <c r="AJ80" s="95">
        <v>12</v>
      </c>
      <c r="AK80" s="95">
        <v>21</v>
      </c>
      <c r="AL80" s="95">
        <v>18</v>
      </c>
      <c r="AM80" s="95">
        <v>15</v>
      </c>
      <c r="AN80" s="95">
        <v>9</v>
      </c>
      <c r="AO80" s="95">
        <v>5</v>
      </c>
      <c r="AP80" s="95">
        <v>2</v>
      </c>
      <c r="AQ80" s="95">
        <v>0</v>
      </c>
      <c r="AR80" s="95">
        <v>161</v>
      </c>
      <c r="AS80" s="123"/>
      <c r="AT80" s="117">
        <v>1973</v>
      </c>
      <c r="AU80" s="95">
        <v>0</v>
      </c>
      <c r="AV80" s="95">
        <v>0</v>
      </c>
      <c r="AW80" s="95">
        <v>0</v>
      </c>
      <c r="AX80" s="95">
        <v>6</v>
      </c>
      <c r="AY80" s="95">
        <v>13</v>
      </c>
      <c r="AZ80" s="95">
        <v>12</v>
      </c>
      <c r="BA80" s="95">
        <v>19</v>
      </c>
      <c r="BB80" s="95">
        <v>13</v>
      </c>
      <c r="BC80" s="95">
        <v>27</v>
      </c>
      <c r="BD80" s="95">
        <v>41</v>
      </c>
      <c r="BE80" s="95">
        <v>45</v>
      </c>
      <c r="BF80" s="95">
        <v>39</v>
      </c>
      <c r="BG80" s="95">
        <v>48</v>
      </c>
      <c r="BH80" s="95">
        <v>42</v>
      </c>
      <c r="BI80" s="95">
        <v>33</v>
      </c>
      <c r="BJ80" s="95">
        <v>26</v>
      </c>
      <c r="BK80" s="95">
        <v>12</v>
      </c>
      <c r="BL80" s="95">
        <v>7</v>
      </c>
      <c r="BM80" s="95">
        <v>0</v>
      </c>
      <c r="BN80" s="95">
        <v>383</v>
      </c>
      <c r="BP80" s="117">
        <v>1973</v>
      </c>
    </row>
    <row r="81" spans="2:68">
      <c r="B81" s="117">
        <v>1974</v>
      </c>
      <c r="C81" s="95">
        <v>0</v>
      </c>
      <c r="D81" s="95">
        <v>0</v>
      </c>
      <c r="E81" s="95">
        <v>0</v>
      </c>
      <c r="F81" s="95">
        <v>1</v>
      </c>
      <c r="G81" s="95">
        <v>5</v>
      </c>
      <c r="H81" s="95">
        <v>10</v>
      </c>
      <c r="I81" s="95">
        <v>10</v>
      </c>
      <c r="J81" s="95">
        <v>10</v>
      </c>
      <c r="K81" s="95">
        <v>20</v>
      </c>
      <c r="L81" s="95">
        <v>32</v>
      </c>
      <c r="M81" s="95">
        <v>24</v>
      </c>
      <c r="N81" s="95">
        <v>26</v>
      </c>
      <c r="O81" s="95">
        <v>28</v>
      </c>
      <c r="P81" s="95">
        <v>32</v>
      </c>
      <c r="Q81" s="95">
        <v>13</v>
      </c>
      <c r="R81" s="95">
        <v>14</v>
      </c>
      <c r="S81" s="95">
        <v>8</v>
      </c>
      <c r="T81" s="95">
        <v>5</v>
      </c>
      <c r="U81" s="95">
        <v>0</v>
      </c>
      <c r="V81" s="95">
        <v>238</v>
      </c>
      <c r="W81" s="123"/>
      <c r="X81" s="117">
        <v>1974</v>
      </c>
      <c r="Y81" s="95">
        <v>0</v>
      </c>
      <c r="Z81" s="95">
        <v>0</v>
      </c>
      <c r="AA81" s="95">
        <v>0</v>
      </c>
      <c r="AB81" s="95">
        <v>0</v>
      </c>
      <c r="AC81" s="95">
        <v>1</v>
      </c>
      <c r="AD81" s="95">
        <v>6</v>
      </c>
      <c r="AE81" s="95">
        <v>4</v>
      </c>
      <c r="AF81" s="95">
        <v>9</v>
      </c>
      <c r="AG81" s="95">
        <v>13</v>
      </c>
      <c r="AH81" s="95">
        <v>16</v>
      </c>
      <c r="AI81" s="95">
        <v>18</v>
      </c>
      <c r="AJ81" s="95">
        <v>19</v>
      </c>
      <c r="AK81" s="95">
        <v>12</v>
      </c>
      <c r="AL81" s="95">
        <v>25</v>
      </c>
      <c r="AM81" s="95">
        <v>14</v>
      </c>
      <c r="AN81" s="95">
        <v>8</v>
      </c>
      <c r="AO81" s="95">
        <v>10</v>
      </c>
      <c r="AP81" s="95">
        <v>1</v>
      </c>
      <c r="AQ81" s="95">
        <v>0</v>
      </c>
      <c r="AR81" s="95">
        <v>156</v>
      </c>
      <c r="AS81" s="123"/>
      <c r="AT81" s="117">
        <v>1974</v>
      </c>
      <c r="AU81" s="95">
        <v>0</v>
      </c>
      <c r="AV81" s="95">
        <v>0</v>
      </c>
      <c r="AW81" s="95">
        <v>0</v>
      </c>
      <c r="AX81" s="95">
        <v>1</v>
      </c>
      <c r="AY81" s="95">
        <v>6</v>
      </c>
      <c r="AZ81" s="95">
        <v>16</v>
      </c>
      <c r="BA81" s="95">
        <v>14</v>
      </c>
      <c r="BB81" s="95">
        <v>19</v>
      </c>
      <c r="BC81" s="95">
        <v>33</v>
      </c>
      <c r="BD81" s="95">
        <v>48</v>
      </c>
      <c r="BE81" s="95">
        <v>42</v>
      </c>
      <c r="BF81" s="95">
        <v>45</v>
      </c>
      <c r="BG81" s="95">
        <v>40</v>
      </c>
      <c r="BH81" s="95">
        <v>57</v>
      </c>
      <c r="BI81" s="95">
        <v>27</v>
      </c>
      <c r="BJ81" s="95">
        <v>22</v>
      </c>
      <c r="BK81" s="95">
        <v>18</v>
      </c>
      <c r="BL81" s="95">
        <v>6</v>
      </c>
      <c r="BM81" s="95">
        <v>0</v>
      </c>
      <c r="BN81" s="95">
        <v>394</v>
      </c>
      <c r="BP81" s="117">
        <v>1974</v>
      </c>
    </row>
    <row r="82" spans="2:68">
      <c r="B82" s="117">
        <v>1975</v>
      </c>
      <c r="C82" s="95">
        <v>0</v>
      </c>
      <c r="D82" s="95">
        <v>0</v>
      </c>
      <c r="E82" s="95">
        <v>0</v>
      </c>
      <c r="F82" s="95">
        <v>2</v>
      </c>
      <c r="G82" s="95">
        <v>2</v>
      </c>
      <c r="H82" s="95">
        <v>12</v>
      </c>
      <c r="I82" s="95">
        <v>14</v>
      </c>
      <c r="J82" s="95">
        <v>9</v>
      </c>
      <c r="K82" s="95">
        <v>24</v>
      </c>
      <c r="L82" s="95">
        <v>27</v>
      </c>
      <c r="M82" s="95">
        <v>26</v>
      </c>
      <c r="N82" s="95">
        <v>28</v>
      </c>
      <c r="O82" s="95">
        <v>20</v>
      </c>
      <c r="P82" s="95">
        <v>34</v>
      </c>
      <c r="Q82" s="95">
        <v>22</v>
      </c>
      <c r="R82" s="95">
        <v>15</v>
      </c>
      <c r="S82" s="95">
        <v>9</v>
      </c>
      <c r="T82" s="95">
        <v>8</v>
      </c>
      <c r="U82" s="95">
        <v>0</v>
      </c>
      <c r="V82" s="95">
        <v>252</v>
      </c>
      <c r="W82" s="123"/>
      <c r="X82" s="117">
        <v>1975</v>
      </c>
      <c r="Y82" s="95">
        <v>0</v>
      </c>
      <c r="Z82" s="95">
        <v>0</v>
      </c>
      <c r="AA82" s="95">
        <v>1</v>
      </c>
      <c r="AB82" s="95">
        <v>1</v>
      </c>
      <c r="AC82" s="95">
        <v>5</v>
      </c>
      <c r="AD82" s="95">
        <v>7</v>
      </c>
      <c r="AE82" s="95">
        <v>6</v>
      </c>
      <c r="AF82" s="95">
        <v>10</v>
      </c>
      <c r="AG82" s="95">
        <v>8</v>
      </c>
      <c r="AH82" s="95">
        <v>9</v>
      </c>
      <c r="AI82" s="95">
        <v>17</v>
      </c>
      <c r="AJ82" s="95">
        <v>19</v>
      </c>
      <c r="AK82" s="95">
        <v>24</v>
      </c>
      <c r="AL82" s="95">
        <v>15</v>
      </c>
      <c r="AM82" s="95">
        <v>12</v>
      </c>
      <c r="AN82" s="95">
        <v>16</v>
      </c>
      <c r="AO82" s="95">
        <v>12</v>
      </c>
      <c r="AP82" s="95">
        <v>8</v>
      </c>
      <c r="AQ82" s="95">
        <v>0</v>
      </c>
      <c r="AR82" s="95">
        <v>170</v>
      </c>
      <c r="AS82" s="123"/>
      <c r="AT82" s="117">
        <v>1975</v>
      </c>
      <c r="AU82" s="95">
        <v>0</v>
      </c>
      <c r="AV82" s="95">
        <v>0</v>
      </c>
      <c r="AW82" s="95">
        <v>1</v>
      </c>
      <c r="AX82" s="95">
        <v>3</v>
      </c>
      <c r="AY82" s="95">
        <v>7</v>
      </c>
      <c r="AZ82" s="95">
        <v>19</v>
      </c>
      <c r="BA82" s="95">
        <v>20</v>
      </c>
      <c r="BB82" s="95">
        <v>19</v>
      </c>
      <c r="BC82" s="95">
        <v>32</v>
      </c>
      <c r="BD82" s="95">
        <v>36</v>
      </c>
      <c r="BE82" s="95">
        <v>43</v>
      </c>
      <c r="BF82" s="95">
        <v>47</v>
      </c>
      <c r="BG82" s="95">
        <v>44</v>
      </c>
      <c r="BH82" s="95">
        <v>49</v>
      </c>
      <c r="BI82" s="95">
        <v>34</v>
      </c>
      <c r="BJ82" s="95">
        <v>31</v>
      </c>
      <c r="BK82" s="95">
        <v>21</v>
      </c>
      <c r="BL82" s="95">
        <v>16</v>
      </c>
      <c r="BM82" s="95">
        <v>0</v>
      </c>
      <c r="BN82" s="95">
        <v>422</v>
      </c>
      <c r="BP82" s="117">
        <v>1975</v>
      </c>
    </row>
    <row r="83" spans="2:68">
      <c r="B83" s="117">
        <v>1976</v>
      </c>
      <c r="C83" s="95">
        <v>0</v>
      </c>
      <c r="D83" s="95">
        <v>0</v>
      </c>
      <c r="E83" s="95">
        <v>0</v>
      </c>
      <c r="F83" s="95">
        <v>3</v>
      </c>
      <c r="G83" s="95">
        <v>7</v>
      </c>
      <c r="H83" s="95">
        <v>16</v>
      </c>
      <c r="I83" s="95">
        <v>15</v>
      </c>
      <c r="J83" s="95">
        <v>14</v>
      </c>
      <c r="K83" s="95">
        <v>22</v>
      </c>
      <c r="L83" s="95">
        <v>26</v>
      </c>
      <c r="M83" s="95">
        <v>26</v>
      </c>
      <c r="N83" s="95">
        <v>24</v>
      </c>
      <c r="O83" s="95">
        <v>40</v>
      </c>
      <c r="P83" s="95">
        <v>27</v>
      </c>
      <c r="Q83" s="95">
        <v>16</v>
      </c>
      <c r="R83" s="95">
        <v>15</v>
      </c>
      <c r="S83" s="95">
        <v>7</v>
      </c>
      <c r="T83" s="95">
        <v>3</v>
      </c>
      <c r="U83" s="95">
        <v>0</v>
      </c>
      <c r="V83" s="95">
        <v>261</v>
      </c>
      <c r="W83" s="123"/>
      <c r="X83" s="117">
        <v>1976</v>
      </c>
      <c r="Y83" s="95">
        <v>0</v>
      </c>
      <c r="Z83" s="95">
        <v>0</v>
      </c>
      <c r="AA83" s="95">
        <v>0</v>
      </c>
      <c r="AB83" s="95">
        <v>1</v>
      </c>
      <c r="AC83" s="95">
        <v>5</v>
      </c>
      <c r="AD83" s="95">
        <v>10</v>
      </c>
      <c r="AE83" s="95">
        <v>10</v>
      </c>
      <c r="AF83" s="95">
        <v>13</v>
      </c>
      <c r="AG83" s="95">
        <v>9</v>
      </c>
      <c r="AH83" s="95">
        <v>15</v>
      </c>
      <c r="AI83" s="95">
        <v>14</v>
      </c>
      <c r="AJ83" s="95">
        <v>16</v>
      </c>
      <c r="AK83" s="95">
        <v>23</v>
      </c>
      <c r="AL83" s="95">
        <v>21</v>
      </c>
      <c r="AM83" s="95">
        <v>13</v>
      </c>
      <c r="AN83" s="95">
        <v>7</v>
      </c>
      <c r="AO83" s="95">
        <v>12</v>
      </c>
      <c r="AP83" s="95">
        <v>13</v>
      </c>
      <c r="AQ83" s="95">
        <v>0</v>
      </c>
      <c r="AR83" s="95">
        <v>182</v>
      </c>
      <c r="AS83" s="123"/>
      <c r="AT83" s="117">
        <v>1976</v>
      </c>
      <c r="AU83" s="95">
        <v>0</v>
      </c>
      <c r="AV83" s="95">
        <v>0</v>
      </c>
      <c r="AW83" s="95">
        <v>0</v>
      </c>
      <c r="AX83" s="95">
        <v>4</v>
      </c>
      <c r="AY83" s="95">
        <v>12</v>
      </c>
      <c r="AZ83" s="95">
        <v>26</v>
      </c>
      <c r="BA83" s="95">
        <v>25</v>
      </c>
      <c r="BB83" s="95">
        <v>27</v>
      </c>
      <c r="BC83" s="95">
        <v>31</v>
      </c>
      <c r="BD83" s="95">
        <v>41</v>
      </c>
      <c r="BE83" s="95">
        <v>40</v>
      </c>
      <c r="BF83" s="95">
        <v>40</v>
      </c>
      <c r="BG83" s="95">
        <v>63</v>
      </c>
      <c r="BH83" s="95">
        <v>48</v>
      </c>
      <c r="BI83" s="95">
        <v>29</v>
      </c>
      <c r="BJ83" s="95">
        <v>22</v>
      </c>
      <c r="BK83" s="95">
        <v>19</v>
      </c>
      <c r="BL83" s="95">
        <v>16</v>
      </c>
      <c r="BM83" s="95">
        <v>0</v>
      </c>
      <c r="BN83" s="95">
        <v>443</v>
      </c>
      <c r="BP83" s="117">
        <v>1976</v>
      </c>
    </row>
    <row r="84" spans="2:68">
      <c r="B84" s="117">
        <v>1977</v>
      </c>
      <c r="C84" s="95">
        <v>0</v>
      </c>
      <c r="D84" s="95">
        <v>0</v>
      </c>
      <c r="E84" s="95">
        <v>0</v>
      </c>
      <c r="F84" s="95">
        <v>3</v>
      </c>
      <c r="G84" s="95">
        <v>4</v>
      </c>
      <c r="H84" s="95">
        <v>12</v>
      </c>
      <c r="I84" s="95">
        <v>17</v>
      </c>
      <c r="J84" s="95">
        <v>18</v>
      </c>
      <c r="K84" s="95">
        <v>17</v>
      </c>
      <c r="L84" s="95">
        <v>27</v>
      </c>
      <c r="M84" s="95">
        <v>30</v>
      </c>
      <c r="N84" s="95">
        <v>35</v>
      </c>
      <c r="O84" s="95">
        <v>41</v>
      </c>
      <c r="P84" s="95">
        <v>35</v>
      </c>
      <c r="Q84" s="95">
        <v>28</v>
      </c>
      <c r="R84" s="95">
        <v>19</v>
      </c>
      <c r="S84" s="95">
        <v>12</v>
      </c>
      <c r="T84" s="95">
        <v>9</v>
      </c>
      <c r="U84" s="95">
        <v>0</v>
      </c>
      <c r="V84" s="95">
        <v>307</v>
      </c>
      <c r="W84" s="123"/>
      <c r="X84" s="117">
        <v>1977</v>
      </c>
      <c r="Y84" s="95">
        <v>0</v>
      </c>
      <c r="Z84" s="95">
        <v>0</v>
      </c>
      <c r="AA84" s="95">
        <v>0</v>
      </c>
      <c r="AB84" s="95">
        <v>3</v>
      </c>
      <c r="AC84" s="95">
        <v>3</v>
      </c>
      <c r="AD84" s="95">
        <v>5</v>
      </c>
      <c r="AE84" s="95">
        <v>9</v>
      </c>
      <c r="AF84" s="95">
        <v>11</v>
      </c>
      <c r="AG84" s="95">
        <v>9</v>
      </c>
      <c r="AH84" s="95">
        <v>16</v>
      </c>
      <c r="AI84" s="95">
        <v>20</v>
      </c>
      <c r="AJ84" s="95">
        <v>26</v>
      </c>
      <c r="AK84" s="95">
        <v>19</v>
      </c>
      <c r="AL84" s="95">
        <v>21</v>
      </c>
      <c r="AM84" s="95">
        <v>18</v>
      </c>
      <c r="AN84" s="95">
        <v>19</v>
      </c>
      <c r="AO84" s="95">
        <v>15</v>
      </c>
      <c r="AP84" s="95">
        <v>3</v>
      </c>
      <c r="AQ84" s="95">
        <v>0</v>
      </c>
      <c r="AR84" s="95">
        <v>197</v>
      </c>
      <c r="AS84" s="123"/>
      <c r="AT84" s="117">
        <v>1977</v>
      </c>
      <c r="AU84" s="95">
        <v>0</v>
      </c>
      <c r="AV84" s="95">
        <v>0</v>
      </c>
      <c r="AW84" s="95">
        <v>0</v>
      </c>
      <c r="AX84" s="95">
        <v>6</v>
      </c>
      <c r="AY84" s="95">
        <v>7</v>
      </c>
      <c r="AZ84" s="95">
        <v>17</v>
      </c>
      <c r="BA84" s="95">
        <v>26</v>
      </c>
      <c r="BB84" s="95">
        <v>29</v>
      </c>
      <c r="BC84" s="95">
        <v>26</v>
      </c>
      <c r="BD84" s="95">
        <v>43</v>
      </c>
      <c r="BE84" s="95">
        <v>50</v>
      </c>
      <c r="BF84" s="95">
        <v>61</v>
      </c>
      <c r="BG84" s="95">
        <v>60</v>
      </c>
      <c r="BH84" s="95">
        <v>56</v>
      </c>
      <c r="BI84" s="95">
        <v>46</v>
      </c>
      <c r="BJ84" s="95">
        <v>38</v>
      </c>
      <c r="BK84" s="95">
        <v>27</v>
      </c>
      <c r="BL84" s="95">
        <v>12</v>
      </c>
      <c r="BM84" s="95">
        <v>0</v>
      </c>
      <c r="BN84" s="95">
        <v>504</v>
      </c>
      <c r="BP84" s="117">
        <v>1977</v>
      </c>
    </row>
    <row r="85" spans="2:68">
      <c r="B85" s="117">
        <v>1978</v>
      </c>
      <c r="C85" s="95">
        <v>0</v>
      </c>
      <c r="D85" s="95">
        <v>0</v>
      </c>
      <c r="E85" s="95">
        <v>0</v>
      </c>
      <c r="F85" s="95">
        <v>2</v>
      </c>
      <c r="G85" s="95">
        <v>9</v>
      </c>
      <c r="H85" s="95">
        <v>8</v>
      </c>
      <c r="I85" s="95">
        <v>24</v>
      </c>
      <c r="J85" s="95">
        <v>26</v>
      </c>
      <c r="K85" s="95">
        <v>22</v>
      </c>
      <c r="L85" s="95">
        <v>25</v>
      </c>
      <c r="M85" s="95">
        <v>36</v>
      </c>
      <c r="N85" s="95">
        <v>31</v>
      </c>
      <c r="O85" s="95">
        <v>31</v>
      </c>
      <c r="P85" s="95">
        <v>32</v>
      </c>
      <c r="Q85" s="95">
        <v>35</v>
      </c>
      <c r="R85" s="95">
        <v>9</v>
      </c>
      <c r="S85" s="95">
        <v>12</v>
      </c>
      <c r="T85" s="95">
        <v>8</v>
      </c>
      <c r="U85" s="95">
        <v>0</v>
      </c>
      <c r="V85" s="95">
        <v>310</v>
      </c>
      <c r="W85" s="123"/>
      <c r="X85" s="117">
        <v>1978</v>
      </c>
      <c r="Y85" s="95">
        <v>0</v>
      </c>
      <c r="Z85" s="95">
        <v>0</v>
      </c>
      <c r="AA85" s="95">
        <v>0</v>
      </c>
      <c r="AB85" s="95">
        <v>0</v>
      </c>
      <c r="AC85" s="95">
        <v>4</v>
      </c>
      <c r="AD85" s="95">
        <v>6</v>
      </c>
      <c r="AE85" s="95">
        <v>14</v>
      </c>
      <c r="AF85" s="95">
        <v>10</v>
      </c>
      <c r="AG85" s="95">
        <v>10</v>
      </c>
      <c r="AH85" s="95">
        <v>19</v>
      </c>
      <c r="AI85" s="95">
        <v>18</v>
      </c>
      <c r="AJ85" s="95">
        <v>16</v>
      </c>
      <c r="AK85" s="95">
        <v>25</v>
      </c>
      <c r="AL85" s="95">
        <v>26</v>
      </c>
      <c r="AM85" s="95">
        <v>16</v>
      </c>
      <c r="AN85" s="95">
        <v>14</v>
      </c>
      <c r="AO85" s="95">
        <v>13</v>
      </c>
      <c r="AP85" s="95">
        <v>5</v>
      </c>
      <c r="AQ85" s="95">
        <v>0</v>
      </c>
      <c r="AR85" s="95">
        <v>196</v>
      </c>
      <c r="AS85" s="123"/>
      <c r="AT85" s="117">
        <v>1978</v>
      </c>
      <c r="AU85" s="95">
        <v>0</v>
      </c>
      <c r="AV85" s="95">
        <v>0</v>
      </c>
      <c r="AW85" s="95">
        <v>0</v>
      </c>
      <c r="AX85" s="95">
        <v>2</v>
      </c>
      <c r="AY85" s="95">
        <v>13</v>
      </c>
      <c r="AZ85" s="95">
        <v>14</v>
      </c>
      <c r="BA85" s="95">
        <v>38</v>
      </c>
      <c r="BB85" s="95">
        <v>36</v>
      </c>
      <c r="BC85" s="95">
        <v>32</v>
      </c>
      <c r="BD85" s="95">
        <v>44</v>
      </c>
      <c r="BE85" s="95">
        <v>54</v>
      </c>
      <c r="BF85" s="95">
        <v>47</v>
      </c>
      <c r="BG85" s="95">
        <v>56</v>
      </c>
      <c r="BH85" s="95">
        <v>58</v>
      </c>
      <c r="BI85" s="95">
        <v>51</v>
      </c>
      <c r="BJ85" s="95">
        <v>23</v>
      </c>
      <c r="BK85" s="95">
        <v>25</v>
      </c>
      <c r="BL85" s="95">
        <v>13</v>
      </c>
      <c r="BM85" s="95">
        <v>0</v>
      </c>
      <c r="BN85" s="95">
        <v>506</v>
      </c>
      <c r="BP85" s="117">
        <v>1978</v>
      </c>
    </row>
    <row r="86" spans="2:68">
      <c r="B86" s="118">
        <v>1979</v>
      </c>
      <c r="C86" s="95">
        <v>0</v>
      </c>
      <c r="D86" s="95">
        <v>0</v>
      </c>
      <c r="E86" s="95">
        <v>0</v>
      </c>
      <c r="F86" s="95">
        <v>1</v>
      </c>
      <c r="G86" s="95">
        <v>3</v>
      </c>
      <c r="H86" s="95">
        <v>10</v>
      </c>
      <c r="I86" s="95">
        <v>25</v>
      </c>
      <c r="J86" s="95">
        <v>20</v>
      </c>
      <c r="K86" s="95">
        <v>20</v>
      </c>
      <c r="L86" s="95">
        <v>26</v>
      </c>
      <c r="M86" s="95">
        <v>37</v>
      </c>
      <c r="N86" s="95">
        <v>54</v>
      </c>
      <c r="O86" s="95">
        <v>36</v>
      </c>
      <c r="P86" s="95">
        <v>39</v>
      </c>
      <c r="Q86" s="95">
        <v>27</v>
      </c>
      <c r="R86" s="95">
        <v>15</v>
      </c>
      <c r="S86" s="95">
        <v>7</v>
      </c>
      <c r="T86" s="95">
        <v>5</v>
      </c>
      <c r="U86" s="95">
        <v>0</v>
      </c>
      <c r="V86" s="95">
        <v>325</v>
      </c>
      <c r="W86" s="123"/>
      <c r="X86" s="118">
        <v>1979</v>
      </c>
      <c r="Y86" s="95">
        <v>0</v>
      </c>
      <c r="Z86" s="95">
        <v>0</v>
      </c>
      <c r="AA86" s="95">
        <v>0</v>
      </c>
      <c r="AB86" s="95">
        <v>1</v>
      </c>
      <c r="AC86" s="95">
        <v>3</v>
      </c>
      <c r="AD86" s="95">
        <v>3</v>
      </c>
      <c r="AE86" s="95">
        <v>12</v>
      </c>
      <c r="AF86" s="95">
        <v>10</v>
      </c>
      <c r="AG86" s="95">
        <v>13</v>
      </c>
      <c r="AH86" s="95">
        <v>13</v>
      </c>
      <c r="AI86" s="95">
        <v>21</v>
      </c>
      <c r="AJ86" s="95">
        <v>24</v>
      </c>
      <c r="AK86" s="95">
        <v>18</v>
      </c>
      <c r="AL86" s="95">
        <v>21</v>
      </c>
      <c r="AM86" s="95">
        <v>16</v>
      </c>
      <c r="AN86" s="95">
        <v>12</v>
      </c>
      <c r="AO86" s="95">
        <v>13</v>
      </c>
      <c r="AP86" s="95">
        <v>15</v>
      </c>
      <c r="AQ86" s="95">
        <v>0</v>
      </c>
      <c r="AR86" s="95">
        <v>195</v>
      </c>
      <c r="AS86" s="123"/>
      <c r="AT86" s="118">
        <v>1979</v>
      </c>
      <c r="AU86" s="95">
        <v>0</v>
      </c>
      <c r="AV86" s="95">
        <v>0</v>
      </c>
      <c r="AW86" s="95">
        <v>0</v>
      </c>
      <c r="AX86" s="95">
        <v>2</v>
      </c>
      <c r="AY86" s="95">
        <v>6</v>
      </c>
      <c r="AZ86" s="95">
        <v>13</v>
      </c>
      <c r="BA86" s="95">
        <v>37</v>
      </c>
      <c r="BB86" s="95">
        <v>30</v>
      </c>
      <c r="BC86" s="95">
        <v>33</v>
      </c>
      <c r="BD86" s="95">
        <v>39</v>
      </c>
      <c r="BE86" s="95">
        <v>58</v>
      </c>
      <c r="BF86" s="95">
        <v>78</v>
      </c>
      <c r="BG86" s="95">
        <v>54</v>
      </c>
      <c r="BH86" s="95">
        <v>60</v>
      </c>
      <c r="BI86" s="95">
        <v>43</v>
      </c>
      <c r="BJ86" s="95">
        <v>27</v>
      </c>
      <c r="BK86" s="95">
        <v>20</v>
      </c>
      <c r="BL86" s="95">
        <v>20</v>
      </c>
      <c r="BM86" s="95">
        <v>0</v>
      </c>
      <c r="BN86" s="95">
        <v>520</v>
      </c>
      <c r="BP86" s="118">
        <v>1979</v>
      </c>
    </row>
    <row r="87" spans="2:68">
      <c r="B87" s="118">
        <v>1980</v>
      </c>
      <c r="C87" s="95">
        <v>0</v>
      </c>
      <c r="D87" s="95">
        <v>0</v>
      </c>
      <c r="E87" s="95">
        <v>0</v>
      </c>
      <c r="F87" s="95">
        <v>3</v>
      </c>
      <c r="G87" s="95">
        <v>3</v>
      </c>
      <c r="H87" s="95">
        <v>13</v>
      </c>
      <c r="I87" s="95">
        <v>20</v>
      </c>
      <c r="J87" s="95">
        <v>16</v>
      </c>
      <c r="K87" s="95">
        <v>17</v>
      </c>
      <c r="L87" s="95">
        <v>24</v>
      </c>
      <c r="M87" s="95">
        <v>34</v>
      </c>
      <c r="N87" s="95">
        <v>46</v>
      </c>
      <c r="O87" s="95">
        <v>47</v>
      </c>
      <c r="P87" s="95">
        <v>36</v>
      </c>
      <c r="Q87" s="95">
        <v>45</v>
      </c>
      <c r="R87" s="95">
        <v>24</v>
      </c>
      <c r="S87" s="95">
        <v>8</v>
      </c>
      <c r="T87" s="95">
        <v>5</v>
      </c>
      <c r="U87" s="95">
        <v>0</v>
      </c>
      <c r="V87" s="95">
        <v>341</v>
      </c>
      <c r="W87" s="123"/>
      <c r="X87" s="118">
        <v>1980</v>
      </c>
      <c r="Y87" s="95">
        <v>0</v>
      </c>
      <c r="Z87" s="95">
        <v>0</v>
      </c>
      <c r="AA87" s="95">
        <v>0</v>
      </c>
      <c r="AB87" s="95">
        <v>1</v>
      </c>
      <c r="AC87" s="95">
        <v>2</v>
      </c>
      <c r="AD87" s="95">
        <v>9</v>
      </c>
      <c r="AE87" s="95">
        <v>7</v>
      </c>
      <c r="AF87" s="95">
        <v>12</v>
      </c>
      <c r="AG87" s="95">
        <v>8</v>
      </c>
      <c r="AH87" s="95">
        <v>16</v>
      </c>
      <c r="AI87" s="95">
        <v>16</v>
      </c>
      <c r="AJ87" s="95">
        <v>27</v>
      </c>
      <c r="AK87" s="95">
        <v>24</v>
      </c>
      <c r="AL87" s="95">
        <v>22</v>
      </c>
      <c r="AM87" s="95">
        <v>21</v>
      </c>
      <c r="AN87" s="95">
        <v>16</v>
      </c>
      <c r="AO87" s="95">
        <v>16</v>
      </c>
      <c r="AP87" s="95">
        <v>12</v>
      </c>
      <c r="AQ87" s="95">
        <v>0</v>
      </c>
      <c r="AR87" s="95">
        <v>209</v>
      </c>
      <c r="AS87" s="123"/>
      <c r="AT87" s="118">
        <v>1980</v>
      </c>
      <c r="AU87" s="95">
        <v>0</v>
      </c>
      <c r="AV87" s="95">
        <v>0</v>
      </c>
      <c r="AW87" s="95">
        <v>0</v>
      </c>
      <c r="AX87" s="95">
        <v>4</v>
      </c>
      <c r="AY87" s="95">
        <v>5</v>
      </c>
      <c r="AZ87" s="95">
        <v>22</v>
      </c>
      <c r="BA87" s="95">
        <v>27</v>
      </c>
      <c r="BB87" s="95">
        <v>28</v>
      </c>
      <c r="BC87" s="95">
        <v>25</v>
      </c>
      <c r="BD87" s="95">
        <v>40</v>
      </c>
      <c r="BE87" s="95">
        <v>50</v>
      </c>
      <c r="BF87" s="95">
        <v>73</v>
      </c>
      <c r="BG87" s="95">
        <v>71</v>
      </c>
      <c r="BH87" s="95">
        <v>58</v>
      </c>
      <c r="BI87" s="95">
        <v>66</v>
      </c>
      <c r="BJ87" s="95">
        <v>40</v>
      </c>
      <c r="BK87" s="95">
        <v>24</v>
      </c>
      <c r="BL87" s="95">
        <v>17</v>
      </c>
      <c r="BM87" s="95">
        <v>0</v>
      </c>
      <c r="BN87" s="95">
        <v>550</v>
      </c>
      <c r="BP87" s="118">
        <v>1980</v>
      </c>
    </row>
    <row r="88" spans="2:68">
      <c r="B88" s="118">
        <v>1981</v>
      </c>
      <c r="C88" s="95">
        <v>0</v>
      </c>
      <c r="D88" s="95">
        <v>0</v>
      </c>
      <c r="E88" s="95">
        <v>1</v>
      </c>
      <c r="F88" s="95">
        <v>1</v>
      </c>
      <c r="G88" s="95">
        <v>4</v>
      </c>
      <c r="H88" s="95">
        <v>18</v>
      </c>
      <c r="I88" s="95">
        <v>23</v>
      </c>
      <c r="J88" s="95">
        <v>17</v>
      </c>
      <c r="K88" s="95">
        <v>14</v>
      </c>
      <c r="L88" s="95">
        <v>28</v>
      </c>
      <c r="M88" s="95">
        <v>31</v>
      </c>
      <c r="N88" s="95">
        <v>48</v>
      </c>
      <c r="O88" s="95">
        <v>41</v>
      </c>
      <c r="P88" s="95">
        <v>48</v>
      </c>
      <c r="Q88" s="95">
        <v>41</v>
      </c>
      <c r="R88" s="95">
        <v>27</v>
      </c>
      <c r="S88" s="95">
        <v>14</v>
      </c>
      <c r="T88" s="95">
        <v>3</v>
      </c>
      <c r="U88" s="95">
        <v>0</v>
      </c>
      <c r="V88" s="95">
        <v>359</v>
      </c>
      <c r="W88" s="123"/>
      <c r="X88" s="118">
        <v>1981</v>
      </c>
      <c r="Y88" s="95">
        <v>0</v>
      </c>
      <c r="Z88" s="95">
        <v>0</v>
      </c>
      <c r="AA88" s="95">
        <v>0</v>
      </c>
      <c r="AB88" s="95">
        <v>1</v>
      </c>
      <c r="AC88" s="95">
        <v>1</v>
      </c>
      <c r="AD88" s="95">
        <v>5</v>
      </c>
      <c r="AE88" s="95">
        <v>6</v>
      </c>
      <c r="AF88" s="95">
        <v>17</v>
      </c>
      <c r="AG88" s="95">
        <v>11</v>
      </c>
      <c r="AH88" s="95">
        <v>8</v>
      </c>
      <c r="AI88" s="95">
        <v>23</v>
      </c>
      <c r="AJ88" s="95">
        <v>23</v>
      </c>
      <c r="AK88" s="95">
        <v>15</v>
      </c>
      <c r="AL88" s="95">
        <v>24</v>
      </c>
      <c r="AM88" s="95">
        <v>22</v>
      </c>
      <c r="AN88" s="95">
        <v>19</v>
      </c>
      <c r="AO88" s="95">
        <v>17</v>
      </c>
      <c r="AP88" s="95">
        <v>14</v>
      </c>
      <c r="AQ88" s="95">
        <v>0</v>
      </c>
      <c r="AR88" s="95">
        <v>206</v>
      </c>
      <c r="AS88" s="123"/>
      <c r="AT88" s="118">
        <v>1981</v>
      </c>
      <c r="AU88" s="95">
        <v>0</v>
      </c>
      <c r="AV88" s="95">
        <v>0</v>
      </c>
      <c r="AW88" s="95">
        <v>1</v>
      </c>
      <c r="AX88" s="95">
        <v>2</v>
      </c>
      <c r="AY88" s="95">
        <v>5</v>
      </c>
      <c r="AZ88" s="95">
        <v>23</v>
      </c>
      <c r="BA88" s="95">
        <v>29</v>
      </c>
      <c r="BB88" s="95">
        <v>34</v>
      </c>
      <c r="BC88" s="95">
        <v>25</v>
      </c>
      <c r="BD88" s="95">
        <v>36</v>
      </c>
      <c r="BE88" s="95">
        <v>54</v>
      </c>
      <c r="BF88" s="95">
        <v>71</v>
      </c>
      <c r="BG88" s="95">
        <v>56</v>
      </c>
      <c r="BH88" s="95">
        <v>72</v>
      </c>
      <c r="BI88" s="95">
        <v>63</v>
      </c>
      <c r="BJ88" s="95">
        <v>46</v>
      </c>
      <c r="BK88" s="95">
        <v>31</v>
      </c>
      <c r="BL88" s="95">
        <v>17</v>
      </c>
      <c r="BM88" s="95">
        <v>0</v>
      </c>
      <c r="BN88" s="95">
        <v>565</v>
      </c>
      <c r="BP88" s="118">
        <v>1981</v>
      </c>
    </row>
    <row r="89" spans="2:68">
      <c r="B89" s="118">
        <v>1982</v>
      </c>
      <c r="C89" s="95">
        <v>0</v>
      </c>
      <c r="D89" s="95">
        <v>0</v>
      </c>
      <c r="E89" s="95">
        <v>1</v>
      </c>
      <c r="F89" s="95">
        <v>2</v>
      </c>
      <c r="G89" s="95">
        <v>6</v>
      </c>
      <c r="H89" s="95">
        <v>7</v>
      </c>
      <c r="I89" s="95">
        <v>19</v>
      </c>
      <c r="J89" s="95">
        <v>27</v>
      </c>
      <c r="K89" s="95">
        <v>23</v>
      </c>
      <c r="L89" s="95">
        <v>30</v>
      </c>
      <c r="M89" s="95">
        <v>37</v>
      </c>
      <c r="N89" s="95">
        <v>41</v>
      </c>
      <c r="O89" s="95">
        <v>35</v>
      </c>
      <c r="P89" s="95">
        <v>58</v>
      </c>
      <c r="Q89" s="95">
        <v>49</v>
      </c>
      <c r="R89" s="95">
        <v>23</v>
      </c>
      <c r="S89" s="95">
        <v>15</v>
      </c>
      <c r="T89" s="95">
        <v>6</v>
      </c>
      <c r="U89" s="95">
        <v>0</v>
      </c>
      <c r="V89" s="95">
        <v>379</v>
      </c>
      <c r="W89" s="123"/>
      <c r="X89" s="118">
        <v>1982</v>
      </c>
      <c r="Y89" s="95">
        <v>0</v>
      </c>
      <c r="Z89" s="95">
        <v>0</v>
      </c>
      <c r="AA89" s="95">
        <v>0</v>
      </c>
      <c r="AB89" s="95">
        <v>1</v>
      </c>
      <c r="AC89" s="95">
        <v>3</v>
      </c>
      <c r="AD89" s="95">
        <v>9</v>
      </c>
      <c r="AE89" s="95">
        <v>10</v>
      </c>
      <c r="AF89" s="95">
        <v>10</v>
      </c>
      <c r="AG89" s="95">
        <v>13</v>
      </c>
      <c r="AH89" s="95">
        <v>13</v>
      </c>
      <c r="AI89" s="95">
        <v>18</v>
      </c>
      <c r="AJ89" s="95">
        <v>14</v>
      </c>
      <c r="AK89" s="95">
        <v>17</v>
      </c>
      <c r="AL89" s="95">
        <v>29</v>
      </c>
      <c r="AM89" s="95">
        <v>28</v>
      </c>
      <c r="AN89" s="95">
        <v>18</v>
      </c>
      <c r="AO89" s="95">
        <v>12</v>
      </c>
      <c r="AP89" s="95">
        <v>16</v>
      </c>
      <c r="AQ89" s="95">
        <v>0</v>
      </c>
      <c r="AR89" s="95">
        <v>211</v>
      </c>
      <c r="AS89" s="123"/>
      <c r="AT89" s="118">
        <v>1982</v>
      </c>
      <c r="AU89" s="95">
        <v>0</v>
      </c>
      <c r="AV89" s="95">
        <v>0</v>
      </c>
      <c r="AW89" s="95">
        <v>1</v>
      </c>
      <c r="AX89" s="95">
        <v>3</v>
      </c>
      <c r="AY89" s="95">
        <v>9</v>
      </c>
      <c r="AZ89" s="95">
        <v>16</v>
      </c>
      <c r="BA89" s="95">
        <v>29</v>
      </c>
      <c r="BB89" s="95">
        <v>37</v>
      </c>
      <c r="BC89" s="95">
        <v>36</v>
      </c>
      <c r="BD89" s="95">
        <v>43</v>
      </c>
      <c r="BE89" s="95">
        <v>55</v>
      </c>
      <c r="BF89" s="95">
        <v>55</v>
      </c>
      <c r="BG89" s="95">
        <v>52</v>
      </c>
      <c r="BH89" s="95">
        <v>87</v>
      </c>
      <c r="BI89" s="95">
        <v>77</v>
      </c>
      <c r="BJ89" s="95">
        <v>41</v>
      </c>
      <c r="BK89" s="95">
        <v>27</v>
      </c>
      <c r="BL89" s="95">
        <v>22</v>
      </c>
      <c r="BM89" s="95">
        <v>0</v>
      </c>
      <c r="BN89" s="95">
        <v>590</v>
      </c>
      <c r="BP89" s="118">
        <v>1982</v>
      </c>
    </row>
    <row r="90" spans="2:68">
      <c r="B90" s="118">
        <v>1983</v>
      </c>
      <c r="C90" s="95">
        <v>0</v>
      </c>
      <c r="D90" s="95">
        <v>0</v>
      </c>
      <c r="E90" s="95">
        <v>0</v>
      </c>
      <c r="F90" s="95">
        <v>2</v>
      </c>
      <c r="G90" s="95">
        <v>8</v>
      </c>
      <c r="H90" s="95">
        <v>6</v>
      </c>
      <c r="I90" s="95">
        <v>20</v>
      </c>
      <c r="J90" s="95">
        <v>21</v>
      </c>
      <c r="K90" s="95">
        <v>26</v>
      </c>
      <c r="L90" s="95">
        <v>16</v>
      </c>
      <c r="M90" s="95">
        <v>39</v>
      </c>
      <c r="N90" s="95">
        <v>45</v>
      </c>
      <c r="O90" s="95">
        <v>49</v>
      </c>
      <c r="P90" s="95">
        <v>40</v>
      </c>
      <c r="Q90" s="95">
        <v>39</v>
      </c>
      <c r="R90" s="95">
        <v>25</v>
      </c>
      <c r="S90" s="95">
        <v>18</v>
      </c>
      <c r="T90" s="95">
        <v>9</v>
      </c>
      <c r="U90" s="95">
        <v>0</v>
      </c>
      <c r="V90" s="95">
        <v>363</v>
      </c>
      <c r="W90" s="123"/>
      <c r="X90" s="118">
        <v>1983</v>
      </c>
      <c r="Y90" s="95">
        <v>0</v>
      </c>
      <c r="Z90" s="95">
        <v>0</v>
      </c>
      <c r="AA90" s="95">
        <v>0</v>
      </c>
      <c r="AB90" s="95">
        <v>2</v>
      </c>
      <c r="AC90" s="95">
        <v>2</v>
      </c>
      <c r="AD90" s="95">
        <v>10</v>
      </c>
      <c r="AE90" s="95">
        <v>8</v>
      </c>
      <c r="AF90" s="95">
        <v>8</v>
      </c>
      <c r="AG90" s="95">
        <v>19</v>
      </c>
      <c r="AH90" s="95">
        <v>24</v>
      </c>
      <c r="AI90" s="95">
        <v>20</v>
      </c>
      <c r="AJ90" s="95">
        <v>28</v>
      </c>
      <c r="AK90" s="95">
        <v>26</v>
      </c>
      <c r="AL90" s="95">
        <v>29</v>
      </c>
      <c r="AM90" s="95">
        <v>29</v>
      </c>
      <c r="AN90" s="95">
        <v>24</v>
      </c>
      <c r="AO90" s="95">
        <v>14</v>
      </c>
      <c r="AP90" s="95">
        <v>21</v>
      </c>
      <c r="AQ90" s="95">
        <v>0</v>
      </c>
      <c r="AR90" s="95">
        <v>264</v>
      </c>
      <c r="AS90" s="123"/>
      <c r="AT90" s="118">
        <v>1983</v>
      </c>
      <c r="AU90" s="95">
        <v>0</v>
      </c>
      <c r="AV90" s="95">
        <v>0</v>
      </c>
      <c r="AW90" s="95">
        <v>0</v>
      </c>
      <c r="AX90" s="95">
        <v>4</v>
      </c>
      <c r="AY90" s="95">
        <v>10</v>
      </c>
      <c r="AZ90" s="95">
        <v>16</v>
      </c>
      <c r="BA90" s="95">
        <v>28</v>
      </c>
      <c r="BB90" s="95">
        <v>29</v>
      </c>
      <c r="BC90" s="95">
        <v>45</v>
      </c>
      <c r="BD90" s="95">
        <v>40</v>
      </c>
      <c r="BE90" s="95">
        <v>59</v>
      </c>
      <c r="BF90" s="95">
        <v>73</v>
      </c>
      <c r="BG90" s="95">
        <v>75</v>
      </c>
      <c r="BH90" s="95">
        <v>69</v>
      </c>
      <c r="BI90" s="95">
        <v>68</v>
      </c>
      <c r="BJ90" s="95">
        <v>49</v>
      </c>
      <c r="BK90" s="95">
        <v>32</v>
      </c>
      <c r="BL90" s="95">
        <v>30</v>
      </c>
      <c r="BM90" s="95">
        <v>0</v>
      </c>
      <c r="BN90" s="95">
        <v>627</v>
      </c>
      <c r="BP90" s="118">
        <v>1983</v>
      </c>
    </row>
    <row r="91" spans="2:68">
      <c r="B91" s="118">
        <v>1984</v>
      </c>
      <c r="C91" s="95">
        <v>0</v>
      </c>
      <c r="D91" s="95">
        <v>0</v>
      </c>
      <c r="E91" s="95">
        <v>0</v>
      </c>
      <c r="F91" s="95">
        <v>2</v>
      </c>
      <c r="G91" s="95">
        <v>5</v>
      </c>
      <c r="H91" s="95">
        <v>14</v>
      </c>
      <c r="I91" s="95">
        <v>19</v>
      </c>
      <c r="J91" s="95">
        <v>21</v>
      </c>
      <c r="K91" s="95">
        <v>20</v>
      </c>
      <c r="L91" s="95">
        <v>24</v>
      </c>
      <c r="M91" s="95">
        <v>35</v>
      </c>
      <c r="N91" s="95">
        <v>46</v>
      </c>
      <c r="O91" s="95">
        <v>57</v>
      </c>
      <c r="P91" s="95">
        <v>51</v>
      </c>
      <c r="Q91" s="95">
        <v>38</v>
      </c>
      <c r="R91" s="95">
        <v>27</v>
      </c>
      <c r="S91" s="95">
        <v>13</v>
      </c>
      <c r="T91" s="95">
        <v>9</v>
      </c>
      <c r="U91" s="95">
        <v>0</v>
      </c>
      <c r="V91" s="95">
        <v>381</v>
      </c>
      <c r="W91" s="123"/>
      <c r="X91" s="118">
        <v>1984</v>
      </c>
      <c r="Y91" s="95">
        <v>0</v>
      </c>
      <c r="Z91" s="95">
        <v>0</v>
      </c>
      <c r="AA91" s="95">
        <v>0</v>
      </c>
      <c r="AB91" s="95">
        <v>1</v>
      </c>
      <c r="AC91" s="95">
        <v>3</v>
      </c>
      <c r="AD91" s="95">
        <v>5</v>
      </c>
      <c r="AE91" s="95">
        <v>12</v>
      </c>
      <c r="AF91" s="95">
        <v>13</v>
      </c>
      <c r="AG91" s="95">
        <v>16</v>
      </c>
      <c r="AH91" s="95">
        <v>16</v>
      </c>
      <c r="AI91" s="95">
        <v>12</v>
      </c>
      <c r="AJ91" s="95">
        <v>17</v>
      </c>
      <c r="AK91" s="95">
        <v>25</v>
      </c>
      <c r="AL91" s="95">
        <v>25</v>
      </c>
      <c r="AM91" s="95">
        <v>30</v>
      </c>
      <c r="AN91" s="95">
        <v>25</v>
      </c>
      <c r="AO91" s="95">
        <v>20</v>
      </c>
      <c r="AP91" s="95">
        <v>16</v>
      </c>
      <c r="AQ91" s="95">
        <v>0</v>
      </c>
      <c r="AR91" s="95">
        <v>236</v>
      </c>
      <c r="AS91" s="123"/>
      <c r="AT91" s="118">
        <v>1984</v>
      </c>
      <c r="AU91" s="95">
        <v>0</v>
      </c>
      <c r="AV91" s="95">
        <v>0</v>
      </c>
      <c r="AW91" s="95">
        <v>0</v>
      </c>
      <c r="AX91" s="95">
        <v>3</v>
      </c>
      <c r="AY91" s="95">
        <v>8</v>
      </c>
      <c r="AZ91" s="95">
        <v>19</v>
      </c>
      <c r="BA91" s="95">
        <v>31</v>
      </c>
      <c r="BB91" s="95">
        <v>34</v>
      </c>
      <c r="BC91" s="95">
        <v>36</v>
      </c>
      <c r="BD91" s="95">
        <v>40</v>
      </c>
      <c r="BE91" s="95">
        <v>47</v>
      </c>
      <c r="BF91" s="95">
        <v>63</v>
      </c>
      <c r="BG91" s="95">
        <v>82</v>
      </c>
      <c r="BH91" s="95">
        <v>76</v>
      </c>
      <c r="BI91" s="95">
        <v>68</v>
      </c>
      <c r="BJ91" s="95">
        <v>52</v>
      </c>
      <c r="BK91" s="95">
        <v>33</v>
      </c>
      <c r="BL91" s="95">
        <v>25</v>
      </c>
      <c r="BM91" s="95">
        <v>0</v>
      </c>
      <c r="BN91" s="95">
        <v>617</v>
      </c>
      <c r="BP91" s="118">
        <v>1984</v>
      </c>
    </row>
    <row r="92" spans="2:68">
      <c r="B92" s="118">
        <v>1985</v>
      </c>
      <c r="C92" s="95">
        <v>1</v>
      </c>
      <c r="D92" s="95">
        <v>0</v>
      </c>
      <c r="E92" s="95">
        <v>0</v>
      </c>
      <c r="F92" s="95">
        <v>5</v>
      </c>
      <c r="G92" s="95">
        <v>6</v>
      </c>
      <c r="H92" s="95">
        <v>14</v>
      </c>
      <c r="I92" s="95">
        <v>15</v>
      </c>
      <c r="J92" s="95">
        <v>29</v>
      </c>
      <c r="K92" s="95">
        <v>21</v>
      </c>
      <c r="L92" s="95">
        <v>28</v>
      </c>
      <c r="M92" s="95">
        <v>37</v>
      </c>
      <c r="N92" s="95">
        <v>45</v>
      </c>
      <c r="O92" s="95">
        <v>57</v>
      </c>
      <c r="P92" s="95">
        <v>53</v>
      </c>
      <c r="Q92" s="95">
        <v>46</v>
      </c>
      <c r="R92" s="95">
        <v>28</v>
      </c>
      <c r="S92" s="95">
        <v>23</v>
      </c>
      <c r="T92" s="95">
        <v>14</v>
      </c>
      <c r="U92" s="95">
        <v>0</v>
      </c>
      <c r="V92" s="95">
        <v>422</v>
      </c>
      <c r="W92" s="123"/>
      <c r="X92" s="118">
        <v>1985</v>
      </c>
      <c r="Y92" s="95">
        <v>0</v>
      </c>
      <c r="Z92" s="95">
        <v>0</v>
      </c>
      <c r="AA92" s="95">
        <v>0</v>
      </c>
      <c r="AB92" s="95">
        <v>3</v>
      </c>
      <c r="AC92" s="95">
        <v>1</v>
      </c>
      <c r="AD92" s="95">
        <v>8</v>
      </c>
      <c r="AE92" s="95">
        <v>14</v>
      </c>
      <c r="AF92" s="95">
        <v>14</v>
      </c>
      <c r="AG92" s="95">
        <v>12</v>
      </c>
      <c r="AH92" s="95">
        <v>22</v>
      </c>
      <c r="AI92" s="95">
        <v>26</v>
      </c>
      <c r="AJ92" s="95">
        <v>30</v>
      </c>
      <c r="AK92" s="95">
        <v>26</v>
      </c>
      <c r="AL92" s="95">
        <v>25</v>
      </c>
      <c r="AM92" s="95">
        <v>21</v>
      </c>
      <c r="AN92" s="95">
        <v>20</v>
      </c>
      <c r="AO92" s="95">
        <v>20</v>
      </c>
      <c r="AP92" s="95">
        <v>27</v>
      </c>
      <c r="AQ92" s="95">
        <v>0</v>
      </c>
      <c r="AR92" s="95">
        <v>269</v>
      </c>
      <c r="AS92" s="123"/>
      <c r="AT92" s="118">
        <v>1985</v>
      </c>
      <c r="AU92" s="95">
        <v>1</v>
      </c>
      <c r="AV92" s="95">
        <v>0</v>
      </c>
      <c r="AW92" s="95">
        <v>0</v>
      </c>
      <c r="AX92" s="95">
        <v>8</v>
      </c>
      <c r="AY92" s="95">
        <v>7</v>
      </c>
      <c r="AZ92" s="95">
        <v>22</v>
      </c>
      <c r="BA92" s="95">
        <v>29</v>
      </c>
      <c r="BB92" s="95">
        <v>43</v>
      </c>
      <c r="BC92" s="95">
        <v>33</v>
      </c>
      <c r="BD92" s="95">
        <v>50</v>
      </c>
      <c r="BE92" s="95">
        <v>63</v>
      </c>
      <c r="BF92" s="95">
        <v>75</v>
      </c>
      <c r="BG92" s="95">
        <v>83</v>
      </c>
      <c r="BH92" s="95">
        <v>78</v>
      </c>
      <c r="BI92" s="95">
        <v>67</v>
      </c>
      <c r="BJ92" s="95">
        <v>48</v>
      </c>
      <c r="BK92" s="95">
        <v>43</v>
      </c>
      <c r="BL92" s="95">
        <v>41</v>
      </c>
      <c r="BM92" s="95">
        <v>0</v>
      </c>
      <c r="BN92" s="95">
        <v>691</v>
      </c>
      <c r="BP92" s="118">
        <v>1985</v>
      </c>
    </row>
    <row r="93" spans="2:68">
      <c r="B93" s="118">
        <v>1986</v>
      </c>
      <c r="C93" s="95">
        <v>0</v>
      </c>
      <c r="D93" s="95">
        <v>0</v>
      </c>
      <c r="E93" s="95">
        <v>0</v>
      </c>
      <c r="F93" s="95">
        <v>3</v>
      </c>
      <c r="G93" s="95">
        <v>7</v>
      </c>
      <c r="H93" s="95">
        <v>9</v>
      </c>
      <c r="I93" s="95">
        <v>26</v>
      </c>
      <c r="J93" s="95">
        <v>20</v>
      </c>
      <c r="K93" s="95">
        <v>24</v>
      </c>
      <c r="L93" s="95">
        <v>21</v>
      </c>
      <c r="M93" s="95">
        <v>35</v>
      </c>
      <c r="N93" s="95">
        <v>37</v>
      </c>
      <c r="O93" s="95">
        <v>42</v>
      </c>
      <c r="P93" s="95">
        <v>52</v>
      </c>
      <c r="Q93" s="95">
        <v>59</v>
      </c>
      <c r="R93" s="95">
        <v>46</v>
      </c>
      <c r="S93" s="95">
        <v>20</v>
      </c>
      <c r="T93" s="95">
        <v>16</v>
      </c>
      <c r="U93" s="95">
        <v>0</v>
      </c>
      <c r="V93" s="95">
        <v>417</v>
      </c>
      <c r="W93" s="123"/>
      <c r="X93" s="118">
        <v>1986</v>
      </c>
      <c r="Y93" s="95">
        <v>1</v>
      </c>
      <c r="Z93" s="95">
        <v>0</v>
      </c>
      <c r="AA93" s="95">
        <v>0</v>
      </c>
      <c r="AB93" s="95">
        <v>1</v>
      </c>
      <c r="AC93" s="95">
        <v>1</v>
      </c>
      <c r="AD93" s="95">
        <v>5</v>
      </c>
      <c r="AE93" s="95">
        <v>10</v>
      </c>
      <c r="AF93" s="95">
        <v>17</v>
      </c>
      <c r="AG93" s="95">
        <v>16</v>
      </c>
      <c r="AH93" s="95">
        <v>16</v>
      </c>
      <c r="AI93" s="95">
        <v>19</v>
      </c>
      <c r="AJ93" s="95">
        <v>21</v>
      </c>
      <c r="AK93" s="95">
        <v>31</v>
      </c>
      <c r="AL93" s="95">
        <v>28</v>
      </c>
      <c r="AM93" s="95">
        <v>35</v>
      </c>
      <c r="AN93" s="95">
        <v>29</v>
      </c>
      <c r="AO93" s="95">
        <v>16</v>
      </c>
      <c r="AP93" s="95">
        <v>17</v>
      </c>
      <c r="AQ93" s="95">
        <v>0</v>
      </c>
      <c r="AR93" s="95">
        <v>263</v>
      </c>
      <c r="AS93" s="123"/>
      <c r="AT93" s="118">
        <v>1986</v>
      </c>
      <c r="AU93" s="95">
        <v>1</v>
      </c>
      <c r="AV93" s="95">
        <v>0</v>
      </c>
      <c r="AW93" s="95">
        <v>0</v>
      </c>
      <c r="AX93" s="95">
        <v>4</v>
      </c>
      <c r="AY93" s="95">
        <v>8</v>
      </c>
      <c r="AZ93" s="95">
        <v>14</v>
      </c>
      <c r="BA93" s="95">
        <v>36</v>
      </c>
      <c r="BB93" s="95">
        <v>37</v>
      </c>
      <c r="BC93" s="95">
        <v>40</v>
      </c>
      <c r="BD93" s="95">
        <v>37</v>
      </c>
      <c r="BE93" s="95">
        <v>54</v>
      </c>
      <c r="BF93" s="95">
        <v>58</v>
      </c>
      <c r="BG93" s="95">
        <v>73</v>
      </c>
      <c r="BH93" s="95">
        <v>80</v>
      </c>
      <c r="BI93" s="95">
        <v>94</v>
      </c>
      <c r="BJ93" s="95">
        <v>75</v>
      </c>
      <c r="BK93" s="95">
        <v>36</v>
      </c>
      <c r="BL93" s="95">
        <v>33</v>
      </c>
      <c r="BM93" s="95">
        <v>0</v>
      </c>
      <c r="BN93" s="95">
        <v>680</v>
      </c>
      <c r="BP93" s="118">
        <v>1986</v>
      </c>
    </row>
    <row r="94" spans="2:68">
      <c r="B94" s="118">
        <v>1987</v>
      </c>
      <c r="C94" s="95">
        <v>0</v>
      </c>
      <c r="D94" s="95">
        <v>0</v>
      </c>
      <c r="E94" s="95">
        <v>0</v>
      </c>
      <c r="F94" s="95">
        <v>1</v>
      </c>
      <c r="G94" s="95">
        <v>5</v>
      </c>
      <c r="H94" s="95">
        <v>11</v>
      </c>
      <c r="I94" s="95">
        <v>29</v>
      </c>
      <c r="J94" s="95">
        <v>24</v>
      </c>
      <c r="K94" s="95">
        <v>29</v>
      </c>
      <c r="L94" s="95">
        <v>25</v>
      </c>
      <c r="M94" s="95">
        <v>30</v>
      </c>
      <c r="N94" s="95">
        <v>56</v>
      </c>
      <c r="O94" s="95">
        <v>59</v>
      </c>
      <c r="P94" s="95">
        <v>54</v>
      </c>
      <c r="Q94" s="95">
        <v>70</v>
      </c>
      <c r="R94" s="95">
        <v>52</v>
      </c>
      <c r="S94" s="95">
        <v>37</v>
      </c>
      <c r="T94" s="95">
        <v>23</v>
      </c>
      <c r="U94" s="95">
        <v>0</v>
      </c>
      <c r="V94" s="95">
        <v>505</v>
      </c>
      <c r="W94" s="123"/>
      <c r="X94" s="118">
        <v>1987</v>
      </c>
      <c r="Y94" s="95">
        <v>0</v>
      </c>
      <c r="Z94" s="95">
        <v>0</v>
      </c>
      <c r="AA94" s="95">
        <v>1</v>
      </c>
      <c r="AB94" s="95">
        <v>1</v>
      </c>
      <c r="AC94" s="95">
        <v>3</v>
      </c>
      <c r="AD94" s="95">
        <v>8</v>
      </c>
      <c r="AE94" s="95">
        <v>7</v>
      </c>
      <c r="AF94" s="95">
        <v>19</v>
      </c>
      <c r="AG94" s="95">
        <v>21</v>
      </c>
      <c r="AH94" s="95">
        <v>20</v>
      </c>
      <c r="AI94" s="95">
        <v>24</v>
      </c>
      <c r="AJ94" s="95">
        <v>15</v>
      </c>
      <c r="AK94" s="95">
        <v>26</v>
      </c>
      <c r="AL94" s="95">
        <v>25</v>
      </c>
      <c r="AM94" s="95">
        <v>34</v>
      </c>
      <c r="AN94" s="95">
        <v>28</v>
      </c>
      <c r="AO94" s="95">
        <v>28</v>
      </c>
      <c r="AP94" s="95">
        <v>27</v>
      </c>
      <c r="AQ94" s="95">
        <v>0</v>
      </c>
      <c r="AR94" s="95">
        <v>287</v>
      </c>
      <c r="AS94" s="123"/>
      <c r="AT94" s="118">
        <v>1987</v>
      </c>
      <c r="AU94" s="95">
        <v>0</v>
      </c>
      <c r="AV94" s="95">
        <v>0</v>
      </c>
      <c r="AW94" s="95">
        <v>1</v>
      </c>
      <c r="AX94" s="95">
        <v>2</v>
      </c>
      <c r="AY94" s="95">
        <v>8</v>
      </c>
      <c r="AZ94" s="95">
        <v>19</v>
      </c>
      <c r="BA94" s="95">
        <v>36</v>
      </c>
      <c r="BB94" s="95">
        <v>43</v>
      </c>
      <c r="BC94" s="95">
        <v>50</v>
      </c>
      <c r="BD94" s="95">
        <v>45</v>
      </c>
      <c r="BE94" s="95">
        <v>54</v>
      </c>
      <c r="BF94" s="95">
        <v>71</v>
      </c>
      <c r="BG94" s="95">
        <v>85</v>
      </c>
      <c r="BH94" s="95">
        <v>79</v>
      </c>
      <c r="BI94" s="95">
        <v>104</v>
      </c>
      <c r="BJ94" s="95">
        <v>80</v>
      </c>
      <c r="BK94" s="95">
        <v>65</v>
      </c>
      <c r="BL94" s="95">
        <v>50</v>
      </c>
      <c r="BM94" s="95">
        <v>0</v>
      </c>
      <c r="BN94" s="95">
        <v>792</v>
      </c>
      <c r="BP94" s="118">
        <v>1987</v>
      </c>
    </row>
    <row r="95" spans="2:68">
      <c r="B95" s="118">
        <v>1988</v>
      </c>
      <c r="C95" s="95">
        <v>0</v>
      </c>
      <c r="D95" s="95">
        <v>0</v>
      </c>
      <c r="E95" s="95">
        <v>0</v>
      </c>
      <c r="F95" s="95">
        <v>2</v>
      </c>
      <c r="G95" s="95">
        <v>4</v>
      </c>
      <c r="H95" s="95">
        <v>12</v>
      </c>
      <c r="I95" s="95">
        <v>19</v>
      </c>
      <c r="J95" s="95">
        <v>25</v>
      </c>
      <c r="K95" s="95">
        <v>32</v>
      </c>
      <c r="L95" s="95">
        <v>26</v>
      </c>
      <c r="M95" s="95">
        <v>45</v>
      </c>
      <c r="N95" s="95">
        <v>58</v>
      </c>
      <c r="O95" s="95">
        <v>60</v>
      </c>
      <c r="P95" s="95">
        <v>68</v>
      </c>
      <c r="Q95" s="95">
        <v>60</v>
      </c>
      <c r="R95" s="95">
        <v>40</v>
      </c>
      <c r="S95" s="95">
        <v>20</v>
      </c>
      <c r="T95" s="95">
        <v>19</v>
      </c>
      <c r="U95" s="95">
        <v>0</v>
      </c>
      <c r="V95" s="95">
        <v>490</v>
      </c>
      <c r="W95" s="123"/>
      <c r="X95" s="118">
        <v>1988</v>
      </c>
      <c r="Y95" s="95">
        <v>0</v>
      </c>
      <c r="Z95" s="95">
        <v>0</v>
      </c>
      <c r="AA95" s="95">
        <v>1</v>
      </c>
      <c r="AB95" s="95">
        <v>0</v>
      </c>
      <c r="AC95" s="95">
        <v>4</v>
      </c>
      <c r="AD95" s="95">
        <v>8</v>
      </c>
      <c r="AE95" s="95">
        <v>14</v>
      </c>
      <c r="AF95" s="95">
        <v>20</v>
      </c>
      <c r="AG95" s="95">
        <v>15</v>
      </c>
      <c r="AH95" s="95">
        <v>14</v>
      </c>
      <c r="AI95" s="95">
        <v>14</v>
      </c>
      <c r="AJ95" s="95">
        <v>20</v>
      </c>
      <c r="AK95" s="95">
        <v>25</v>
      </c>
      <c r="AL95" s="95">
        <v>36</v>
      </c>
      <c r="AM95" s="95">
        <v>35</v>
      </c>
      <c r="AN95" s="95">
        <v>39</v>
      </c>
      <c r="AO95" s="95">
        <v>26</v>
      </c>
      <c r="AP95" s="95">
        <v>23</v>
      </c>
      <c r="AQ95" s="95">
        <v>0</v>
      </c>
      <c r="AR95" s="95">
        <v>294</v>
      </c>
      <c r="AS95" s="123"/>
      <c r="AT95" s="118">
        <v>1988</v>
      </c>
      <c r="AU95" s="95">
        <v>0</v>
      </c>
      <c r="AV95" s="95">
        <v>0</v>
      </c>
      <c r="AW95" s="95">
        <v>1</v>
      </c>
      <c r="AX95" s="95">
        <v>2</v>
      </c>
      <c r="AY95" s="95">
        <v>8</v>
      </c>
      <c r="AZ95" s="95">
        <v>20</v>
      </c>
      <c r="BA95" s="95">
        <v>33</v>
      </c>
      <c r="BB95" s="95">
        <v>45</v>
      </c>
      <c r="BC95" s="95">
        <v>47</v>
      </c>
      <c r="BD95" s="95">
        <v>40</v>
      </c>
      <c r="BE95" s="95">
        <v>59</v>
      </c>
      <c r="BF95" s="95">
        <v>78</v>
      </c>
      <c r="BG95" s="95">
        <v>85</v>
      </c>
      <c r="BH95" s="95">
        <v>104</v>
      </c>
      <c r="BI95" s="95">
        <v>95</v>
      </c>
      <c r="BJ95" s="95">
        <v>79</v>
      </c>
      <c r="BK95" s="95">
        <v>46</v>
      </c>
      <c r="BL95" s="95">
        <v>42</v>
      </c>
      <c r="BM95" s="95">
        <v>0</v>
      </c>
      <c r="BN95" s="95">
        <v>784</v>
      </c>
      <c r="BP95" s="118">
        <v>1988</v>
      </c>
    </row>
    <row r="96" spans="2:68">
      <c r="B96" s="118">
        <v>1989</v>
      </c>
      <c r="C96" s="95">
        <v>0</v>
      </c>
      <c r="D96" s="95">
        <v>0</v>
      </c>
      <c r="E96" s="95">
        <v>0</v>
      </c>
      <c r="F96" s="95">
        <v>3</v>
      </c>
      <c r="G96" s="95">
        <v>2</v>
      </c>
      <c r="H96" s="95">
        <v>6</v>
      </c>
      <c r="I96" s="95">
        <v>15</v>
      </c>
      <c r="J96" s="95">
        <v>22</v>
      </c>
      <c r="K96" s="95">
        <v>24</v>
      </c>
      <c r="L96" s="95">
        <v>31</v>
      </c>
      <c r="M96" s="95">
        <v>39</v>
      </c>
      <c r="N96" s="95">
        <v>48</v>
      </c>
      <c r="O96" s="95">
        <v>57</v>
      </c>
      <c r="P96" s="95">
        <v>64</v>
      </c>
      <c r="Q96" s="95">
        <v>67</v>
      </c>
      <c r="R96" s="95">
        <v>60</v>
      </c>
      <c r="S96" s="95">
        <v>31</v>
      </c>
      <c r="T96" s="95">
        <v>18</v>
      </c>
      <c r="U96" s="95">
        <v>0</v>
      </c>
      <c r="V96" s="95">
        <v>487</v>
      </c>
      <c r="W96" s="123"/>
      <c r="X96" s="118">
        <v>1989</v>
      </c>
      <c r="Y96" s="95">
        <v>0</v>
      </c>
      <c r="Z96" s="95">
        <v>0</v>
      </c>
      <c r="AA96" s="95">
        <v>0</v>
      </c>
      <c r="AB96" s="95">
        <v>2</v>
      </c>
      <c r="AC96" s="95">
        <v>1</v>
      </c>
      <c r="AD96" s="95">
        <v>3</v>
      </c>
      <c r="AE96" s="95">
        <v>8</v>
      </c>
      <c r="AF96" s="95">
        <v>13</v>
      </c>
      <c r="AG96" s="95">
        <v>19</v>
      </c>
      <c r="AH96" s="95">
        <v>23</v>
      </c>
      <c r="AI96" s="95">
        <v>20</v>
      </c>
      <c r="AJ96" s="95">
        <v>21</v>
      </c>
      <c r="AK96" s="95">
        <v>30</v>
      </c>
      <c r="AL96" s="95">
        <v>23</v>
      </c>
      <c r="AM96" s="95">
        <v>25</v>
      </c>
      <c r="AN96" s="95">
        <v>43</v>
      </c>
      <c r="AO96" s="95">
        <v>27</v>
      </c>
      <c r="AP96" s="95">
        <v>23</v>
      </c>
      <c r="AQ96" s="95">
        <v>0</v>
      </c>
      <c r="AR96" s="95">
        <v>281</v>
      </c>
      <c r="AS96" s="123"/>
      <c r="AT96" s="118">
        <v>1989</v>
      </c>
      <c r="AU96" s="95">
        <v>0</v>
      </c>
      <c r="AV96" s="95">
        <v>0</v>
      </c>
      <c r="AW96" s="95">
        <v>0</v>
      </c>
      <c r="AX96" s="95">
        <v>5</v>
      </c>
      <c r="AY96" s="95">
        <v>3</v>
      </c>
      <c r="AZ96" s="95">
        <v>9</v>
      </c>
      <c r="BA96" s="95">
        <v>23</v>
      </c>
      <c r="BB96" s="95">
        <v>35</v>
      </c>
      <c r="BC96" s="95">
        <v>43</v>
      </c>
      <c r="BD96" s="95">
        <v>54</v>
      </c>
      <c r="BE96" s="95">
        <v>59</v>
      </c>
      <c r="BF96" s="95">
        <v>69</v>
      </c>
      <c r="BG96" s="95">
        <v>87</v>
      </c>
      <c r="BH96" s="95">
        <v>87</v>
      </c>
      <c r="BI96" s="95">
        <v>92</v>
      </c>
      <c r="BJ96" s="95">
        <v>103</v>
      </c>
      <c r="BK96" s="95">
        <v>58</v>
      </c>
      <c r="BL96" s="95">
        <v>41</v>
      </c>
      <c r="BM96" s="95">
        <v>0</v>
      </c>
      <c r="BN96" s="95">
        <v>768</v>
      </c>
      <c r="BP96" s="118">
        <v>1989</v>
      </c>
    </row>
    <row r="97" spans="2:68">
      <c r="B97" s="118">
        <v>1990</v>
      </c>
      <c r="C97" s="95">
        <v>1</v>
      </c>
      <c r="D97" s="95">
        <v>0</v>
      </c>
      <c r="E97" s="95">
        <v>0</v>
      </c>
      <c r="F97" s="95">
        <v>2</v>
      </c>
      <c r="G97" s="95">
        <v>3</v>
      </c>
      <c r="H97" s="95">
        <v>9</v>
      </c>
      <c r="I97" s="95">
        <v>14</v>
      </c>
      <c r="J97" s="95">
        <v>20</v>
      </c>
      <c r="K97" s="95">
        <v>28</v>
      </c>
      <c r="L97" s="95">
        <v>39</v>
      </c>
      <c r="M97" s="95">
        <v>46</v>
      </c>
      <c r="N97" s="95">
        <v>54</v>
      </c>
      <c r="O97" s="95">
        <v>62</v>
      </c>
      <c r="P97" s="95">
        <v>70</v>
      </c>
      <c r="Q97" s="95">
        <v>61</v>
      </c>
      <c r="R97" s="95">
        <v>55</v>
      </c>
      <c r="S97" s="95">
        <v>33</v>
      </c>
      <c r="T97" s="95">
        <v>19</v>
      </c>
      <c r="U97" s="95">
        <v>0</v>
      </c>
      <c r="V97" s="95">
        <v>516</v>
      </c>
      <c r="W97" s="123"/>
      <c r="X97" s="118">
        <v>1990</v>
      </c>
      <c r="Y97" s="95">
        <v>0</v>
      </c>
      <c r="Z97" s="95">
        <v>0</v>
      </c>
      <c r="AA97" s="95">
        <v>1</v>
      </c>
      <c r="AB97" s="95">
        <v>0</v>
      </c>
      <c r="AC97" s="95">
        <v>4</v>
      </c>
      <c r="AD97" s="95">
        <v>8</v>
      </c>
      <c r="AE97" s="95">
        <v>10</v>
      </c>
      <c r="AF97" s="95">
        <v>20</v>
      </c>
      <c r="AG97" s="95">
        <v>27</v>
      </c>
      <c r="AH97" s="95">
        <v>16</v>
      </c>
      <c r="AI97" s="95">
        <v>17</v>
      </c>
      <c r="AJ97" s="95">
        <v>19</v>
      </c>
      <c r="AK97" s="95">
        <v>32</v>
      </c>
      <c r="AL97" s="95">
        <v>27</v>
      </c>
      <c r="AM97" s="95">
        <v>42</v>
      </c>
      <c r="AN97" s="95">
        <v>35</v>
      </c>
      <c r="AO97" s="95">
        <v>24</v>
      </c>
      <c r="AP97" s="95">
        <v>28</v>
      </c>
      <c r="AQ97" s="95">
        <v>0</v>
      </c>
      <c r="AR97" s="95">
        <v>310</v>
      </c>
      <c r="AS97" s="123"/>
      <c r="AT97" s="118">
        <v>1990</v>
      </c>
      <c r="AU97" s="95">
        <v>1</v>
      </c>
      <c r="AV97" s="95">
        <v>0</v>
      </c>
      <c r="AW97" s="95">
        <v>1</v>
      </c>
      <c r="AX97" s="95">
        <v>2</v>
      </c>
      <c r="AY97" s="95">
        <v>7</v>
      </c>
      <c r="AZ97" s="95">
        <v>17</v>
      </c>
      <c r="BA97" s="95">
        <v>24</v>
      </c>
      <c r="BB97" s="95">
        <v>40</v>
      </c>
      <c r="BC97" s="95">
        <v>55</v>
      </c>
      <c r="BD97" s="95">
        <v>55</v>
      </c>
      <c r="BE97" s="95">
        <v>63</v>
      </c>
      <c r="BF97" s="95">
        <v>73</v>
      </c>
      <c r="BG97" s="95">
        <v>94</v>
      </c>
      <c r="BH97" s="95">
        <v>97</v>
      </c>
      <c r="BI97" s="95">
        <v>103</v>
      </c>
      <c r="BJ97" s="95">
        <v>90</v>
      </c>
      <c r="BK97" s="95">
        <v>57</v>
      </c>
      <c r="BL97" s="95">
        <v>47</v>
      </c>
      <c r="BM97" s="95">
        <v>0</v>
      </c>
      <c r="BN97" s="95">
        <v>826</v>
      </c>
      <c r="BP97" s="118">
        <v>1990</v>
      </c>
    </row>
    <row r="98" spans="2:68">
      <c r="B98" s="118">
        <v>1991</v>
      </c>
      <c r="C98" s="95">
        <v>0</v>
      </c>
      <c r="D98" s="95">
        <v>0</v>
      </c>
      <c r="E98" s="95">
        <v>0</v>
      </c>
      <c r="F98" s="95">
        <v>0</v>
      </c>
      <c r="G98" s="95">
        <v>3</v>
      </c>
      <c r="H98" s="95">
        <v>3</v>
      </c>
      <c r="I98" s="95">
        <v>16</v>
      </c>
      <c r="J98" s="95">
        <v>19</v>
      </c>
      <c r="K98" s="95">
        <v>31</v>
      </c>
      <c r="L98" s="95">
        <v>26</v>
      </c>
      <c r="M98" s="95">
        <v>53</v>
      </c>
      <c r="N98" s="95">
        <v>39</v>
      </c>
      <c r="O98" s="95">
        <v>67</v>
      </c>
      <c r="P98" s="95">
        <v>71</v>
      </c>
      <c r="Q98" s="95">
        <v>61</v>
      </c>
      <c r="R98" s="95">
        <v>63</v>
      </c>
      <c r="S98" s="95">
        <v>37</v>
      </c>
      <c r="T98" s="95">
        <v>24</v>
      </c>
      <c r="U98" s="95">
        <v>0</v>
      </c>
      <c r="V98" s="95">
        <v>513</v>
      </c>
      <c r="W98" s="123"/>
      <c r="X98" s="118">
        <v>1991</v>
      </c>
      <c r="Y98" s="95">
        <v>0</v>
      </c>
      <c r="Z98" s="95">
        <v>0</v>
      </c>
      <c r="AA98" s="95">
        <v>1</v>
      </c>
      <c r="AB98" s="95">
        <v>1</v>
      </c>
      <c r="AC98" s="95">
        <v>1</v>
      </c>
      <c r="AD98" s="95">
        <v>4</v>
      </c>
      <c r="AE98" s="95">
        <v>10</v>
      </c>
      <c r="AF98" s="95">
        <v>15</v>
      </c>
      <c r="AG98" s="95">
        <v>14</v>
      </c>
      <c r="AH98" s="95">
        <v>22</v>
      </c>
      <c r="AI98" s="95">
        <v>18</v>
      </c>
      <c r="AJ98" s="95">
        <v>29</v>
      </c>
      <c r="AK98" s="95">
        <v>37</v>
      </c>
      <c r="AL98" s="95">
        <v>23</v>
      </c>
      <c r="AM98" s="95">
        <v>40</v>
      </c>
      <c r="AN98" s="95">
        <v>28</v>
      </c>
      <c r="AO98" s="95">
        <v>29</v>
      </c>
      <c r="AP98" s="95">
        <v>30</v>
      </c>
      <c r="AQ98" s="95">
        <v>0</v>
      </c>
      <c r="AR98" s="95">
        <v>302</v>
      </c>
      <c r="AS98" s="123"/>
      <c r="AT98" s="118">
        <v>1991</v>
      </c>
      <c r="AU98" s="95">
        <v>0</v>
      </c>
      <c r="AV98" s="95">
        <v>0</v>
      </c>
      <c r="AW98" s="95">
        <v>1</v>
      </c>
      <c r="AX98" s="95">
        <v>1</v>
      </c>
      <c r="AY98" s="95">
        <v>4</v>
      </c>
      <c r="AZ98" s="95">
        <v>7</v>
      </c>
      <c r="BA98" s="95">
        <v>26</v>
      </c>
      <c r="BB98" s="95">
        <v>34</v>
      </c>
      <c r="BC98" s="95">
        <v>45</v>
      </c>
      <c r="BD98" s="95">
        <v>48</v>
      </c>
      <c r="BE98" s="95">
        <v>71</v>
      </c>
      <c r="BF98" s="95">
        <v>68</v>
      </c>
      <c r="BG98" s="95">
        <v>104</v>
      </c>
      <c r="BH98" s="95">
        <v>94</v>
      </c>
      <c r="BI98" s="95">
        <v>101</v>
      </c>
      <c r="BJ98" s="95">
        <v>91</v>
      </c>
      <c r="BK98" s="95">
        <v>66</v>
      </c>
      <c r="BL98" s="95">
        <v>54</v>
      </c>
      <c r="BM98" s="95">
        <v>0</v>
      </c>
      <c r="BN98" s="95">
        <v>815</v>
      </c>
      <c r="BP98" s="118">
        <v>1991</v>
      </c>
    </row>
    <row r="99" spans="2:68">
      <c r="B99" s="118">
        <v>1992</v>
      </c>
      <c r="C99" s="95">
        <v>1</v>
      </c>
      <c r="D99" s="95">
        <v>0</v>
      </c>
      <c r="E99" s="95">
        <v>1</v>
      </c>
      <c r="F99" s="95">
        <v>1</v>
      </c>
      <c r="G99" s="95">
        <v>4</v>
      </c>
      <c r="H99" s="95">
        <v>9</v>
      </c>
      <c r="I99" s="95">
        <v>19</v>
      </c>
      <c r="J99" s="95">
        <v>22</v>
      </c>
      <c r="K99" s="95">
        <v>24</v>
      </c>
      <c r="L99" s="95">
        <v>36</v>
      </c>
      <c r="M99" s="95">
        <v>26</v>
      </c>
      <c r="N99" s="95">
        <v>41</v>
      </c>
      <c r="O99" s="95">
        <v>57</v>
      </c>
      <c r="P99" s="95">
        <v>65</v>
      </c>
      <c r="Q99" s="95">
        <v>81</v>
      </c>
      <c r="R99" s="95">
        <v>66</v>
      </c>
      <c r="S99" s="95">
        <v>47</v>
      </c>
      <c r="T99" s="95">
        <v>27</v>
      </c>
      <c r="U99" s="95">
        <v>0</v>
      </c>
      <c r="V99" s="95">
        <v>527</v>
      </c>
      <c r="W99" s="123"/>
      <c r="X99" s="118">
        <v>1992</v>
      </c>
      <c r="Y99" s="95">
        <v>0</v>
      </c>
      <c r="Z99" s="95">
        <v>0</v>
      </c>
      <c r="AA99" s="95">
        <v>0</v>
      </c>
      <c r="AB99" s="95">
        <v>2</v>
      </c>
      <c r="AC99" s="95">
        <v>3</v>
      </c>
      <c r="AD99" s="95">
        <v>6</v>
      </c>
      <c r="AE99" s="95">
        <v>15</v>
      </c>
      <c r="AF99" s="95">
        <v>11</v>
      </c>
      <c r="AG99" s="95">
        <v>31</v>
      </c>
      <c r="AH99" s="95">
        <v>25</v>
      </c>
      <c r="AI99" s="95">
        <v>25</v>
      </c>
      <c r="AJ99" s="95">
        <v>17</v>
      </c>
      <c r="AK99" s="95">
        <v>29</v>
      </c>
      <c r="AL99" s="95">
        <v>39</v>
      </c>
      <c r="AM99" s="95">
        <v>38</v>
      </c>
      <c r="AN99" s="95">
        <v>37</v>
      </c>
      <c r="AO99" s="95">
        <v>31</v>
      </c>
      <c r="AP99" s="95">
        <v>35</v>
      </c>
      <c r="AQ99" s="95">
        <v>0</v>
      </c>
      <c r="AR99" s="95">
        <v>344</v>
      </c>
      <c r="AS99" s="123"/>
      <c r="AT99" s="118">
        <v>1992</v>
      </c>
      <c r="AU99" s="95">
        <v>1</v>
      </c>
      <c r="AV99" s="95">
        <v>0</v>
      </c>
      <c r="AW99" s="95">
        <v>1</v>
      </c>
      <c r="AX99" s="95">
        <v>3</v>
      </c>
      <c r="AY99" s="95">
        <v>7</v>
      </c>
      <c r="AZ99" s="95">
        <v>15</v>
      </c>
      <c r="BA99" s="95">
        <v>34</v>
      </c>
      <c r="BB99" s="95">
        <v>33</v>
      </c>
      <c r="BC99" s="95">
        <v>55</v>
      </c>
      <c r="BD99" s="95">
        <v>61</v>
      </c>
      <c r="BE99" s="95">
        <v>51</v>
      </c>
      <c r="BF99" s="95">
        <v>58</v>
      </c>
      <c r="BG99" s="95">
        <v>86</v>
      </c>
      <c r="BH99" s="95">
        <v>104</v>
      </c>
      <c r="BI99" s="95">
        <v>119</v>
      </c>
      <c r="BJ99" s="95">
        <v>103</v>
      </c>
      <c r="BK99" s="95">
        <v>78</v>
      </c>
      <c r="BL99" s="95">
        <v>62</v>
      </c>
      <c r="BM99" s="95">
        <v>0</v>
      </c>
      <c r="BN99" s="95">
        <v>871</v>
      </c>
      <c r="BP99" s="118">
        <v>1992</v>
      </c>
    </row>
    <row r="100" spans="2:68">
      <c r="B100" s="118">
        <v>1993</v>
      </c>
      <c r="C100" s="95">
        <v>0</v>
      </c>
      <c r="D100" s="95">
        <v>0</v>
      </c>
      <c r="E100" s="95">
        <v>0</v>
      </c>
      <c r="F100" s="95">
        <v>2</v>
      </c>
      <c r="G100" s="95">
        <v>7</v>
      </c>
      <c r="H100" s="95">
        <v>10</v>
      </c>
      <c r="I100" s="95">
        <v>19</v>
      </c>
      <c r="J100" s="95">
        <v>21</v>
      </c>
      <c r="K100" s="95">
        <v>36</v>
      </c>
      <c r="L100" s="95">
        <v>33</v>
      </c>
      <c r="M100" s="95">
        <v>40</v>
      </c>
      <c r="N100" s="95">
        <v>50</v>
      </c>
      <c r="O100" s="95">
        <v>71</v>
      </c>
      <c r="P100" s="95">
        <v>73</v>
      </c>
      <c r="Q100" s="95">
        <v>74</v>
      </c>
      <c r="R100" s="95">
        <v>64</v>
      </c>
      <c r="S100" s="95">
        <v>44</v>
      </c>
      <c r="T100" s="95">
        <v>31</v>
      </c>
      <c r="U100" s="95">
        <v>0</v>
      </c>
      <c r="V100" s="95">
        <v>575</v>
      </c>
      <c r="W100" s="123"/>
      <c r="X100" s="118">
        <v>1993</v>
      </c>
      <c r="Y100" s="95">
        <v>0</v>
      </c>
      <c r="Z100" s="95">
        <v>0</v>
      </c>
      <c r="AA100" s="95">
        <v>0</v>
      </c>
      <c r="AB100" s="95">
        <v>1</v>
      </c>
      <c r="AC100" s="95">
        <v>0</v>
      </c>
      <c r="AD100" s="95">
        <v>4</v>
      </c>
      <c r="AE100" s="95">
        <v>4</v>
      </c>
      <c r="AF100" s="95">
        <v>8</v>
      </c>
      <c r="AG100" s="95">
        <v>15</v>
      </c>
      <c r="AH100" s="95">
        <v>20</v>
      </c>
      <c r="AI100" s="95">
        <v>13</v>
      </c>
      <c r="AJ100" s="95">
        <v>25</v>
      </c>
      <c r="AK100" s="95">
        <v>14</v>
      </c>
      <c r="AL100" s="95">
        <v>33</v>
      </c>
      <c r="AM100" s="95">
        <v>33</v>
      </c>
      <c r="AN100" s="95">
        <v>52</v>
      </c>
      <c r="AO100" s="95">
        <v>28</v>
      </c>
      <c r="AP100" s="95">
        <v>29</v>
      </c>
      <c r="AQ100" s="95">
        <v>0</v>
      </c>
      <c r="AR100" s="95">
        <v>279</v>
      </c>
      <c r="AS100" s="123"/>
      <c r="AT100" s="118">
        <v>1993</v>
      </c>
      <c r="AU100" s="95">
        <v>0</v>
      </c>
      <c r="AV100" s="95">
        <v>0</v>
      </c>
      <c r="AW100" s="95">
        <v>0</v>
      </c>
      <c r="AX100" s="95">
        <v>3</v>
      </c>
      <c r="AY100" s="95">
        <v>7</v>
      </c>
      <c r="AZ100" s="95">
        <v>14</v>
      </c>
      <c r="BA100" s="95">
        <v>23</v>
      </c>
      <c r="BB100" s="95">
        <v>29</v>
      </c>
      <c r="BC100" s="95">
        <v>51</v>
      </c>
      <c r="BD100" s="95">
        <v>53</v>
      </c>
      <c r="BE100" s="95">
        <v>53</v>
      </c>
      <c r="BF100" s="95">
        <v>75</v>
      </c>
      <c r="BG100" s="95">
        <v>85</v>
      </c>
      <c r="BH100" s="95">
        <v>106</v>
      </c>
      <c r="BI100" s="95">
        <v>107</v>
      </c>
      <c r="BJ100" s="95">
        <v>116</v>
      </c>
      <c r="BK100" s="95">
        <v>72</v>
      </c>
      <c r="BL100" s="95">
        <v>60</v>
      </c>
      <c r="BM100" s="95">
        <v>0</v>
      </c>
      <c r="BN100" s="95">
        <v>854</v>
      </c>
      <c r="BP100" s="118">
        <v>1993</v>
      </c>
    </row>
    <row r="101" spans="2:68">
      <c r="B101" s="118">
        <v>1994</v>
      </c>
      <c r="C101" s="95">
        <v>0</v>
      </c>
      <c r="D101" s="95">
        <v>0</v>
      </c>
      <c r="E101" s="95">
        <v>0</v>
      </c>
      <c r="F101" s="95">
        <v>1</v>
      </c>
      <c r="G101" s="95">
        <v>4</v>
      </c>
      <c r="H101" s="95">
        <v>5</v>
      </c>
      <c r="I101" s="95">
        <v>14</v>
      </c>
      <c r="J101" s="95">
        <v>20</v>
      </c>
      <c r="K101" s="95">
        <v>42</v>
      </c>
      <c r="L101" s="95">
        <v>40</v>
      </c>
      <c r="M101" s="95">
        <v>43</v>
      </c>
      <c r="N101" s="95">
        <v>34</v>
      </c>
      <c r="O101" s="95">
        <v>67</v>
      </c>
      <c r="P101" s="95">
        <v>92</v>
      </c>
      <c r="Q101" s="95">
        <v>82</v>
      </c>
      <c r="R101" s="95">
        <v>80</v>
      </c>
      <c r="S101" s="95">
        <v>53</v>
      </c>
      <c r="T101" s="95">
        <v>31</v>
      </c>
      <c r="U101" s="95">
        <v>0</v>
      </c>
      <c r="V101" s="95">
        <v>608</v>
      </c>
      <c r="W101" s="123"/>
      <c r="X101" s="118">
        <v>1994</v>
      </c>
      <c r="Y101" s="95">
        <v>0</v>
      </c>
      <c r="Z101" s="95">
        <v>0</v>
      </c>
      <c r="AA101" s="95">
        <v>0</v>
      </c>
      <c r="AB101" s="95">
        <v>0</v>
      </c>
      <c r="AC101" s="95">
        <v>0</v>
      </c>
      <c r="AD101" s="95">
        <v>7</v>
      </c>
      <c r="AE101" s="95">
        <v>7</v>
      </c>
      <c r="AF101" s="95">
        <v>14</v>
      </c>
      <c r="AG101" s="95">
        <v>13</v>
      </c>
      <c r="AH101" s="95">
        <v>20</v>
      </c>
      <c r="AI101" s="95">
        <v>21</v>
      </c>
      <c r="AJ101" s="95">
        <v>17</v>
      </c>
      <c r="AK101" s="95">
        <v>25</v>
      </c>
      <c r="AL101" s="95">
        <v>25</v>
      </c>
      <c r="AM101" s="95">
        <v>43</v>
      </c>
      <c r="AN101" s="95">
        <v>33</v>
      </c>
      <c r="AO101" s="95">
        <v>30</v>
      </c>
      <c r="AP101" s="95">
        <v>30</v>
      </c>
      <c r="AQ101" s="95">
        <v>0</v>
      </c>
      <c r="AR101" s="95">
        <v>285</v>
      </c>
      <c r="AS101" s="123"/>
      <c r="AT101" s="118">
        <v>1994</v>
      </c>
      <c r="AU101" s="95">
        <v>0</v>
      </c>
      <c r="AV101" s="95">
        <v>0</v>
      </c>
      <c r="AW101" s="95">
        <v>0</v>
      </c>
      <c r="AX101" s="95">
        <v>1</v>
      </c>
      <c r="AY101" s="95">
        <v>4</v>
      </c>
      <c r="AZ101" s="95">
        <v>12</v>
      </c>
      <c r="BA101" s="95">
        <v>21</v>
      </c>
      <c r="BB101" s="95">
        <v>34</v>
      </c>
      <c r="BC101" s="95">
        <v>55</v>
      </c>
      <c r="BD101" s="95">
        <v>60</v>
      </c>
      <c r="BE101" s="95">
        <v>64</v>
      </c>
      <c r="BF101" s="95">
        <v>51</v>
      </c>
      <c r="BG101" s="95">
        <v>92</v>
      </c>
      <c r="BH101" s="95">
        <v>117</v>
      </c>
      <c r="BI101" s="95">
        <v>125</v>
      </c>
      <c r="BJ101" s="95">
        <v>113</v>
      </c>
      <c r="BK101" s="95">
        <v>83</v>
      </c>
      <c r="BL101" s="95">
        <v>61</v>
      </c>
      <c r="BM101" s="95">
        <v>0</v>
      </c>
      <c r="BN101" s="95">
        <v>893</v>
      </c>
      <c r="BP101" s="118">
        <v>1994</v>
      </c>
    </row>
    <row r="102" spans="2:68">
      <c r="B102" s="118">
        <v>1995</v>
      </c>
      <c r="C102" s="95">
        <v>0</v>
      </c>
      <c r="D102" s="95">
        <v>0</v>
      </c>
      <c r="E102" s="95">
        <v>0</v>
      </c>
      <c r="F102" s="95">
        <v>3</v>
      </c>
      <c r="G102" s="95">
        <v>1</v>
      </c>
      <c r="H102" s="95">
        <v>12</v>
      </c>
      <c r="I102" s="95">
        <v>14</v>
      </c>
      <c r="J102" s="95">
        <v>20</v>
      </c>
      <c r="K102" s="95">
        <v>41</v>
      </c>
      <c r="L102" s="95">
        <v>32</v>
      </c>
      <c r="M102" s="95">
        <v>41</v>
      </c>
      <c r="N102" s="95">
        <v>43</v>
      </c>
      <c r="O102" s="95">
        <v>63</v>
      </c>
      <c r="P102" s="95">
        <v>73</v>
      </c>
      <c r="Q102" s="95">
        <v>79</v>
      </c>
      <c r="R102" s="95">
        <v>96</v>
      </c>
      <c r="S102" s="95">
        <v>50</v>
      </c>
      <c r="T102" s="95">
        <v>36</v>
      </c>
      <c r="U102" s="95">
        <v>0</v>
      </c>
      <c r="V102" s="95">
        <v>604</v>
      </c>
      <c r="W102" s="123"/>
      <c r="X102" s="118">
        <v>1995</v>
      </c>
      <c r="Y102" s="95">
        <v>0</v>
      </c>
      <c r="Z102" s="95">
        <v>0</v>
      </c>
      <c r="AA102" s="95">
        <v>1</v>
      </c>
      <c r="AB102" s="95">
        <v>1</v>
      </c>
      <c r="AC102" s="95">
        <v>4</v>
      </c>
      <c r="AD102" s="95">
        <v>9</v>
      </c>
      <c r="AE102" s="95">
        <v>11</v>
      </c>
      <c r="AF102" s="95">
        <v>12</v>
      </c>
      <c r="AG102" s="95">
        <v>19</v>
      </c>
      <c r="AH102" s="95">
        <v>24</v>
      </c>
      <c r="AI102" s="95">
        <v>30</v>
      </c>
      <c r="AJ102" s="95">
        <v>21</v>
      </c>
      <c r="AK102" s="95">
        <v>23</v>
      </c>
      <c r="AL102" s="95">
        <v>34</v>
      </c>
      <c r="AM102" s="95">
        <v>39</v>
      </c>
      <c r="AN102" s="95">
        <v>33</v>
      </c>
      <c r="AO102" s="95">
        <v>34</v>
      </c>
      <c r="AP102" s="95">
        <v>32</v>
      </c>
      <c r="AQ102" s="95">
        <v>0</v>
      </c>
      <c r="AR102" s="95">
        <v>327</v>
      </c>
      <c r="AS102" s="123"/>
      <c r="AT102" s="118">
        <v>1995</v>
      </c>
      <c r="AU102" s="95">
        <v>0</v>
      </c>
      <c r="AV102" s="95">
        <v>0</v>
      </c>
      <c r="AW102" s="95">
        <v>1</v>
      </c>
      <c r="AX102" s="95">
        <v>4</v>
      </c>
      <c r="AY102" s="95">
        <v>5</v>
      </c>
      <c r="AZ102" s="95">
        <v>21</v>
      </c>
      <c r="BA102" s="95">
        <v>25</v>
      </c>
      <c r="BB102" s="95">
        <v>32</v>
      </c>
      <c r="BC102" s="95">
        <v>60</v>
      </c>
      <c r="BD102" s="95">
        <v>56</v>
      </c>
      <c r="BE102" s="95">
        <v>71</v>
      </c>
      <c r="BF102" s="95">
        <v>64</v>
      </c>
      <c r="BG102" s="95">
        <v>86</v>
      </c>
      <c r="BH102" s="95">
        <v>107</v>
      </c>
      <c r="BI102" s="95">
        <v>118</v>
      </c>
      <c r="BJ102" s="95">
        <v>129</v>
      </c>
      <c r="BK102" s="95">
        <v>84</v>
      </c>
      <c r="BL102" s="95">
        <v>68</v>
      </c>
      <c r="BM102" s="95">
        <v>0</v>
      </c>
      <c r="BN102" s="95">
        <v>931</v>
      </c>
      <c r="BP102" s="118">
        <v>1995</v>
      </c>
    </row>
    <row r="103" spans="2:68">
      <c r="B103" s="118">
        <v>1996</v>
      </c>
      <c r="C103" s="95">
        <v>0</v>
      </c>
      <c r="D103" s="95">
        <v>0</v>
      </c>
      <c r="E103" s="95">
        <v>0</v>
      </c>
      <c r="F103" s="95">
        <v>2</v>
      </c>
      <c r="G103" s="95">
        <v>2</v>
      </c>
      <c r="H103" s="95">
        <v>11</v>
      </c>
      <c r="I103" s="95">
        <v>14</v>
      </c>
      <c r="J103" s="95">
        <v>26</v>
      </c>
      <c r="K103" s="95">
        <v>19</v>
      </c>
      <c r="L103" s="95">
        <v>39</v>
      </c>
      <c r="M103" s="95">
        <v>42</v>
      </c>
      <c r="N103" s="95">
        <v>36</v>
      </c>
      <c r="O103" s="95">
        <v>58</v>
      </c>
      <c r="P103" s="95">
        <v>81</v>
      </c>
      <c r="Q103" s="95">
        <v>64</v>
      </c>
      <c r="R103" s="95">
        <v>88</v>
      </c>
      <c r="S103" s="95">
        <v>58</v>
      </c>
      <c r="T103" s="95">
        <v>46</v>
      </c>
      <c r="U103" s="95">
        <v>0</v>
      </c>
      <c r="V103" s="95">
        <v>586</v>
      </c>
      <c r="W103" s="123"/>
      <c r="X103" s="118">
        <v>1996</v>
      </c>
      <c r="Y103" s="95">
        <v>0</v>
      </c>
      <c r="Z103" s="95">
        <v>0</v>
      </c>
      <c r="AA103" s="95">
        <v>1</v>
      </c>
      <c r="AB103" s="95">
        <v>0</v>
      </c>
      <c r="AC103" s="95">
        <v>3</v>
      </c>
      <c r="AD103" s="95">
        <v>3</v>
      </c>
      <c r="AE103" s="95">
        <v>6</v>
      </c>
      <c r="AF103" s="95">
        <v>11</v>
      </c>
      <c r="AG103" s="95">
        <v>24</v>
      </c>
      <c r="AH103" s="95">
        <v>22</v>
      </c>
      <c r="AI103" s="95">
        <v>29</v>
      </c>
      <c r="AJ103" s="95">
        <v>13</v>
      </c>
      <c r="AK103" s="95">
        <v>27</v>
      </c>
      <c r="AL103" s="95">
        <v>30</v>
      </c>
      <c r="AM103" s="95">
        <v>33</v>
      </c>
      <c r="AN103" s="95">
        <v>38</v>
      </c>
      <c r="AO103" s="95">
        <v>37</v>
      </c>
      <c r="AP103" s="95">
        <v>49</v>
      </c>
      <c r="AQ103" s="95">
        <v>0</v>
      </c>
      <c r="AR103" s="95">
        <v>326</v>
      </c>
      <c r="AS103" s="123"/>
      <c r="AT103" s="118">
        <v>1996</v>
      </c>
      <c r="AU103" s="95">
        <v>0</v>
      </c>
      <c r="AV103" s="95">
        <v>0</v>
      </c>
      <c r="AW103" s="95">
        <v>1</v>
      </c>
      <c r="AX103" s="95">
        <v>2</v>
      </c>
      <c r="AY103" s="95">
        <v>5</v>
      </c>
      <c r="AZ103" s="95">
        <v>14</v>
      </c>
      <c r="BA103" s="95">
        <v>20</v>
      </c>
      <c r="BB103" s="95">
        <v>37</v>
      </c>
      <c r="BC103" s="95">
        <v>43</v>
      </c>
      <c r="BD103" s="95">
        <v>61</v>
      </c>
      <c r="BE103" s="95">
        <v>71</v>
      </c>
      <c r="BF103" s="95">
        <v>49</v>
      </c>
      <c r="BG103" s="95">
        <v>85</v>
      </c>
      <c r="BH103" s="95">
        <v>111</v>
      </c>
      <c r="BI103" s="95">
        <v>97</v>
      </c>
      <c r="BJ103" s="95">
        <v>126</v>
      </c>
      <c r="BK103" s="95">
        <v>95</v>
      </c>
      <c r="BL103" s="95">
        <v>95</v>
      </c>
      <c r="BM103" s="95">
        <v>0</v>
      </c>
      <c r="BN103" s="95">
        <v>912</v>
      </c>
      <c r="BP103" s="118">
        <v>1996</v>
      </c>
    </row>
    <row r="104" spans="2:68">
      <c r="B104" s="119">
        <v>1997</v>
      </c>
      <c r="C104" s="95">
        <v>0</v>
      </c>
      <c r="D104" s="95">
        <v>0</v>
      </c>
      <c r="E104" s="95">
        <v>0</v>
      </c>
      <c r="F104" s="95">
        <v>1</v>
      </c>
      <c r="G104" s="95">
        <v>2</v>
      </c>
      <c r="H104" s="95">
        <v>4</v>
      </c>
      <c r="I104" s="95">
        <v>11</v>
      </c>
      <c r="J104" s="95">
        <v>15</v>
      </c>
      <c r="K104" s="95">
        <v>30</v>
      </c>
      <c r="L104" s="95">
        <v>40</v>
      </c>
      <c r="M104" s="95">
        <v>42</v>
      </c>
      <c r="N104" s="95">
        <v>45</v>
      </c>
      <c r="O104" s="95">
        <v>60</v>
      </c>
      <c r="P104" s="95">
        <v>88</v>
      </c>
      <c r="Q104" s="95">
        <v>82</v>
      </c>
      <c r="R104" s="95">
        <v>73</v>
      </c>
      <c r="S104" s="95">
        <v>64</v>
      </c>
      <c r="T104" s="95">
        <v>22</v>
      </c>
      <c r="U104" s="95">
        <v>0</v>
      </c>
      <c r="V104" s="95">
        <v>579</v>
      </c>
      <c r="W104" s="123"/>
      <c r="X104" s="119">
        <v>1997</v>
      </c>
      <c r="Y104" s="95">
        <v>0</v>
      </c>
      <c r="Z104" s="95">
        <v>0</v>
      </c>
      <c r="AA104" s="95">
        <v>0</v>
      </c>
      <c r="AB104" s="95">
        <v>3</v>
      </c>
      <c r="AC104" s="95">
        <v>3</v>
      </c>
      <c r="AD104" s="95">
        <v>8</v>
      </c>
      <c r="AE104" s="95">
        <v>14</v>
      </c>
      <c r="AF104" s="95">
        <v>12</v>
      </c>
      <c r="AG104" s="95">
        <v>19</v>
      </c>
      <c r="AH104" s="95">
        <v>21</v>
      </c>
      <c r="AI104" s="95">
        <v>20</v>
      </c>
      <c r="AJ104" s="95">
        <v>22</v>
      </c>
      <c r="AK104" s="95">
        <v>26</v>
      </c>
      <c r="AL104" s="95">
        <v>40</v>
      </c>
      <c r="AM104" s="95">
        <v>42</v>
      </c>
      <c r="AN104" s="95">
        <v>32</v>
      </c>
      <c r="AO104" s="95">
        <v>39</v>
      </c>
      <c r="AP104" s="95">
        <v>28</v>
      </c>
      <c r="AQ104" s="95">
        <v>0</v>
      </c>
      <c r="AR104" s="95">
        <v>329</v>
      </c>
      <c r="AS104" s="123"/>
      <c r="AT104" s="119">
        <v>1997</v>
      </c>
      <c r="AU104" s="95">
        <v>0</v>
      </c>
      <c r="AV104" s="95">
        <v>0</v>
      </c>
      <c r="AW104" s="95">
        <v>0</v>
      </c>
      <c r="AX104" s="95">
        <v>4</v>
      </c>
      <c r="AY104" s="95">
        <v>5</v>
      </c>
      <c r="AZ104" s="95">
        <v>12</v>
      </c>
      <c r="BA104" s="95">
        <v>25</v>
      </c>
      <c r="BB104" s="95">
        <v>27</v>
      </c>
      <c r="BC104" s="95">
        <v>49</v>
      </c>
      <c r="BD104" s="95">
        <v>61</v>
      </c>
      <c r="BE104" s="95">
        <v>62</v>
      </c>
      <c r="BF104" s="95">
        <v>67</v>
      </c>
      <c r="BG104" s="95">
        <v>86</v>
      </c>
      <c r="BH104" s="95">
        <v>128</v>
      </c>
      <c r="BI104" s="95">
        <v>124</v>
      </c>
      <c r="BJ104" s="95">
        <v>105</v>
      </c>
      <c r="BK104" s="95">
        <v>103</v>
      </c>
      <c r="BL104" s="95">
        <v>50</v>
      </c>
      <c r="BM104" s="95">
        <v>0</v>
      </c>
      <c r="BN104" s="95">
        <v>908</v>
      </c>
      <c r="BP104" s="119">
        <v>1997</v>
      </c>
    </row>
    <row r="105" spans="2:68">
      <c r="B105" s="119">
        <v>1998</v>
      </c>
      <c r="C105" s="95">
        <v>0</v>
      </c>
      <c r="D105" s="95">
        <v>0</v>
      </c>
      <c r="E105" s="95">
        <v>0</v>
      </c>
      <c r="F105" s="95">
        <v>0</v>
      </c>
      <c r="G105" s="95">
        <v>1</v>
      </c>
      <c r="H105" s="95">
        <v>10</v>
      </c>
      <c r="I105" s="95">
        <v>14</v>
      </c>
      <c r="J105" s="95">
        <v>20</v>
      </c>
      <c r="K105" s="95">
        <v>22</v>
      </c>
      <c r="L105" s="95">
        <v>41</v>
      </c>
      <c r="M105" s="95">
        <v>44</v>
      </c>
      <c r="N105" s="95">
        <v>39</v>
      </c>
      <c r="O105" s="95">
        <v>72</v>
      </c>
      <c r="P105" s="95">
        <v>75</v>
      </c>
      <c r="Q105" s="95">
        <v>108</v>
      </c>
      <c r="R105" s="95">
        <v>77</v>
      </c>
      <c r="S105" s="95">
        <v>58</v>
      </c>
      <c r="T105" s="95">
        <v>42</v>
      </c>
      <c r="U105" s="95">
        <v>0</v>
      </c>
      <c r="V105" s="95">
        <v>623</v>
      </c>
      <c r="W105" s="123"/>
      <c r="X105" s="119">
        <v>1998</v>
      </c>
      <c r="Y105" s="95">
        <v>0</v>
      </c>
      <c r="Z105" s="95">
        <v>0</v>
      </c>
      <c r="AA105" s="95">
        <v>0</v>
      </c>
      <c r="AB105" s="95">
        <v>1</v>
      </c>
      <c r="AC105" s="95">
        <v>0</v>
      </c>
      <c r="AD105" s="95">
        <v>5</v>
      </c>
      <c r="AE105" s="95">
        <v>11</v>
      </c>
      <c r="AF105" s="95">
        <v>14</v>
      </c>
      <c r="AG105" s="95">
        <v>16</v>
      </c>
      <c r="AH105" s="95">
        <v>19</v>
      </c>
      <c r="AI105" s="95">
        <v>20</v>
      </c>
      <c r="AJ105" s="95">
        <v>21</v>
      </c>
      <c r="AK105" s="95">
        <v>28</v>
      </c>
      <c r="AL105" s="95">
        <v>31</v>
      </c>
      <c r="AM105" s="95">
        <v>38</v>
      </c>
      <c r="AN105" s="95">
        <v>36</v>
      </c>
      <c r="AO105" s="95">
        <v>46</v>
      </c>
      <c r="AP105" s="95">
        <v>57</v>
      </c>
      <c r="AQ105" s="95">
        <v>0</v>
      </c>
      <c r="AR105" s="95">
        <v>343</v>
      </c>
      <c r="AS105" s="123"/>
      <c r="AT105" s="119">
        <v>1998</v>
      </c>
      <c r="AU105" s="95">
        <v>0</v>
      </c>
      <c r="AV105" s="95">
        <v>0</v>
      </c>
      <c r="AW105" s="95">
        <v>0</v>
      </c>
      <c r="AX105" s="95">
        <v>1</v>
      </c>
      <c r="AY105" s="95">
        <v>1</v>
      </c>
      <c r="AZ105" s="95">
        <v>15</v>
      </c>
      <c r="BA105" s="95">
        <v>25</v>
      </c>
      <c r="BB105" s="95">
        <v>34</v>
      </c>
      <c r="BC105" s="95">
        <v>38</v>
      </c>
      <c r="BD105" s="95">
        <v>60</v>
      </c>
      <c r="BE105" s="95">
        <v>64</v>
      </c>
      <c r="BF105" s="95">
        <v>60</v>
      </c>
      <c r="BG105" s="95">
        <v>100</v>
      </c>
      <c r="BH105" s="95">
        <v>106</v>
      </c>
      <c r="BI105" s="95">
        <v>146</v>
      </c>
      <c r="BJ105" s="95">
        <v>113</v>
      </c>
      <c r="BK105" s="95">
        <v>104</v>
      </c>
      <c r="BL105" s="95">
        <v>99</v>
      </c>
      <c r="BM105" s="95">
        <v>0</v>
      </c>
      <c r="BN105" s="95">
        <v>966</v>
      </c>
      <c r="BP105" s="119">
        <v>1998</v>
      </c>
    </row>
    <row r="106" spans="2:68">
      <c r="B106" s="119">
        <v>1999</v>
      </c>
      <c r="C106" s="95">
        <v>0</v>
      </c>
      <c r="D106" s="95">
        <v>0</v>
      </c>
      <c r="E106" s="95">
        <v>0</v>
      </c>
      <c r="F106" s="95">
        <v>0</v>
      </c>
      <c r="G106" s="95">
        <v>3</v>
      </c>
      <c r="H106" s="95">
        <v>8</v>
      </c>
      <c r="I106" s="95">
        <v>9</v>
      </c>
      <c r="J106" s="95">
        <v>17</v>
      </c>
      <c r="K106" s="95">
        <v>26</v>
      </c>
      <c r="L106" s="95">
        <v>36</v>
      </c>
      <c r="M106" s="95">
        <v>47</v>
      </c>
      <c r="N106" s="95">
        <v>64</v>
      </c>
      <c r="O106" s="95">
        <v>52</v>
      </c>
      <c r="P106" s="95">
        <v>70</v>
      </c>
      <c r="Q106" s="95">
        <v>92</v>
      </c>
      <c r="R106" s="95">
        <v>83</v>
      </c>
      <c r="S106" s="95">
        <v>71</v>
      </c>
      <c r="T106" s="95">
        <v>53</v>
      </c>
      <c r="U106" s="95">
        <v>0</v>
      </c>
      <c r="V106" s="95">
        <v>631</v>
      </c>
      <c r="W106" s="123"/>
      <c r="X106" s="119">
        <v>1999</v>
      </c>
      <c r="Y106" s="95">
        <v>0</v>
      </c>
      <c r="Z106" s="95">
        <v>0</v>
      </c>
      <c r="AA106" s="95">
        <v>0</v>
      </c>
      <c r="AB106" s="95">
        <v>1</v>
      </c>
      <c r="AC106" s="95">
        <v>2</v>
      </c>
      <c r="AD106" s="95">
        <v>5</v>
      </c>
      <c r="AE106" s="95">
        <v>10</v>
      </c>
      <c r="AF106" s="95">
        <v>15</v>
      </c>
      <c r="AG106" s="95">
        <v>15</v>
      </c>
      <c r="AH106" s="95">
        <v>22</v>
      </c>
      <c r="AI106" s="95">
        <v>26</v>
      </c>
      <c r="AJ106" s="95">
        <v>21</v>
      </c>
      <c r="AK106" s="95">
        <v>31</v>
      </c>
      <c r="AL106" s="95">
        <v>36</v>
      </c>
      <c r="AM106" s="95">
        <v>51</v>
      </c>
      <c r="AN106" s="95">
        <v>37</v>
      </c>
      <c r="AO106" s="95">
        <v>30</v>
      </c>
      <c r="AP106" s="95">
        <v>57</v>
      </c>
      <c r="AQ106" s="95">
        <v>0</v>
      </c>
      <c r="AR106" s="95">
        <v>359</v>
      </c>
      <c r="AS106" s="123"/>
      <c r="AT106" s="119">
        <v>1999</v>
      </c>
      <c r="AU106" s="95">
        <v>0</v>
      </c>
      <c r="AV106" s="95">
        <v>0</v>
      </c>
      <c r="AW106" s="95">
        <v>0</v>
      </c>
      <c r="AX106" s="95">
        <v>1</v>
      </c>
      <c r="AY106" s="95">
        <v>5</v>
      </c>
      <c r="AZ106" s="95">
        <v>13</v>
      </c>
      <c r="BA106" s="95">
        <v>19</v>
      </c>
      <c r="BB106" s="95">
        <v>32</v>
      </c>
      <c r="BC106" s="95">
        <v>41</v>
      </c>
      <c r="BD106" s="95">
        <v>58</v>
      </c>
      <c r="BE106" s="95">
        <v>73</v>
      </c>
      <c r="BF106" s="95">
        <v>85</v>
      </c>
      <c r="BG106" s="95">
        <v>83</v>
      </c>
      <c r="BH106" s="95">
        <v>106</v>
      </c>
      <c r="BI106" s="95">
        <v>143</v>
      </c>
      <c r="BJ106" s="95">
        <v>120</v>
      </c>
      <c r="BK106" s="95">
        <v>101</v>
      </c>
      <c r="BL106" s="95">
        <v>110</v>
      </c>
      <c r="BM106" s="95">
        <v>0</v>
      </c>
      <c r="BN106" s="95">
        <v>990</v>
      </c>
      <c r="BP106" s="119">
        <v>1999</v>
      </c>
    </row>
    <row r="107" spans="2:68" s="87" customFormat="1">
      <c r="B107" s="120">
        <v>2000</v>
      </c>
      <c r="C107" s="95">
        <v>0</v>
      </c>
      <c r="D107" s="95">
        <v>0</v>
      </c>
      <c r="E107" s="95">
        <v>0</v>
      </c>
      <c r="F107" s="95">
        <v>2</v>
      </c>
      <c r="G107" s="95">
        <v>2</v>
      </c>
      <c r="H107" s="95">
        <v>3</v>
      </c>
      <c r="I107" s="95">
        <v>9</v>
      </c>
      <c r="J107" s="95">
        <v>16</v>
      </c>
      <c r="K107" s="95">
        <v>25</v>
      </c>
      <c r="L107" s="95">
        <v>26</v>
      </c>
      <c r="M107" s="95">
        <v>41</v>
      </c>
      <c r="N107" s="95">
        <v>50</v>
      </c>
      <c r="O107" s="95">
        <v>59</v>
      </c>
      <c r="P107" s="95">
        <v>64</v>
      </c>
      <c r="Q107" s="95">
        <v>113</v>
      </c>
      <c r="R107" s="95">
        <v>98</v>
      </c>
      <c r="S107" s="95">
        <v>71</v>
      </c>
      <c r="T107" s="95">
        <v>45</v>
      </c>
      <c r="U107" s="95">
        <v>0</v>
      </c>
      <c r="V107" s="95">
        <v>624</v>
      </c>
      <c r="W107" s="121"/>
      <c r="X107" s="120">
        <v>2000</v>
      </c>
      <c r="Y107" s="95">
        <v>0</v>
      </c>
      <c r="Z107" s="95">
        <v>0</v>
      </c>
      <c r="AA107" s="95">
        <v>0</v>
      </c>
      <c r="AB107" s="95">
        <v>0</v>
      </c>
      <c r="AC107" s="95">
        <v>5</v>
      </c>
      <c r="AD107" s="95">
        <v>4</v>
      </c>
      <c r="AE107" s="95">
        <v>9</v>
      </c>
      <c r="AF107" s="95">
        <v>21</v>
      </c>
      <c r="AG107" s="95">
        <v>18</v>
      </c>
      <c r="AH107" s="95">
        <v>25</v>
      </c>
      <c r="AI107" s="95">
        <v>20</v>
      </c>
      <c r="AJ107" s="95">
        <v>27</v>
      </c>
      <c r="AK107" s="95">
        <v>28</v>
      </c>
      <c r="AL107" s="95">
        <v>27</v>
      </c>
      <c r="AM107" s="95">
        <v>42</v>
      </c>
      <c r="AN107" s="95">
        <v>43</v>
      </c>
      <c r="AO107" s="95">
        <v>43</v>
      </c>
      <c r="AP107" s="95">
        <v>44</v>
      </c>
      <c r="AQ107" s="95">
        <v>0</v>
      </c>
      <c r="AR107" s="95">
        <v>356</v>
      </c>
      <c r="AS107" s="121"/>
      <c r="AT107" s="120">
        <v>2000</v>
      </c>
      <c r="AU107" s="95">
        <v>0</v>
      </c>
      <c r="AV107" s="95">
        <v>0</v>
      </c>
      <c r="AW107" s="95">
        <v>0</v>
      </c>
      <c r="AX107" s="95">
        <v>2</v>
      </c>
      <c r="AY107" s="95">
        <v>7</v>
      </c>
      <c r="AZ107" s="95">
        <v>7</v>
      </c>
      <c r="BA107" s="95">
        <v>18</v>
      </c>
      <c r="BB107" s="95">
        <v>37</v>
      </c>
      <c r="BC107" s="95">
        <v>43</v>
      </c>
      <c r="BD107" s="95">
        <v>51</v>
      </c>
      <c r="BE107" s="95">
        <v>61</v>
      </c>
      <c r="BF107" s="95">
        <v>77</v>
      </c>
      <c r="BG107" s="95">
        <v>87</v>
      </c>
      <c r="BH107" s="95">
        <v>91</v>
      </c>
      <c r="BI107" s="95">
        <v>155</v>
      </c>
      <c r="BJ107" s="95">
        <v>141</v>
      </c>
      <c r="BK107" s="95">
        <v>114</v>
      </c>
      <c r="BL107" s="95">
        <v>89</v>
      </c>
      <c r="BM107" s="95">
        <v>0</v>
      </c>
      <c r="BN107" s="95">
        <v>980</v>
      </c>
      <c r="BP107" s="120">
        <v>2000</v>
      </c>
    </row>
    <row r="108" spans="2:68">
      <c r="B108" s="119">
        <v>2001</v>
      </c>
      <c r="C108" s="95">
        <v>0</v>
      </c>
      <c r="D108" s="95">
        <v>0</v>
      </c>
      <c r="E108" s="95">
        <v>0</v>
      </c>
      <c r="F108" s="95">
        <v>2</v>
      </c>
      <c r="G108" s="95">
        <v>7</v>
      </c>
      <c r="H108" s="95">
        <v>7</v>
      </c>
      <c r="I108" s="95">
        <v>7</v>
      </c>
      <c r="J108" s="95">
        <v>23</v>
      </c>
      <c r="K108" s="95">
        <v>31</v>
      </c>
      <c r="L108" s="95">
        <v>34</v>
      </c>
      <c r="M108" s="95">
        <v>48</v>
      </c>
      <c r="N108" s="95">
        <v>59</v>
      </c>
      <c r="O108" s="95">
        <v>67</v>
      </c>
      <c r="P108" s="95">
        <v>72</v>
      </c>
      <c r="Q108" s="95">
        <v>108</v>
      </c>
      <c r="R108" s="95">
        <v>114</v>
      </c>
      <c r="S108" s="95">
        <v>55</v>
      </c>
      <c r="T108" s="95">
        <v>52</v>
      </c>
      <c r="U108" s="95">
        <v>0</v>
      </c>
      <c r="V108" s="95">
        <v>686</v>
      </c>
      <c r="W108" s="123"/>
      <c r="X108" s="119">
        <v>2001</v>
      </c>
      <c r="Y108" s="95">
        <v>0</v>
      </c>
      <c r="Z108" s="95">
        <v>0</v>
      </c>
      <c r="AA108" s="95">
        <v>0</v>
      </c>
      <c r="AB108" s="95">
        <v>1</v>
      </c>
      <c r="AC108" s="95">
        <v>3</v>
      </c>
      <c r="AD108" s="95">
        <v>7</v>
      </c>
      <c r="AE108" s="95">
        <v>10</v>
      </c>
      <c r="AF108" s="95">
        <v>6</v>
      </c>
      <c r="AG108" s="95">
        <v>18</v>
      </c>
      <c r="AH108" s="95">
        <v>19</v>
      </c>
      <c r="AI108" s="95">
        <v>26</v>
      </c>
      <c r="AJ108" s="95">
        <v>34</v>
      </c>
      <c r="AK108" s="95">
        <v>31</v>
      </c>
      <c r="AL108" s="95">
        <v>30</v>
      </c>
      <c r="AM108" s="95">
        <v>45</v>
      </c>
      <c r="AN108" s="95">
        <v>49</v>
      </c>
      <c r="AO108" s="95">
        <v>51</v>
      </c>
      <c r="AP108" s="95">
        <v>53</v>
      </c>
      <c r="AQ108" s="95">
        <v>0</v>
      </c>
      <c r="AR108" s="95">
        <v>383</v>
      </c>
      <c r="AS108" s="123"/>
      <c r="AT108" s="119">
        <v>2001</v>
      </c>
      <c r="AU108" s="95">
        <v>0</v>
      </c>
      <c r="AV108" s="95">
        <v>0</v>
      </c>
      <c r="AW108" s="95">
        <v>0</v>
      </c>
      <c r="AX108" s="95">
        <v>3</v>
      </c>
      <c r="AY108" s="95">
        <v>10</v>
      </c>
      <c r="AZ108" s="95">
        <v>14</v>
      </c>
      <c r="BA108" s="95">
        <v>17</v>
      </c>
      <c r="BB108" s="95">
        <v>29</v>
      </c>
      <c r="BC108" s="95">
        <v>49</v>
      </c>
      <c r="BD108" s="95">
        <v>53</v>
      </c>
      <c r="BE108" s="95">
        <v>74</v>
      </c>
      <c r="BF108" s="95">
        <v>93</v>
      </c>
      <c r="BG108" s="95">
        <v>98</v>
      </c>
      <c r="BH108" s="95">
        <v>102</v>
      </c>
      <c r="BI108" s="95">
        <v>153</v>
      </c>
      <c r="BJ108" s="95">
        <v>163</v>
      </c>
      <c r="BK108" s="95">
        <v>106</v>
      </c>
      <c r="BL108" s="95">
        <v>105</v>
      </c>
      <c r="BM108" s="95">
        <v>0</v>
      </c>
      <c r="BN108" s="95">
        <v>1069</v>
      </c>
      <c r="BP108" s="119">
        <v>2001</v>
      </c>
    </row>
    <row r="109" spans="2:68">
      <c r="B109" s="120">
        <v>2002</v>
      </c>
      <c r="C109" s="95">
        <v>0</v>
      </c>
      <c r="D109" s="95">
        <v>0</v>
      </c>
      <c r="E109" s="95">
        <v>0</v>
      </c>
      <c r="F109" s="95">
        <v>0</v>
      </c>
      <c r="G109" s="95">
        <v>4</v>
      </c>
      <c r="H109" s="95">
        <v>5</v>
      </c>
      <c r="I109" s="95">
        <v>10</v>
      </c>
      <c r="J109" s="95">
        <v>14</v>
      </c>
      <c r="K109" s="95">
        <v>31</v>
      </c>
      <c r="L109" s="95">
        <v>37</v>
      </c>
      <c r="M109" s="95">
        <v>46</v>
      </c>
      <c r="N109" s="95">
        <v>59</v>
      </c>
      <c r="O109" s="95">
        <v>66</v>
      </c>
      <c r="P109" s="95">
        <v>85</v>
      </c>
      <c r="Q109" s="95">
        <v>104</v>
      </c>
      <c r="R109" s="95">
        <v>98</v>
      </c>
      <c r="S109" s="95">
        <v>83</v>
      </c>
      <c r="T109" s="95">
        <v>73</v>
      </c>
      <c r="U109" s="95">
        <v>1</v>
      </c>
      <c r="V109" s="95">
        <v>716</v>
      </c>
      <c r="W109" s="123"/>
      <c r="X109" s="120">
        <v>2002</v>
      </c>
      <c r="Y109" s="95">
        <v>0</v>
      </c>
      <c r="Z109" s="95">
        <v>0</v>
      </c>
      <c r="AA109" s="95">
        <v>0</v>
      </c>
      <c r="AB109" s="95">
        <v>0</v>
      </c>
      <c r="AC109" s="95">
        <v>2</v>
      </c>
      <c r="AD109" s="95">
        <v>3</v>
      </c>
      <c r="AE109" s="95">
        <v>7</v>
      </c>
      <c r="AF109" s="95">
        <v>9</v>
      </c>
      <c r="AG109" s="95">
        <v>20</v>
      </c>
      <c r="AH109" s="95">
        <v>17</v>
      </c>
      <c r="AI109" s="95">
        <v>25</v>
      </c>
      <c r="AJ109" s="95">
        <v>21</v>
      </c>
      <c r="AK109" s="95">
        <v>21</v>
      </c>
      <c r="AL109" s="95">
        <v>22</v>
      </c>
      <c r="AM109" s="95">
        <v>40</v>
      </c>
      <c r="AN109" s="95">
        <v>46</v>
      </c>
      <c r="AO109" s="95">
        <v>53</v>
      </c>
      <c r="AP109" s="95">
        <v>52</v>
      </c>
      <c r="AQ109" s="95">
        <v>1</v>
      </c>
      <c r="AR109" s="95">
        <v>339</v>
      </c>
      <c r="AS109" s="123"/>
      <c r="AT109" s="120">
        <v>2002</v>
      </c>
      <c r="AU109" s="95">
        <v>0</v>
      </c>
      <c r="AV109" s="95">
        <v>0</v>
      </c>
      <c r="AW109" s="95">
        <v>0</v>
      </c>
      <c r="AX109" s="95">
        <v>0</v>
      </c>
      <c r="AY109" s="95">
        <v>6</v>
      </c>
      <c r="AZ109" s="95">
        <v>8</v>
      </c>
      <c r="BA109" s="95">
        <v>17</v>
      </c>
      <c r="BB109" s="95">
        <v>23</v>
      </c>
      <c r="BC109" s="95">
        <v>51</v>
      </c>
      <c r="BD109" s="95">
        <v>54</v>
      </c>
      <c r="BE109" s="95">
        <v>71</v>
      </c>
      <c r="BF109" s="95">
        <v>80</v>
      </c>
      <c r="BG109" s="95">
        <v>87</v>
      </c>
      <c r="BH109" s="95">
        <v>107</v>
      </c>
      <c r="BI109" s="95">
        <v>144</v>
      </c>
      <c r="BJ109" s="95">
        <v>144</v>
      </c>
      <c r="BK109" s="95">
        <v>136</v>
      </c>
      <c r="BL109" s="95">
        <v>125</v>
      </c>
      <c r="BM109" s="95">
        <v>2</v>
      </c>
      <c r="BN109" s="95">
        <v>1055</v>
      </c>
      <c r="BP109" s="120">
        <v>2002</v>
      </c>
    </row>
    <row r="110" spans="2:68">
      <c r="B110" s="119">
        <v>2003</v>
      </c>
      <c r="C110" s="95">
        <v>0</v>
      </c>
      <c r="D110" s="95">
        <v>0</v>
      </c>
      <c r="E110" s="95">
        <v>0</v>
      </c>
      <c r="F110" s="95">
        <v>2</v>
      </c>
      <c r="G110" s="95">
        <v>3</v>
      </c>
      <c r="H110" s="95">
        <v>5</v>
      </c>
      <c r="I110" s="95">
        <v>6</v>
      </c>
      <c r="J110" s="95">
        <v>20</v>
      </c>
      <c r="K110" s="95">
        <v>32</v>
      </c>
      <c r="L110" s="95">
        <v>43</v>
      </c>
      <c r="M110" s="95">
        <v>48</v>
      </c>
      <c r="N110" s="95">
        <v>67</v>
      </c>
      <c r="O110" s="95">
        <v>77</v>
      </c>
      <c r="P110" s="95">
        <v>88</v>
      </c>
      <c r="Q110" s="95">
        <v>91</v>
      </c>
      <c r="R110" s="95">
        <v>106</v>
      </c>
      <c r="S110" s="95">
        <v>100</v>
      </c>
      <c r="T110" s="95">
        <v>71</v>
      </c>
      <c r="U110" s="95">
        <v>0</v>
      </c>
      <c r="V110" s="95">
        <v>759</v>
      </c>
      <c r="W110" s="123"/>
      <c r="X110" s="119">
        <v>2003</v>
      </c>
      <c r="Y110" s="95">
        <v>0</v>
      </c>
      <c r="Z110" s="95">
        <v>0</v>
      </c>
      <c r="AA110" s="95">
        <v>0</v>
      </c>
      <c r="AB110" s="95">
        <v>0</v>
      </c>
      <c r="AC110" s="95">
        <v>1</v>
      </c>
      <c r="AD110" s="95">
        <v>4</v>
      </c>
      <c r="AE110" s="95">
        <v>5</v>
      </c>
      <c r="AF110" s="95">
        <v>9</v>
      </c>
      <c r="AG110" s="95">
        <v>15</v>
      </c>
      <c r="AH110" s="95">
        <v>29</v>
      </c>
      <c r="AI110" s="95">
        <v>23</v>
      </c>
      <c r="AJ110" s="95">
        <v>18</v>
      </c>
      <c r="AK110" s="95">
        <v>36</v>
      </c>
      <c r="AL110" s="95">
        <v>42</v>
      </c>
      <c r="AM110" s="95">
        <v>36</v>
      </c>
      <c r="AN110" s="95">
        <v>46</v>
      </c>
      <c r="AO110" s="95">
        <v>55</v>
      </c>
      <c r="AP110" s="95">
        <v>54</v>
      </c>
      <c r="AQ110" s="95">
        <v>0</v>
      </c>
      <c r="AR110" s="95">
        <v>373</v>
      </c>
      <c r="AS110" s="123"/>
      <c r="AT110" s="119">
        <v>2003</v>
      </c>
      <c r="AU110" s="95">
        <v>0</v>
      </c>
      <c r="AV110" s="95">
        <v>0</v>
      </c>
      <c r="AW110" s="95">
        <v>0</v>
      </c>
      <c r="AX110" s="95">
        <v>2</v>
      </c>
      <c r="AY110" s="95">
        <v>4</v>
      </c>
      <c r="AZ110" s="95">
        <v>9</v>
      </c>
      <c r="BA110" s="95">
        <v>11</v>
      </c>
      <c r="BB110" s="95">
        <v>29</v>
      </c>
      <c r="BC110" s="95">
        <v>47</v>
      </c>
      <c r="BD110" s="95">
        <v>72</v>
      </c>
      <c r="BE110" s="95">
        <v>71</v>
      </c>
      <c r="BF110" s="95">
        <v>85</v>
      </c>
      <c r="BG110" s="95">
        <v>113</v>
      </c>
      <c r="BH110" s="95">
        <v>130</v>
      </c>
      <c r="BI110" s="95">
        <v>127</v>
      </c>
      <c r="BJ110" s="95">
        <v>152</v>
      </c>
      <c r="BK110" s="95">
        <v>155</v>
      </c>
      <c r="BL110" s="95">
        <v>125</v>
      </c>
      <c r="BM110" s="95">
        <v>0</v>
      </c>
      <c r="BN110" s="95">
        <v>1132</v>
      </c>
      <c r="BP110" s="119">
        <v>2003</v>
      </c>
    </row>
    <row r="111" spans="2:68">
      <c r="B111" s="120">
        <v>2004</v>
      </c>
      <c r="C111" s="95">
        <v>0</v>
      </c>
      <c r="D111" s="95">
        <v>0</v>
      </c>
      <c r="E111" s="95">
        <v>0</v>
      </c>
      <c r="F111" s="95">
        <v>0</v>
      </c>
      <c r="G111" s="95">
        <v>6</v>
      </c>
      <c r="H111" s="95">
        <v>4</v>
      </c>
      <c r="I111" s="95">
        <v>12</v>
      </c>
      <c r="J111" s="95">
        <v>15</v>
      </c>
      <c r="K111" s="95">
        <v>27</v>
      </c>
      <c r="L111" s="95">
        <v>45</v>
      </c>
      <c r="M111" s="95">
        <v>78</v>
      </c>
      <c r="N111" s="95">
        <v>75</v>
      </c>
      <c r="O111" s="95">
        <v>68</v>
      </c>
      <c r="P111" s="95">
        <v>90</v>
      </c>
      <c r="Q111" s="95">
        <v>86</v>
      </c>
      <c r="R111" s="95">
        <v>128</v>
      </c>
      <c r="S111" s="95">
        <v>106</v>
      </c>
      <c r="T111" s="95">
        <v>81</v>
      </c>
      <c r="U111" s="95">
        <v>0</v>
      </c>
      <c r="V111" s="95">
        <v>821</v>
      </c>
      <c r="W111" s="123"/>
      <c r="X111" s="120">
        <v>2004</v>
      </c>
      <c r="Y111" s="95">
        <v>0</v>
      </c>
      <c r="Z111" s="95">
        <v>0</v>
      </c>
      <c r="AA111" s="95">
        <v>1</v>
      </c>
      <c r="AB111" s="95">
        <v>0</v>
      </c>
      <c r="AC111" s="95">
        <v>2</v>
      </c>
      <c r="AD111" s="95">
        <v>3</v>
      </c>
      <c r="AE111" s="95">
        <v>9</v>
      </c>
      <c r="AF111" s="95">
        <v>10</v>
      </c>
      <c r="AG111" s="95">
        <v>16</v>
      </c>
      <c r="AH111" s="95">
        <v>25</v>
      </c>
      <c r="AI111" s="95">
        <v>19</v>
      </c>
      <c r="AJ111" s="95">
        <v>31</v>
      </c>
      <c r="AK111" s="95">
        <v>35</v>
      </c>
      <c r="AL111" s="95">
        <v>33</v>
      </c>
      <c r="AM111" s="95">
        <v>35</v>
      </c>
      <c r="AN111" s="95">
        <v>53</v>
      </c>
      <c r="AO111" s="95">
        <v>53</v>
      </c>
      <c r="AP111" s="95">
        <v>63</v>
      </c>
      <c r="AQ111" s="95">
        <v>0</v>
      </c>
      <c r="AR111" s="95">
        <v>388</v>
      </c>
      <c r="AS111" s="123"/>
      <c r="AT111" s="120">
        <v>2004</v>
      </c>
      <c r="AU111" s="95">
        <v>0</v>
      </c>
      <c r="AV111" s="95">
        <v>0</v>
      </c>
      <c r="AW111" s="95">
        <v>1</v>
      </c>
      <c r="AX111" s="95">
        <v>0</v>
      </c>
      <c r="AY111" s="95">
        <v>8</v>
      </c>
      <c r="AZ111" s="95">
        <v>7</v>
      </c>
      <c r="BA111" s="95">
        <v>21</v>
      </c>
      <c r="BB111" s="95">
        <v>25</v>
      </c>
      <c r="BC111" s="95">
        <v>43</v>
      </c>
      <c r="BD111" s="95">
        <v>70</v>
      </c>
      <c r="BE111" s="95">
        <v>97</v>
      </c>
      <c r="BF111" s="95">
        <v>106</v>
      </c>
      <c r="BG111" s="95">
        <v>103</v>
      </c>
      <c r="BH111" s="95">
        <v>123</v>
      </c>
      <c r="BI111" s="95">
        <v>121</v>
      </c>
      <c r="BJ111" s="95">
        <v>181</v>
      </c>
      <c r="BK111" s="95">
        <v>159</v>
      </c>
      <c r="BL111" s="95">
        <v>144</v>
      </c>
      <c r="BM111" s="95">
        <v>0</v>
      </c>
      <c r="BN111" s="95">
        <v>1209</v>
      </c>
      <c r="BP111" s="120">
        <v>2004</v>
      </c>
    </row>
    <row r="112" spans="2:68">
      <c r="B112" s="119">
        <v>2005</v>
      </c>
      <c r="C112" s="95">
        <v>0</v>
      </c>
      <c r="D112" s="95">
        <v>0</v>
      </c>
      <c r="E112" s="95">
        <v>0</v>
      </c>
      <c r="F112" s="95">
        <v>0</v>
      </c>
      <c r="G112" s="95">
        <v>0</v>
      </c>
      <c r="H112" s="95">
        <v>11</v>
      </c>
      <c r="I112" s="95">
        <v>18</v>
      </c>
      <c r="J112" s="95">
        <v>13</v>
      </c>
      <c r="K112" s="95">
        <v>32</v>
      </c>
      <c r="L112" s="95">
        <v>31</v>
      </c>
      <c r="M112" s="95">
        <v>55</v>
      </c>
      <c r="N112" s="95">
        <v>93</v>
      </c>
      <c r="O112" s="95">
        <v>80</v>
      </c>
      <c r="P112" s="95">
        <v>93</v>
      </c>
      <c r="Q112" s="95">
        <v>103</v>
      </c>
      <c r="R112" s="95">
        <v>119</v>
      </c>
      <c r="S112" s="95">
        <v>122</v>
      </c>
      <c r="T112" s="95">
        <v>92</v>
      </c>
      <c r="U112" s="95">
        <v>0</v>
      </c>
      <c r="V112" s="95">
        <v>862</v>
      </c>
      <c r="W112" s="123"/>
      <c r="X112" s="119">
        <v>2005</v>
      </c>
      <c r="Y112" s="95">
        <v>0</v>
      </c>
      <c r="Z112" s="95">
        <v>0</v>
      </c>
      <c r="AA112" s="95">
        <v>0</v>
      </c>
      <c r="AB112" s="95">
        <v>0</v>
      </c>
      <c r="AC112" s="95">
        <v>2</v>
      </c>
      <c r="AD112" s="95">
        <v>3</v>
      </c>
      <c r="AE112" s="95">
        <v>5</v>
      </c>
      <c r="AF112" s="95">
        <v>9</v>
      </c>
      <c r="AG112" s="95">
        <v>20</v>
      </c>
      <c r="AH112" s="95">
        <v>20</v>
      </c>
      <c r="AI112" s="95">
        <v>33</v>
      </c>
      <c r="AJ112" s="95">
        <v>36</v>
      </c>
      <c r="AK112" s="95">
        <v>27</v>
      </c>
      <c r="AL112" s="95">
        <v>35</v>
      </c>
      <c r="AM112" s="95">
        <v>43</v>
      </c>
      <c r="AN112" s="95">
        <v>47</v>
      </c>
      <c r="AO112" s="95">
        <v>59</v>
      </c>
      <c r="AP112" s="95">
        <v>71</v>
      </c>
      <c r="AQ112" s="95">
        <v>1</v>
      </c>
      <c r="AR112" s="95">
        <v>411</v>
      </c>
      <c r="AS112" s="123"/>
      <c r="AT112" s="119">
        <v>2005</v>
      </c>
      <c r="AU112" s="95">
        <v>0</v>
      </c>
      <c r="AV112" s="95">
        <v>0</v>
      </c>
      <c r="AW112" s="95">
        <v>0</v>
      </c>
      <c r="AX112" s="95">
        <v>0</v>
      </c>
      <c r="AY112" s="95">
        <v>2</v>
      </c>
      <c r="AZ112" s="95">
        <v>14</v>
      </c>
      <c r="BA112" s="95">
        <v>23</v>
      </c>
      <c r="BB112" s="95">
        <v>22</v>
      </c>
      <c r="BC112" s="95">
        <v>52</v>
      </c>
      <c r="BD112" s="95">
        <v>51</v>
      </c>
      <c r="BE112" s="95">
        <v>88</v>
      </c>
      <c r="BF112" s="95">
        <v>129</v>
      </c>
      <c r="BG112" s="95">
        <v>107</v>
      </c>
      <c r="BH112" s="95">
        <v>128</v>
      </c>
      <c r="BI112" s="95">
        <v>146</v>
      </c>
      <c r="BJ112" s="95">
        <v>166</v>
      </c>
      <c r="BK112" s="95">
        <v>181</v>
      </c>
      <c r="BL112" s="95">
        <v>163</v>
      </c>
      <c r="BM112" s="95">
        <v>1</v>
      </c>
      <c r="BN112" s="95">
        <v>1273</v>
      </c>
      <c r="BP112" s="119">
        <v>2005</v>
      </c>
    </row>
    <row r="113" spans="2:68">
      <c r="B113" s="119">
        <v>2006</v>
      </c>
      <c r="C113" s="95">
        <v>0</v>
      </c>
      <c r="D113" s="95">
        <v>1</v>
      </c>
      <c r="E113" s="95">
        <v>0</v>
      </c>
      <c r="F113" s="95">
        <v>2</v>
      </c>
      <c r="G113" s="95">
        <v>2</v>
      </c>
      <c r="H113" s="95">
        <v>7</v>
      </c>
      <c r="I113" s="95">
        <v>8</v>
      </c>
      <c r="J113" s="95">
        <v>16</v>
      </c>
      <c r="K113" s="95">
        <v>28</v>
      </c>
      <c r="L113" s="95">
        <v>35</v>
      </c>
      <c r="M113" s="95">
        <v>35</v>
      </c>
      <c r="N113" s="95">
        <v>57</v>
      </c>
      <c r="O113" s="95">
        <v>70</v>
      </c>
      <c r="P113" s="95">
        <v>83</v>
      </c>
      <c r="Q113" s="95">
        <v>108</v>
      </c>
      <c r="R113" s="95">
        <v>131</v>
      </c>
      <c r="S113" s="95">
        <v>112</v>
      </c>
      <c r="T113" s="95">
        <v>91</v>
      </c>
      <c r="U113" s="95">
        <v>0</v>
      </c>
      <c r="V113" s="95">
        <v>786</v>
      </c>
      <c r="X113" s="119">
        <v>2006</v>
      </c>
      <c r="Y113" s="95">
        <v>0</v>
      </c>
      <c r="Z113" s="95">
        <v>0</v>
      </c>
      <c r="AA113" s="95">
        <v>0</v>
      </c>
      <c r="AB113" s="95">
        <v>0</v>
      </c>
      <c r="AC113" s="95">
        <v>2</v>
      </c>
      <c r="AD113" s="95">
        <v>5</v>
      </c>
      <c r="AE113" s="95">
        <v>9</v>
      </c>
      <c r="AF113" s="95">
        <v>7</v>
      </c>
      <c r="AG113" s="95">
        <v>9</v>
      </c>
      <c r="AH113" s="95">
        <v>28</v>
      </c>
      <c r="AI113" s="95">
        <v>41</v>
      </c>
      <c r="AJ113" s="95">
        <v>44</v>
      </c>
      <c r="AK113" s="95">
        <v>32</v>
      </c>
      <c r="AL113" s="95">
        <v>42</v>
      </c>
      <c r="AM113" s="95">
        <v>46</v>
      </c>
      <c r="AN113" s="95">
        <v>62</v>
      </c>
      <c r="AO113" s="95">
        <v>52</v>
      </c>
      <c r="AP113" s="95">
        <v>73</v>
      </c>
      <c r="AQ113" s="95">
        <v>0</v>
      </c>
      <c r="AR113" s="95">
        <v>452</v>
      </c>
      <c r="AT113" s="119">
        <v>2006</v>
      </c>
      <c r="AU113" s="95">
        <v>0</v>
      </c>
      <c r="AV113" s="95">
        <v>1</v>
      </c>
      <c r="AW113" s="95">
        <v>0</v>
      </c>
      <c r="AX113" s="95">
        <v>2</v>
      </c>
      <c r="AY113" s="95">
        <v>4</v>
      </c>
      <c r="AZ113" s="95">
        <v>12</v>
      </c>
      <c r="BA113" s="95">
        <v>17</v>
      </c>
      <c r="BB113" s="95">
        <v>23</v>
      </c>
      <c r="BC113" s="95">
        <v>37</v>
      </c>
      <c r="BD113" s="95">
        <v>63</v>
      </c>
      <c r="BE113" s="95">
        <v>76</v>
      </c>
      <c r="BF113" s="95">
        <v>101</v>
      </c>
      <c r="BG113" s="95">
        <v>102</v>
      </c>
      <c r="BH113" s="95">
        <v>125</v>
      </c>
      <c r="BI113" s="95">
        <v>154</v>
      </c>
      <c r="BJ113" s="95">
        <v>193</v>
      </c>
      <c r="BK113" s="95">
        <v>164</v>
      </c>
      <c r="BL113" s="95">
        <v>164</v>
      </c>
      <c r="BM113" s="95">
        <v>0</v>
      </c>
      <c r="BN113" s="95">
        <v>1238</v>
      </c>
      <c r="BP113" s="119">
        <v>2006</v>
      </c>
    </row>
    <row r="114" spans="2:68">
      <c r="B114" s="119">
        <v>2007</v>
      </c>
      <c r="C114" s="95">
        <v>0</v>
      </c>
      <c r="D114" s="95">
        <v>0</v>
      </c>
      <c r="E114" s="95">
        <v>0</v>
      </c>
      <c r="F114" s="95">
        <v>0</v>
      </c>
      <c r="G114" s="95">
        <v>3</v>
      </c>
      <c r="H114" s="95">
        <v>6</v>
      </c>
      <c r="I114" s="95">
        <v>5</v>
      </c>
      <c r="J114" s="95">
        <v>19</v>
      </c>
      <c r="K114" s="95">
        <v>20</v>
      </c>
      <c r="L114" s="95">
        <v>49</v>
      </c>
      <c r="M114" s="95">
        <v>45</v>
      </c>
      <c r="N114" s="95">
        <v>84</v>
      </c>
      <c r="O114" s="95">
        <v>93</v>
      </c>
      <c r="P114" s="95">
        <v>74</v>
      </c>
      <c r="Q114" s="95">
        <v>101</v>
      </c>
      <c r="R114" s="95">
        <v>140</v>
      </c>
      <c r="S114" s="95">
        <v>117</v>
      </c>
      <c r="T114" s="95">
        <v>109</v>
      </c>
      <c r="U114" s="95">
        <v>0</v>
      </c>
      <c r="V114" s="95">
        <v>865</v>
      </c>
      <c r="X114" s="119">
        <v>2007</v>
      </c>
      <c r="Y114" s="95">
        <v>0</v>
      </c>
      <c r="Z114" s="95">
        <v>0</v>
      </c>
      <c r="AA114" s="95">
        <v>0</v>
      </c>
      <c r="AB114" s="95">
        <v>1</v>
      </c>
      <c r="AC114" s="95">
        <v>3</v>
      </c>
      <c r="AD114" s="95">
        <v>13</v>
      </c>
      <c r="AE114" s="95">
        <v>8</v>
      </c>
      <c r="AF114" s="95">
        <v>10</v>
      </c>
      <c r="AG114" s="95">
        <v>16</v>
      </c>
      <c r="AH114" s="95">
        <v>24</v>
      </c>
      <c r="AI114" s="95">
        <v>25</v>
      </c>
      <c r="AJ114" s="95">
        <v>22</v>
      </c>
      <c r="AK114" s="95">
        <v>37</v>
      </c>
      <c r="AL114" s="95">
        <v>34</v>
      </c>
      <c r="AM114" s="95">
        <v>41</v>
      </c>
      <c r="AN114" s="95">
        <v>50</v>
      </c>
      <c r="AO114" s="95">
        <v>48</v>
      </c>
      <c r="AP114" s="95">
        <v>83</v>
      </c>
      <c r="AQ114" s="95">
        <v>0</v>
      </c>
      <c r="AR114" s="95">
        <v>415</v>
      </c>
      <c r="AT114" s="119">
        <v>2007</v>
      </c>
      <c r="AU114" s="95">
        <v>0</v>
      </c>
      <c r="AV114" s="95">
        <v>0</v>
      </c>
      <c r="AW114" s="95">
        <v>0</v>
      </c>
      <c r="AX114" s="95">
        <v>1</v>
      </c>
      <c r="AY114" s="95">
        <v>6</v>
      </c>
      <c r="AZ114" s="95">
        <v>19</v>
      </c>
      <c r="BA114" s="95">
        <v>13</v>
      </c>
      <c r="BB114" s="95">
        <v>29</v>
      </c>
      <c r="BC114" s="95">
        <v>36</v>
      </c>
      <c r="BD114" s="95">
        <v>73</v>
      </c>
      <c r="BE114" s="95">
        <v>70</v>
      </c>
      <c r="BF114" s="95">
        <v>106</v>
      </c>
      <c r="BG114" s="95">
        <v>130</v>
      </c>
      <c r="BH114" s="95">
        <v>108</v>
      </c>
      <c r="BI114" s="95">
        <v>142</v>
      </c>
      <c r="BJ114" s="95">
        <v>190</v>
      </c>
      <c r="BK114" s="95">
        <v>165</v>
      </c>
      <c r="BL114" s="95">
        <v>192</v>
      </c>
      <c r="BM114" s="95">
        <v>0</v>
      </c>
      <c r="BN114" s="95">
        <v>1280</v>
      </c>
      <c r="BP114" s="119">
        <v>2007</v>
      </c>
    </row>
    <row r="115" spans="2:68">
      <c r="B115" s="119">
        <v>2008</v>
      </c>
      <c r="C115" s="95">
        <v>0</v>
      </c>
      <c r="D115" s="95">
        <v>0</v>
      </c>
      <c r="E115" s="95">
        <v>0</v>
      </c>
      <c r="F115" s="95">
        <v>1</v>
      </c>
      <c r="G115" s="95">
        <v>4</v>
      </c>
      <c r="H115" s="95">
        <v>6</v>
      </c>
      <c r="I115" s="95">
        <v>12</v>
      </c>
      <c r="J115" s="95">
        <v>20</v>
      </c>
      <c r="K115" s="95">
        <v>26</v>
      </c>
      <c r="L115" s="95">
        <v>32</v>
      </c>
      <c r="M115" s="95">
        <v>47</v>
      </c>
      <c r="N115" s="95">
        <v>93</v>
      </c>
      <c r="O115" s="95">
        <v>91</v>
      </c>
      <c r="P115" s="95">
        <v>118</v>
      </c>
      <c r="Q115" s="95">
        <v>114</v>
      </c>
      <c r="R115" s="95">
        <v>146</v>
      </c>
      <c r="S115" s="95">
        <v>141</v>
      </c>
      <c r="T115" s="95">
        <v>113</v>
      </c>
      <c r="U115" s="95">
        <v>0</v>
      </c>
      <c r="V115" s="95">
        <v>964</v>
      </c>
      <c r="X115" s="119">
        <v>2008</v>
      </c>
      <c r="Y115" s="95">
        <v>0</v>
      </c>
      <c r="Z115" s="95">
        <v>0</v>
      </c>
      <c r="AA115" s="95">
        <v>0</v>
      </c>
      <c r="AB115" s="95">
        <v>0</v>
      </c>
      <c r="AC115" s="95">
        <v>2</v>
      </c>
      <c r="AD115" s="95">
        <v>6</v>
      </c>
      <c r="AE115" s="95">
        <v>5</v>
      </c>
      <c r="AF115" s="95">
        <v>15</v>
      </c>
      <c r="AG115" s="95">
        <v>21</v>
      </c>
      <c r="AH115" s="95">
        <v>28</v>
      </c>
      <c r="AI115" s="95">
        <v>27</v>
      </c>
      <c r="AJ115" s="95">
        <v>29</v>
      </c>
      <c r="AK115" s="95">
        <v>42</v>
      </c>
      <c r="AL115" s="95">
        <v>47</v>
      </c>
      <c r="AM115" s="95">
        <v>39</v>
      </c>
      <c r="AN115" s="95">
        <v>52</v>
      </c>
      <c r="AO115" s="95">
        <v>58</v>
      </c>
      <c r="AP115" s="95">
        <v>101</v>
      </c>
      <c r="AQ115" s="95">
        <v>0</v>
      </c>
      <c r="AR115" s="95">
        <v>472</v>
      </c>
      <c r="AT115" s="119">
        <v>2008</v>
      </c>
      <c r="AU115" s="95">
        <v>0</v>
      </c>
      <c r="AV115" s="95">
        <v>0</v>
      </c>
      <c r="AW115" s="95">
        <v>0</v>
      </c>
      <c r="AX115" s="95">
        <v>1</v>
      </c>
      <c r="AY115" s="95">
        <v>6</v>
      </c>
      <c r="AZ115" s="95">
        <v>12</v>
      </c>
      <c r="BA115" s="95">
        <v>17</v>
      </c>
      <c r="BB115" s="95">
        <v>35</v>
      </c>
      <c r="BC115" s="95">
        <v>47</v>
      </c>
      <c r="BD115" s="95">
        <v>60</v>
      </c>
      <c r="BE115" s="95">
        <v>74</v>
      </c>
      <c r="BF115" s="95">
        <v>122</v>
      </c>
      <c r="BG115" s="95">
        <v>133</v>
      </c>
      <c r="BH115" s="95">
        <v>165</v>
      </c>
      <c r="BI115" s="95">
        <v>153</v>
      </c>
      <c r="BJ115" s="95">
        <v>198</v>
      </c>
      <c r="BK115" s="95">
        <v>199</v>
      </c>
      <c r="BL115" s="95">
        <v>214</v>
      </c>
      <c r="BM115" s="95">
        <v>0</v>
      </c>
      <c r="BN115" s="95">
        <v>1436</v>
      </c>
      <c r="BP115" s="119">
        <v>2008</v>
      </c>
    </row>
    <row r="116" spans="2:68">
      <c r="B116" s="119">
        <v>2009</v>
      </c>
      <c r="C116" s="95">
        <v>0</v>
      </c>
      <c r="D116" s="95">
        <v>0</v>
      </c>
      <c r="E116" s="95">
        <v>0</v>
      </c>
      <c r="F116" s="95">
        <v>0</v>
      </c>
      <c r="G116" s="95">
        <v>1</v>
      </c>
      <c r="H116" s="95">
        <v>3</v>
      </c>
      <c r="I116" s="95">
        <v>15</v>
      </c>
      <c r="J116" s="95">
        <v>14</v>
      </c>
      <c r="K116" s="95">
        <v>26</v>
      </c>
      <c r="L116" s="95">
        <v>31</v>
      </c>
      <c r="M116" s="95">
        <v>55</v>
      </c>
      <c r="N116" s="95">
        <v>66</v>
      </c>
      <c r="O116" s="95">
        <v>95</v>
      </c>
      <c r="P116" s="95">
        <v>109</v>
      </c>
      <c r="Q116" s="95">
        <v>132</v>
      </c>
      <c r="R116" s="95">
        <v>125</v>
      </c>
      <c r="S116" s="95">
        <v>153</v>
      </c>
      <c r="T116" s="95">
        <v>108</v>
      </c>
      <c r="U116" s="95">
        <v>0</v>
      </c>
      <c r="V116" s="95">
        <v>933</v>
      </c>
      <c r="X116" s="119">
        <v>2009</v>
      </c>
      <c r="Y116" s="95">
        <v>0</v>
      </c>
      <c r="Z116" s="95">
        <v>0</v>
      </c>
      <c r="AA116" s="95">
        <v>0</v>
      </c>
      <c r="AB116" s="95">
        <v>0</v>
      </c>
      <c r="AC116" s="95">
        <v>4</v>
      </c>
      <c r="AD116" s="95">
        <v>7</v>
      </c>
      <c r="AE116" s="95">
        <v>5</v>
      </c>
      <c r="AF116" s="95">
        <v>17</v>
      </c>
      <c r="AG116" s="95">
        <v>19</v>
      </c>
      <c r="AH116" s="95">
        <v>23</v>
      </c>
      <c r="AI116" s="95">
        <v>32</v>
      </c>
      <c r="AJ116" s="95">
        <v>34</v>
      </c>
      <c r="AK116" s="95">
        <v>37</v>
      </c>
      <c r="AL116" s="95">
        <v>50</v>
      </c>
      <c r="AM116" s="95">
        <v>41</v>
      </c>
      <c r="AN116" s="95">
        <v>45</v>
      </c>
      <c r="AO116" s="95">
        <v>49</v>
      </c>
      <c r="AP116" s="95">
        <v>89</v>
      </c>
      <c r="AQ116" s="95">
        <v>0</v>
      </c>
      <c r="AR116" s="95">
        <v>452</v>
      </c>
      <c r="AT116" s="119">
        <v>2009</v>
      </c>
      <c r="AU116" s="95">
        <v>0</v>
      </c>
      <c r="AV116" s="95">
        <v>0</v>
      </c>
      <c r="AW116" s="95">
        <v>0</v>
      </c>
      <c r="AX116" s="95">
        <v>0</v>
      </c>
      <c r="AY116" s="95">
        <v>5</v>
      </c>
      <c r="AZ116" s="95">
        <v>10</v>
      </c>
      <c r="BA116" s="95">
        <v>20</v>
      </c>
      <c r="BB116" s="95">
        <v>31</v>
      </c>
      <c r="BC116" s="95">
        <v>45</v>
      </c>
      <c r="BD116" s="95">
        <v>54</v>
      </c>
      <c r="BE116" s="95">
        <v>87</v>
      </c>
      <c r="BF116" s="95">
        <v>100</v>
      </c>
      <c r="BG116" s="95">
        <v>132</v>
      </c>
      <c r="BH116" s="95">
        <v>159</v>
      </c>
      <c r="BI116" s="95">
        <v>173</v>
      </c>
      <c r="BJ116" s="95">
        <v>170</v>
      </c>
      <c r="BK116" s="95">
        <v>202</v>
      </c>
      <c r="BL116" s="95">
        <v>197</v>
      </c>
      <c r="BM116" s="95">
        <v>0</v>
      </c>
      <c r="BN116" s="95">
        <v>1385</v>
      </c>
      <c r="BP116" s="119">
        <v>2009</v>
      </c>
    </row>
    <row r="117" spans="2:68">
      <c r="B117" s="119">
        <v>2010</v>
      </c>
      <c r="C117" s="95">
        <v>1</v>
      </c>
      <c r="D117" s="95">
        <v>1</v>
      </c>
      <c r="E117" s="95">
        <v>0</v>
      </c>
      <c r="F117" s="95">
        <v>1</v>
      </c>
      <c r="G117" s="95">
        <v>0</v>
      </c>
      <c r="H117" s="95">
        <v>6</v>
      </c>
      <c r="I117" s="95">
        <v>11</v>
      </c>
      <c r="J117" s="95">
        <v>21</v>
      </c>
      <c r="K117" s="95">
        <v>17</v>
      </c>
      <c r="L117" s="95">
        <v>37</v>
      </c>
      <c r="M117" s="95">
        <v>49</v>
      </c>
      <c r="N117" s="95">
        <v>79</v>
      </c>
      <c r="O117" s="95">
        <v>109</v>
      </c>
      <c r="P117" s="95">
        <v>117</v>
      </c>
      <c r="Q117" s="95">
        <v>123</v>
      </c>
      <c r="R117" s="95">
        <v>123</v>
      </c>
      <c r="S117" s="95">
        <v>147</v>
      </c>
      <c r="T117" s="95">
        <v>151</v>
      </c>
      <c r="U117" s="95">
        <v>0</v>
      </c>
      <c r="V117" s="95">
        <v>993</v>
      </c>
      <c r="X117" s="119">
        <v>2010</v>
      </c>
      <c r="Y117" s="95">
        <v>0</v>
      </c>
      <c r="Z117" s="95">
        <v>0</v>
      </c>
      <c r="AA117" s="95">
        <v>0</v>
      </c>
      <c r="AB117" s="95">
        <v>0</v>
      </c>
      <c r="AC117" s="95">
        <v>2</v>
      </c>
      <c r="AD117" s="95">
        <v>5</v>
      </c>
      <c r="AE117" s="95">
        <v>3</v>
      </c>
      <c r="AF117" s="95">
        <v>8</v>
      </c>
      <c r="AG117" s="95">
        <v>21</v>
      </c>
      <c r="AH117" s="95">
        <v>14</v>
      </c>
      <c r="AI117" s="95">
        <v>29</v>
      </c>
      <c r="AJ117" s="95">
        <v>43</v>
      </c>
      <c r="AK117" s="95">
        <v>50</v>
      </c>
      <c r="AL117" s="95">
        <v>43</v>
      </c>
      <c r="AM117" s="95">
        <v>52</v>
      </c>
      <c r="AN117" s="95">
        <v>50</v>
      </c>
      <c r="AO117" s="95">
        <v>58</v>
      </c>
      <c r="AP117" s="95">
        <v>81</v>
      </c>
      <c r="AQ117" s="95">
        <v>0</v>
      </c>
      <c r="AR117" s="95">
        <v>459</v>
      </c>
      <c r="AT117" s="119">
        <v>2010</v>
      </c>
      <c r="AU117" s="95">
        <v>1</v>
      </c>
      <c r="AV117" s="95">
        <v>1</v>
      </c>
      <c r="AW117" s="95">
        <v>0</v>
      </c>
      <c r="AX117" s="95">
        <v>1</v>
      </c>
      <c r="AY117" s="95">
        <v>2</v>
      </c>
      <c r="AZ117" s="95">
        <v>11</v>
      </c>
      <c r="BA117" s="95">
        <v>14</v>
      </c>
      <c r="BB117" s="95">
        <v>29</v>
      </c>
      <c r="BC117" s="95">
        <v>38</v>
      </c>
      <c r="BD117" s="95">
        <v>51</v>
      </c>
      <c r="BE117" s="95">
        <v>78</v>
      </c>
      <c r="BF117" s="95">
        <v>122</v>
      </c>
      <c r="BG117" s="95">
        <v>159</v>
      </c>
      <c r="BH117" s="95">
        <v>160</v>
      </c>
      <c r="BI117" s="95">
        <v>175</v>
      </c>
      <c r="BJ117" s="95">
        <v>173</v>
      </c>
      <c r="BK117" s="95">
        <v>205</v>
      </c>
      <c r="BL117" s="95">
        <v>232</v>
      </c>
      <c r="BM117" s="95">
        <v>0</v>
      </c>
      <c r="BN117" s="95">
        <v>1452</v>
      </c>
      <c r="BP117" s="119">
        <v>2010</v>
      </c>
    </row>
    <row r="118" spans="2:68">
      <c r="B118" s="119">
        <v>2011</v>
      </c>
      <c r="C118" s="95">
        <v>0</v>
      </c>
      <c r="D118" s="95">
        <v>0</v>
      </c>
      <c r="E118" s="95">
        <v>0</v>
      </c>
      <c r="F118" s="95">
        <v>0</v>
      </c>
      <c r="G118" s="95">
        <v>1</v>
      </c>
      <c r="H118" s="95">
        <v>9</v>
      </c>
      <c r="I118" s="95">
        <v>10</v>
      </c>
      <c r="J118" s="95">
        <v>13</v>
      </c>
      <c r="K118" s="95">
        <v>32</v>
      </c>
      <c r="L118" s="95">
        <v>32</v>
      </c>
      <c r="M118" s="95">
        <v>53</v>
      </c>
      <c r="N118" s="95">
        <v>80</v>
      </c>
      <c r="O118" s="95">
        <v>119</v>
      </c>
      <c r="P118" s="95">
        <v>113</v>
      </c>
      <c r="Q118" s="95">
        <v>138</v>
      </c>
      <c r="R118" s="95">
        <v>153</v>
      </c>
      <c r="S118" s="95">
        <v>151</v>
      </c>
      <c r="T118" s="95">
        <v>167</v>
      </c>
      <c r="U118" s="95">
        <v>0</v>
      </c>
      <c r="V118" s="95">
        <v>1071</v>
      </c>
      <c r="X118" s="119">
        <v>2011</v>
      </c>
      <c r="Y118" s="95">
        <v>0</v>
      </c>
      <c r="Z118" s="95">
        <v>0</v>
      </c>
      <c r="AA118" s="95">
        <v>0</v>
      </c>
      <c r="AB118" s="95">
        <v>0</v>
      </c>
      <c r="AC118" s="95">
        <v>2</v>
      </c>
      <c r="AD118" s="95">
        <v>4</v>
      </c>
      <c r="AE118" s="95">
        <v>8</v>
      </c>
      <c r="AF118" s="95">
        <v>19</v>
      </c>
      <c r="AG118" s="95">
        <v>18</v>
      </c>
      <c r="AH118" s="95">
        <v>19</v>
      </c>
      <c r="AI118" s="95">
        <v>29</v>
      </c>
      <c r="AJ118" s="95">
        <v>36</v>
      </c>
      <c r="AK118" s="95">
        <v>46</v>
      </c>
      <c r="AL118" s="95">
        <v>31</v>
      </c>
      <c r="AM118" s="95">
        <v>42</v>
      </c>
      <c r="AN118" s="95">
        <v>50</v>
      </c>
      <c r="AO118" s="95">
        <v>66</v>
      </c>
      <c r="AP118" s="95">
        <v>103</v>
      </c>
      <c r="AQ118" s="95">
        <v>0</v>
      </c>
      <c r="AR118" s="95">
        <v>473</v>
      </c>
      <c r="AT118" s="119">
        <v>2011</v>
      </c>
      <c r="AU118" s="95">
        <v>0</v>
      </c>
      <c r="AV118" s="95">
        <v>0</v>
      </c>
      <c r="AW118" s="95">
        <v>0</v>
      </c>
      <c r="AX118" s="95">
        <v>0</v>
      </c>
      <c r="AY118" s="95">
        <v>3</v>
      </c>
      <c r="AZ118" s="95">
        <v>13</v>
      </c>
      <c r="BA118" s="95">
        <v>18</v>
      </c>
      <c r="BB118" s="95">
        <v>32</v>
      </c>
      <c r="BC118" s="95">
        <v>50</v>
      </c>
      <c r="BD118" s="95">
        <v>51</v>
      </c>
      <c r="BE118" s="95">
        <v>82</v>
      </c>
      <c r="BF118" s="95">
        <v>116</v>
      </c>
      <c r="BG118" s="95">
        <v>165</v>
      </c>
      <c r="BH118" s="95">
        <v>144</v>
      </c>
      <c r="BI118" s="95">
        <v>180</v>
      </c>
      <c r="BJ118" s="95">
        <v>203</v>
      </c>
      <c r="BK118" s="95">
        <v>217</v>
      </c>
      <c r="BL118" s="95">
        <v>270</v>
      </c>
      <c r="BM118" s="95">
        <v>0</v>
      </c>
      <c r="BN118" s="95">
        <v>1544</v>
      </c>
      <c r="BP118" s="119">
        <v>2011</v>
      </c>
    </row>
    <row r="119" spans="2:68">
      <c r="B119" s="119">
        <v>2012</v>
      </c>
      <c r="C119" s="95">
        <v>0</v>
      </c>
      <c r="D119" s="95">
        <v>0</v>
      </c>
      <c r="E119" s="95">
        <v>0</v>
      </c>
      <c r="F119" s="95">
        <v>1</v>
      </c>
      <c r="G119" s="95">
        <v>1</v>
      </c>
      <c r="H119" s="95">
        <v>11</v>
      </c>
      <c r="I119" s="95">
        <v>7</v>
      </c>
      <c r="J119" s="95">
        <v>16</v>
      </c>
      <c r="K119" s="95">
        <v>15</v>
      </c>
      <c r="L119" s="95">
        <v>37</v>
      </c>
      <c r="M119" s="95">
        <v>49</v>
      </c>
      <c r="N119" s="95">
        <v>60</v>
      </c>
      <c r="O119" s="95">
        <v>103</v>
      </c>
      <c r="P119" s="95">
        <v>117</v>
      </c>
      <c r="Q119" s="95">
        <v>152</v>
      </c>
      <c r="R119" s="95">
        <v>148</v>
      </c>
      <c r="S119" s="95">
        <v>145</v>
      </c>
      <c r="T119" s="95">
        <v>177</v>
      </c>
      <c r="U119" s="95">
        <v>0</v>
      </c>
      <c r="V119" s="95">
        <v>1039</v>
      </c>
      <c r="X119" s="119">
        <v>2012</v>
      </c>
      <c r="Y119" s="95">
        <v>0</v>
      </c>
      <c r="Z119" s="95">
        <v>0</v>
      </c>
      <c r="AA119" s="95">
        <v>0</v>
      </c>
      <c r="AB119" s="95">
        <v>0</v>
      </c>
      <c r="AC119" s="95">
        <v>3</v>
      </c>
      <c r="AD119" s="95">
        <v>7</v>
      </c>
      <c r="AE119" s="95">
        <v>6</v>
      </c>
      <c r="AF119" s="95">
        <v>7</v>
      </c>
      <c r="AG119" s="95">
        <v>19</v>
      </c>
      <c r="AH119" s="95">
        <v>18</v>
      </c>
      <c r="AI119" s="95">
        <v>20</v>
      </c>
      <c r="AJ119" s="95">
        <v>38</v>
      </c>
      <c r="AK119" s="95">
        <v>39</v>
      </c>
      <c r="AL119" s="95">
        <v>42</v>
      </c>
      <c r="AM119" s="95">
        <v>53</v>
      </c>
      <c r="AN119" s="95">
        <v>55</v>
      </c>
      <c r="AO119" s="95">
        <v>55</v>
      </c>
      <c r="AP119" s="95">
        <v>114</v>
      </c>
      <c r="AQ119" s="95">
        <v>0</v>
      </c>
      <c r="AR119" s="95">
        <v>476</v>
      </c>
      <c r="AT119" s="119">
        <v>2012</v>
      </c>
      <c r="AU119" s="95">
        <v>0</v>
      </c>
      <c r="AV119" s="95">
        <v>0</v>
      </c>
      <c r="AW119" s="95">
        <v>0</v>
      </c>
      <c r="AX119" s="95">
        <v>1</v>
      </c>
      <c r="AY119" s="95">
        <v>4</v>
      </c>
      <c r="AZ119" s="95">
        <v>18</v>
      </c>
      <c r="BA119" s="95">
        <v>13</v>
      </c>
      <c r="BB119" s="95">
        <v>23</v>
      </c>
      <c r="BC119" s="95">
        <v>34</v>
      </c>
      <c r="BD119" s="95">
        <v>55</v>
      </c>
      <c r="BE119" s="95">
        <v>69</v>
      </c>
      <c r="BF119" s="95">
        <v>98</v>
      </c>
      <c r="BG119" s="95">
        <v>142</v>
      </c>
      <c r="BH119" s="95">
        <v>159</v>
      </c>
      <c r="BI119" s="95">
        <v>205</v>
      </c>
      <c r="BJ119" s="95">
        <v>203</v>
      </c>
      <c r="BK119" s="95">
        <v>200</v>
      </c>
      <c r="BL119" s="95">
        <v>291</v>
      </c>
      <c r="BM119" s="95">
        <v>0</v>
      </c>
      <c r="BN119" s="95">
        <v>1515</v>
      </c>
      <c r="BP119" s="119">
        <v>2012</v>
      </c>
    </row>
    <row r="120" spans="2:68">
      <c r="B120" s="119">
        <v>2013</v>
      </c>
      <c r="C120" s="95">
        <v>0</v>
      </c>
      <c r="D120" s="95">
        <v>0</v>
      </c>
      <c r="E120" s="95">
        <v>0</v>
      </c>
      <c r="F120" s="95">
        <v>0</v>
      </c>
      <c r="G120" s="95">
        <v>0</v>
      </c>
      <c r="H120" s="95">
        <v>5</v>
      </c>
      <c r="I120" s="95">
        <v>7</v>
      </c>
      <c r="J120" s="95">
        <v>10</v>
      </c>
      <c r="K120" s="95">
        <v>28</v>
      </c>
      <c r="L120" s="95">
        <v>34</v>
      </c>
      <c r="M120" s="95">
        <v>63</v>
      </c>
      <c r="N120" s="95">
        <v>73</v>
      </c>
      <c r="O120" s="95">
        <v>115</v>
      </c>
      <c r="P120" s="95">
        <v>147</v>
      </c>
      <c r="Q120" s="95">
        <v>135</v>
      </c>
      <c r="R120" s="95">
        <v>144</v>
      </c>
      <c r="S120" s="95">
        <v>178</v>
      </c>
      <c r="T120" s="95">
        <v>168</v>
      </c>
      <c r="U120" s="95">
        <v>0</v>
      </c>
      <c r="V120" s="95">
        <v>1107</v>
      </c>
      <c r="X120" s="119">
        <v>2013</v>
      </c>
      <c r="Y120" s="95">
        <v>0</v>
      </c>
      <c r="Z120" s="95">
        <v>0</v>
      </c>
      <c r="AA120" s="95">
        <v>0</v>
      </c>
      <c r="AB120" s="95">
        <v>0</v>
      </c>
      <c r="AC120" s="95">
        <v>0</v>
      </c>
      <c r="AD120" s="95">
        <v>3</v>
      </c>
      <c r="AE120" s="95">
        <v>9</v>
      </c>
      <c r="AF120" s="95">
        <v>11</v>
      </c>
      <c r="AG120" s="95">
        <v>21</v>
      </c>
      <c r="AH120" s="95">
        <v>28</v>
      </c>
      <c r="AI120" s="95">
        <v>39</v>
      </c>
      <c r="AJ120" s="95">
        <v>40</v>
      </c>
      <c r="AK120" s="95">
        <v>40</v>
      </c>
      <c r="AL120" s="95">
        <v>43</v>
      </c>
      <c r="AM120" s="95">
        <v>47</v>
      </c>
      <c r="AN120" s="95">
        <v>51</v>
      </c>
      <c r="AO120" s="95">
        <v>70</v>
      </c>
      <c r="AP120" s="95">
        <v>107</v>
      </c>
      <c r="AQ120" s="95">
        <v>0</v>
      </c>
      <c r="AR120" s="95">
        <v>509</v>
      </c>
      <c r="AT120" s="119">
        <v>2013</v>
      </c>
      <c r="AU120" s="95">
        <v>0</v>
      </c>
      <c r="AV120" s="95">
        <v>0</v>
      </c>
      <c r="AW120" s="95">
        <v>0</v>
      </c>
      <c r="AX120" s="95">
        <v>0</v>
      </c>
      <c r="AY120" s="95">
        <v>0</v>
      </c>
      <c r="AZ120" s="95">
        <v>8</v>
      </c>
      <c r="BA120" s="95">
        <v>16</v>
      </c>
      <c r="BB120" s="95">
        <v>21</v>
      </c>
      <c r="BC120" s="95">
        <v>49</v>
      </c>
      <c r="BD120" s="95">
        <v>62</v>
      </c>
      <c r="BE120" s="95">
        <v>102</v>
      </c>
      <c r="BF120" s="95">
        <v>113</v>
      </c>
      <c r="BG120" s="95">
        <v>155</v>
      </c>
      <c r="BH120" s="95">
        <v>190</v>
      </c>
      <c r="BI120" s="95">
        <v>182</v>
      </c>
      <c r="BJ120" s="95">
        <v>195</v>
      </c>
      <c r="BK120" s="95">
        <v>248</v>
      </c>
      <c r="BL120" s="95">
        <v>275</v>
      </c>
      <c r="BM120" s="95">
        <v>0</v>
      </c>
      <c r="BN120" s="95">
        <v>1616</v>
      </c>
      <c r="BP120" s="119">
        <v>2013</v>
      </c>
    </row>
    <row r="121" spans="2:68">
      <c r="B121" s="119">
        <v>2014</v>
      </c>
      <c r="C121" s="95">
        <v>0</v>
      </c>
      <c r="D121" s="95">
        <v>0</v>
      </c>
      <c r="E121" s="95">
        <v>0</v>
      </c>
      <c r="F121" s="95">
        <v>0</v>
      </c>
      <c r="G121" s="95">
        <v>2</v>
      </c>
      <c r="H121" s="95">
        <v>7</v>
      </c>
      <c r="I121" s="95">
        <v>6</v>
      </c>
      <c r="J121" s="95">
        <v>14</v>
      </c>
      <c r="K121" s="95">
        <v>20</v>
      </c>
      <c r="L121" s="95">
        <v>22</v>
      </c>
      <c r="M121" s="95">
        <v>54</v>
      </c>
      <c r="N121" s="95">
        <v>67</v>
      </c>
      <c r="O121" s="95">
        <v>107</v>
      </c>
      <c r="P121" s="95">
        <v>103</v>
      </c>
      <c r="Q121" s="95">
        <v>118</v>
      </c>
      <c r="R121" s="95">
        <v>152</v>
      </c>
      <c r="S121" s="95">
        <v>159</v>
      </c>
      <c r="T121" s="95">
        <v>157</v>
      </c>
      <c r="U121" s="95">
        <v>0</v>
      </c>
      <c r="V121" s="95">
        <v>988</v>
      </c>
      <c r="X121" s="119">
        <v>2014</v>
      </c>
      <c r="Y121" s="95">
        <v>0</v>
      </c>
      <c r="Z121" s="95">
        <v>0</v>
      </c>
      <c r="AA121" s="95">
        <v>0</v>
      </c>
      <c r="AB121" s="95">
        <v>0</v>
      </c>
      <c r="AC121" s="95">
        <v>1</v>
      </c>
      <c r="AD121" s="95">
        <v>5</v>
      </c>
      <c r="AE121" s="95">
        <v>6</v>
      </c>
      <c r="AF121" s="95">
        <v>7</v>
      </c>
      <c r="AG121" s="95">
        <v>13</v>
      </c>
      <c r="AH121" s="95">
        <v>26</v>
      </c>
      <c r="AI121" s="95">
        <v>25</v>
      </c>
      <c r="AJ121" s="95">
        <v>37</v>
      </c>
      <c r="AK121" s="95">
        <v>44</v>
      </c>
      <c r="AL121" s="95">
        <v>47</v>
      </c>
      <c r="AM121" s="95">
        <v>58</v>
      </c>
      <c r="AN121" s="95">
        <v>46</v>
      </c>
      <c r="AO121" s="95">
        <v>64</v>
      </c>
      <c r="AP121" s="95">
        <v>100</v>
      </c>
      <c r="AQ121" s="95">
        <v>0</v>
      </c>
      <c r="AR121" s="95">
        <v>479</v>
      </c>
      <c r="AT121" s="119">
        <v>2014</v>
      </c>
      <c r="AU121" s="95">
        <v>0</v>
      </c>
      <c r="AV121" s="95">
        <v>0</v>
      </c>
      <c r="AW121" s="95">
        <v>0</v>
      </c>
      <c r="AX121" s="95">
        <v>0</v>
      </c>
      <c r="AY121" s="95">
        <v>3</v>
      </c>
      <c r="AZ121" s="95">
        <v>12</v>
      </c>
      <c r="BA121" s="95">
        <v>12</v>
      </c>
      <c r="BB121" s="95">
        <v>21</v>
      </c>
      <c r="BC121" s="95">
        <v>33</v>
      </c>
      <c r="BD121" s="95">
        <v>48</v>
      </c>
      <c r="BE121" s="95">
        <v>79</v>
      </c>
      <c r="BF121" s="95">
        <v>104</v>
      </c>
      <c r="BG121" s="95">
        <v>151</v>
      </c>
      <c r="BH121" s="95">
        <v>150</v>
      </c>
      <c r="BI121" s="95">
        <v>176</v>
      </c>
      <c r="BJ121" s="95">
        <v>198</v>
      </c>
      <c r="BK121" s="95">
        <v>223</v>
      </c>
      <c r="BL121" s="95">
        <v>257</v>
      </c>
      <c r="BM121" s="95">
        <v>0</v>
      </c>
      <c r="BN121" s="95">
        <v>1467</v>
      </c>
      <c r="BP121" s="119">
        <v>2014</v>
      </c>
    </row>
    <row r="122" spans="2:68">
      <c r="B122" s="119">
        <v>2015</v>
      </c>
      <c r="C122" s="95">
        <v>0</v>
      </c>
      <c r="D122" s="95">
        <v>0</v>
      </c>
      <c r="E122" s="95">
        <v>0</v>
      </c>
      <c r="F122" s="95">
        <v>0</v>
      </c>
      <c r="G122" s="95">
        <v>1</v>
      </c>
      <c r="H122" s="95">
        <v>5</v>
      </c>
      <c r="I122" s="95">
        <v>5</v>
      </c>
      <c r="J122" s="95">
        <v>18</v>
      </c>
      <c r="K122" s="95">
        <v>22</v>
      </c>
      <c r="L122" s="95">
        <v>28</v>
      </c>
      <c r="M122" s="95">
        <v>51</v>
      </c>
      <c r="N122" s="95">
        <v>68</v>
      </c>
      <c r="O122" s="95">
        <v>94</v>
      </c>
      <c r="P122" s="95">
        <v>107</v>
      </c>
      <c r="Q122" s="95">
        <v>124</v>
      </c>
      <c r="R122" s="95">
        <v>131</v>
      </c>
      <c r="S122" s="95">
        <v>147</v>
      </c>
      <c r="T122" s="95">
        <v>203</v>
      </c>
      <c r="U122" s="95">
        <v>0</v>
      </c>
      <c r="V122" s="95">
        <v>1004</v>
      </c>
      <c r="X122" s="119">
        <v>2015</v>
      </c>
      <c r="Y122" s="95">
        <v>0</v>
      </c>
      <c r="Z122" s="95">
        <v>0</v>
      </c>
      <c r="AA122" s="95">
        <v>0</v>
      </c>
      <c r="AB122" s="95">
        <v>1</v>
      </c>
      <c r="AC122" s="95">
        <v>1</v>
      </c>
      <c r="AD122" s="95">
        <v>5</v>
      </c>
      <c r="AE122" s="95">
        <v>7</v>
      </c>
      <c r="AF122" s="95">
        <v>4</v>
      </c>
      <c r="AG122" s="95">
        <v>22</v>
      </c>
      <c r="AH122" s="95">
        <v>25</v>
      </c>
      <c r="AI122" s="95">
        <v>29</v>
      </c>
      <c r="AJ122" s="95">
        <v>33</v>
      </c>
      <c r="AK122" s="95">
        <v>46</v>
      </c>
      <c r="AL122" s="95">
        <v>47</v>
      </c>
      <c r="AM122" s="95">
        <v>57</v>
      </c>
      <c r="AN122" s="95">
        <v>52</v>
      </c>
      <c r="AO122" s="95">
        <v>61</v>
      </c>
      <c r="AP122" s="95">
        <v>126</v>
      </c>
      <c r="AQ122" s="95">
        <v>0</v>
      </c>
      <c r="AR122" s="95">
        <v>516</v>
      </c>
      <c r="AT122" s="119">
        <v>2015</v>
      </c>
      <c r="AU122" s="95">
        <v>0</v>
      </c>
      <c r="AV122" s="95">
        <v>0</v>
      </c>
      <c r="AW122" s="95">
        <v>0</v>
      </c>
      <c r="AX122" s="95">
        <v>1</v>
      </c>
      <c r="AY122" s="95">
        <v>2</v>
      </c>
      <c r="AZ122" s="95">
        <v>10</v>
      </c>
      <c r="BA122" s="95">
        <v>12</v>
      </c>
      <c r="BB122" s="95">
        <v>22</v>
      </c>
      <c r="BC122" s="95">
        <v>44</v>
      </c>
      <c r="BD122" s="95">
        <v>53</v>
      </c>
      <c r="BE122" s="95">
        <v>80</v>
      </c>
      <c r="BF122" s="95">
        <v>101</v>
      </c>
      <c r="BG122" s="95">
        <v>140</v>
      </c>
      <c r="BH122" s="95">
        <v>154</v>
      </c>
      <c r="BI122" s="95">
        <v>181</v>
      </c>
      <c r="BJ122" s="95">
        <v>183</v>
      </c>
      <c r="BK122" s="95">
        <v>208</v>
      </c>
      <c r="BL122" s="95">
        <v>329</v>
      </c>
      <c r="BM122" s="95">
        <v>0</v>
      </c>
      <c r="BN122" s="95">
        <v>1520</v>
      </c>
      <c r="BP122" s="119">
        <v>2015</v>
      </c>
    </row>
    <row r="123" spans="2:68">
      <c r="B123" s="119">
        <v>2016</v>
      </c>
      <c r="C123" s="95">
        <v>0</v>
      </c>
      <c r="D123" s="95">
        <v>0</v>
      </c>
      <c r="E123" s="95">
        <v>0</v>
      </c>
      <c r="F123" s="95">
        <v>1</v>
      </c>
      <c r="G123" s="95">
        <v>1</v>
      </c>
      <c r="H123" s="95">
        <v>2</v>
      </c>
      <c r="I123" s="95">
        <v>8</v>
      </c>
      <c r="J123" s="95">
        <v>14</v>
      </c>
      <c r="K123" s="95">
        <v>21</v>
      </c>
      <c r="L123" s="95">
        <v>26</v>
      </c>
      <c r="M123" s="95">
        <v>37</v>
      </c>
      <c r="N123" s="95">
        <v>52</v>
      </c>
      <c r="O123" s="95">
        <v>62</v>
      </c>
      <c r="P123" s="95">
        <v>126</v>
      </c>
      <c r="Q123" s="95">
        <v>103</v>
      </c>
      <c r="R123" s="95">
        <v>118</v>
      </c>
      <c r="S123" s="95">
        <v>125</v>
      </c>
      <c r="T123" s="95">
        <v>167</v>
      </c>
      <c r="U123" s="95">
        <v>0</v>
      </c>
      <c r="V123" s="95">
        <v>863</v>
      </c>
      <c r="X123" s="119">
        <v>2016</v>
      </c>
      <c r="Y123" s="95">
        <v>0</v>
      </c>
      <c r="Z123" s="95">
        <v>0</v>
      </c>
      <c r="AA123" s="95">
        <v>0</v>
      </c>
      <c r="AB123" s="95">
        <v>0</v>
      </c>
      <c r="AC123" s="95">
        <v>0</v>
      </c>
      <c r="AD123" s="95">
        <v>3</v>
      </c>
      <c r="AE123" s="95">
        <v>4</v>
      </c>
      <c r="AF123" s="95">
        <v>4</v>
      </c>
      <c r="AG123" s="95">
        <v>10</v>
      </c>
      <c r="AH123" s="95">
        <v>11</v>
      </c>
      <c r="AI123" s="95">
        <v>24</v>
      </c>
      <c r="AJ123" s="95">
        <v>23</v>
      </c>
      <c r="AK123" s="95">
        <v>34</v>
      </c>
      <c r="AL123" s="95">
        <v>41</v>
      </c>
      <c r="AM123" s="95">
        <v>44</v>
      </c>
      <c r="AN123" s="95">
        <v>55</v>
      </c>
      <c r="AO123" s="95">
        <v>56</v>
      </c>
      <c r="AP123" s="95">
        <v>109</v>
      </c>
      <c r="AQ123" s="95">
        <v>0</v>
      </c>
      <c r="AR123" s="95">
        <v>418</v>
      </c>
      <c r="AT123" s="119">
        <v>2016</v>
      </c>
      <c r="AU123" s="95">
        <v>0</v>
      </c>
      <c r="AV123" s="95">
        <v>0</v>
      </c>
      <c r="AW123" s="95">
        <v>0</v>
      </c>
      <c r="AX123" s="95">
        <v>1</v>
      </c>
      <c r="AY123" s="95">
        <v>1</v>
      </c>
      <c r="AZ123" s="95">
        <v>5</v>
      </c>
      <c r="BA123" s="95">
        <v>12</v>
      </c>
      <c r="BB123" s="95">
        <v>18</v>
      </c>
      <c r="BC123" s="95">
        <v>31</v>
      </c>
      <c r="BD123" s="95">
        <v>37</v>
      </c>
      <c r="BE123" s="95">
        <v>61</v>
      </c>
      <c r="BF123" s="95">
        <v>75</v>
      </c>
      <c r="BG123" s="95">
        <v>96</v>
      </c>
      <c r="BH123" s="95">
        <v>167</v>
      </c>
      <c r="BI123" s="95">
        <v>147</v>
      </c>
      <c r="BJ123" s="95">
        <v>173</v>
      </c>
      <c r="BK123" s="95">
        <v>181</v>
      </c>
      <c r="BL123" s="95">
        <v>276</v>
      </c>
      <c r="BM123" s="95">
        <v>0</v>
      </c>
      <c r="BN123" s="95">
        <v>1281</v>
      </c>
      <c r="BP123" s="119">
        <v>2016</v>
      </c>
    </row>
    <row r="124" spans="2:68">
      <c r="B124" s="119">
        <v>2017</v>
      </c>
      <c r="C124" s="95" t="s">
        <v>24</v>
      </c>
      <c r="D124" s="95" t="s">
        <v>24</v>
      </c>
      <c r="E124" s="95" t="s">
        <v>24</v>
      </c>
      <c r="F124" s="95" t="s">
        <v>24</v>
      </c>
      <c r="G124" s="95" t="s">
        <v>24</v>
      </c>
      <c r="H124" s="95" t="s">
        <v>24</v>
      </c>
      <c r="I124" s="95" t="s">
        <v>24</v>
      </c>
      <c r="J124" s="95" t="s">
        <v>24</v>
      </c>
      <c r="K124" s="95" t="s">
        <v>24</v>
      </c>
      <c r="L124" s="95" t="s">
        <v>24</v>
      </c>
      <c r="M124" s="95" t="s">
        <v>24</v>
      </c>
      <c r="N124" s="95" t="s">
        <v>24</v>
      </c>
      <c r="O124" s="95" t="s">
        <v>24</v>
      </c>
      <c r="P124" s="95" t="s">
        <v>24</v>
      </c>
      <c r="Q124" s="95" t="s">
        <v>24</v>
      </c>
      <c r="R124" s="95" t="s">
        <v>24</v>
      </c>
      <c r="S124" s="95" t="s">
        <v>24</v>
      </c>
      <c r="T124" s="95" t="s">
        <v>24</v>
      </c>
      <c r="U124" s="95" t="s">
        <v>24</v>
      </c>
      <c r="V124" s="95" t="s">
        <v>24</v>
      </c>
      <c r="X124" s="119">
        <v>2017</v>
      </c>
      <c r="Y124" s="95" t="s">
        <v>24</v>
      </c>
      <c r="Z124" s="95" t="s">
        <v>24</v>
      </c>
      <c r="AA124" s="95" t="s">
        <v>24</v>
      </c>
      <c r="AB124" s="95" t="s">
        <v>24</v>
      </c>
      <c r="AC124" s="95" t="s">
        <v>24</v>
      </c>
      <c r="AD124" s="95" t="s">
        <v>24</v>
      </c>
      <c r="AE124" s="95" t="s">
        <v>24</v>
      </c>
      <c r="AF124" s="95" t="s">
        <v>24</v>
      </c>
      <c r="AG124" s="95" t="s">
        <v>24</v>
      </c>
      <c r="AH124" s="95" t="s">
        <v>24</v>
      </c>
      <c r="AI124" s="95" t="s">
        <v>24</v>
      </c>
      <c r="AJ124" s="95" t="s">
        <v>24</v>
      </c>
      <c r="AK124" s="95" t="s">
        <v>24</v>
      </c>
      <c r="AL124" s="95" t="s">
        <v>24</v>
      </c>
      <c r="AM124" s="95" t="s">
        <v>24</v>
      </c>
      <c r="AN124" s="95" t="s">
        <v>24</v>
      </c>
      <c r="AO124" s="95" t="s">
        <v>24</v>
      </c>
      <c r="AP124" s="95" t="s">
        <v>24</v>
      </c>
      <c r="AQ124" s="95" t="s">
        <v>24</v>
      </c>
      <c r="AR124" s="95" t="s">
        <v>24</v>
      </c>
      <c r="AT124" s="119">
        <v>2017</v>
      </c>
      <c r="AU124" s="95" t="s">
        <v>24</v>
      </c>
      <c r="AV124" s="95" t="s">
        <v>24</v>
      </c>
      <c r="AW124" s="95" t="s">
        <v>24</v>
      </c>
      <c r="AX124" s="95" t="s">
        <v>24</v>
      </c>
      <c r="AY124" s="95" t="s">
        <v>24</v>
      </c>
      <c r="AZ124" s="95" t="s">
        <v>24</v>
      </c>
      <c r="BA124" s="95" t="s">
        <v>24</v>
      </c>
      <c r="BB124" s="95" t="s">
        <v>24</v>
      </c>
      <c r="BC124" s="95" t="s">
        <v>24</v>
      </c>
      <c r="BD124" s="95" t="s">
        <v>24</v>
      </c>
      <c r="BE124" s="95" t="s">
        <v>24</v>
      </c>
      <c r="BF124" s="95" t="s">
        <v>24</v>
      </c>
      <c r="BG124" s="95" t="s">
        <v>24</v>
      </c>
      <c r="BH124" s="95" t="s">
        <v>24</v>
      </c>
      <c r="BI124" s="95" t="s">
        <v>24</v>
      </c>
      <c r="BJ124" s="95" t="s">
        <v>24</v>
      </c>
      <c r="BK124" s="95" t="s">
        <v>24</v>
      </c>
      <c r="BL124" s="95" t="s">
        <v>24</v>
      </c>
      <c r="BM124" s="95" t="s">
        <v>24</v>
      </c>
      <c r="BN124" s="95" t="s">
        <v>24</v>
      </c>
      <c r="BP124" s="119">
        <v>2017</v>
      </c>
    </row>
    <row r="125" spans="2:68">
      <c r="B125" s="119">
        <v>2018</v>
      </c>
      <c r="C125" s="95" t="s">
        <v>24</v>
      </c>
      <c r="D125" s="95" t="s">
        <v>24</v>
      </c>
      <c r="E125" s="95" t="s">
        <v>24</v>
      </c>
      <c r="F125" s="95" t="s">
        <v>24</v>
      </c>
      <c r="G125" s="95" t="s">
        <v>24</v>
      </c>
      <c r="H125" s="95" t="s">
        <v>24</v>
      </c>
      <c r="I125" s="95" t="s">
        <v>24</v>
      </c>
      <c r="J125" s="95" t="s">
        <v>24</v>
      </c>
      <c r="K125" s="95" t="s">
        <v>24</v>
      </c>
      <c r="L125" s="95" t="s">
        <v>24</v>
      </c>
      <c r="M125" s="95" t="s">
        <v>24</v>
      </c>
      <c r="N125" s="95" t="s">
        <v>24</v>
      </c>
      <c r="O125" s="95" t="s">
        <v>24</v>
      </c>
      <c r="P125" s="95" t="s">
        <v>24</v>
      </c>
      <c r="Q125" s="95" t="s">
        <v>24</v>
      </c>
      <c r="R125" s="95" t="s">
        <v>24</v>
      </c>
      <c r="S125" s="95" t="s">
        <v>24</v>
      </c>
      <c r="T125" s="95" t="s">
        <v>24</v>
      </c>
      <c r="U125" s="95" t="s">
        <v>24</v>
      </c>
      <c r="V125" s="95" t="s">
        <v>24</v>
      </c>
      <c r="X125" s="119">
        <v>2018</v>
      </c>
      <c r="Y125" s="95" t="s">
        <v>24</v>
      </c>
      <c r="Z125" s="95" t="s">
        <v>24</v>
      </c>
      <c r="AA125" s="95" t="s">
        <v>24</v>
      </c>
      <c r="AB125" s="95" t="s">
        <v>24</v>
      </c>
      <c r="AC125" s="95" t="s">
        <v>24</v>
      </c>
      <c r="AD125" s="95" t="s">
        <v>24</v>
      </c>
      <c r="AE125" s="95" t="s">
        <v>24</v>
      </c>
      <c r="AF125" s="95" t="s">
        <v>24</v>
      </c>
      <c r="AG125" s="95" t="s">
        <v>24</v>
      </c>
      <c r="AH125" s="95" t="s">
        <v>24</v>
      </c>
      <c r="AI125" s="95" t="s">
        <v>24</v>
      </c>
      <c r="AJ125" s="95" t="s">
        <v>24</v>
      </c>
      <c r="AK125" s="95" t="s">
        <v>24</v>
      </c>
      <c r="AL125" s="95" t="s">
        <v>24</v>
      </c>
      <c r="AM125" s="95" t="s">
        <v>24</v>
      </c>
      <c r="AN125" s="95" t="s">
        <v>24</v>
      </c>
      <c r="AO125" s="95" t="s">
        <v>24</v>
      </c>
      <c r="AP125" s="95" t="s">
        <v>24</v>
      </c>
      <c r="AQ125" s="95" t="s">
        <v>24</v>
      </c>
      <c r="AR125" s="95" t="s">
        <v>24</v>
      </c>
      <c r="AT125" s="119">
        <v>2018</v>
      </c>
      <c r="AU125" s="95" t="s">
        <v>24</v>
      </c>
      <c r="AV125" s="95" t="s">
        <v>24</v>
      </c>
      <c r="AW125" s="95" t="s">
        <v>24</v>
      </c>
      <c r="AX125" s="95" t="s">
        <v>24</v>
      </c>
      <c r="AY125" s="95" t="s">
        <v>24</v>
      </c>
      <c r="AZ125" s="95" t="s">
        <v>24</v>
      </c>
      <c r="BA125" s="95" t="s">
        <v>24</v>
      </c>
      <c r="BB125" s="95" t="s">
        <v>24</v>
      </c>
      <c r="BC125" s="95" t="s">
        <v>24</v>
      </c>
      <c r="BD125" s="95" t="s">
        <v>24</v>
      </c>
      <c r="BE125" s="95" t="s">
        <v>24</v>
      </c>
      <c r="BF125" s="95" t="s">
        <v>24</v>
      </c>
      <c r="BG125" s="95" t="s">
        <v>24</v>
      </c>
      <c r="BH125" s="95" t="s">
        <v>24</v>
      </c>
      <c r="BI125" s="95" t="s">
        <v>24</v>
      </c>
      <c r="BJ125" s="95" t="s">
        <v>24</v>
      </c>
      <c r="BK125" s="95" t="s">
        <v>24</v>
      </c>
      <c r="BL125" s="95" t="s">
        <v>24</v>
      </c>
      <c r="BM125" s="95" t="s">
        <v>24</v>
      </c>
      <c r="BN125" s="95" t="s">
        <v>24</v>
      </c>
      <c r="BP125" s="119">
        <v>2018</v>
      </c>
    </row>
    <row r="126" spans="2:68">
      <c r="B126" s="119">
        <v>2019</v>
      </c>
      <c r="C126" s="95" t="s">
        <v>24</v>
      </c>
      <c r="D126" s="95" t="s">
        <v>24</v>
      </c>
      <c r="E126" s="95" t="s">
        <v>24</v>
      </c>
      <c r="F126" s="95" t="s">
        <v>24</v>
      </c>
      <c r="G126" s="95" t="s">
        <v>24</v>
      </c>
      <c r="H126" s="95" t="s">
        <v>24</v>
      </c>
      <c r="I126" s="95" t="s">
        <v>24</v>
      </c>
      <c r="J126" s="95" t="s">
        <v>24</v>
      </c>
      <c r="K126" s="95" t="s">
        <v>24</v>
      </c>
      <c r="L126" s="95" t="s">
        <v>24</v>
      </c>
      <c r="M126" s="95" t="s">
        <v>24</v>
      </c>
      <c r="N126" s="95" t="s">
        <v>24</v>
      </c>
      <c r="O126" s="95" t="s">
        <v>24</v>
      </c>
      <c r="P126" s="95" t="s">
        <v>24</v>
      </c>
      <c r="Q126" s="95" t="s">
        <v>24</v>
      </c>
      <c r="R126" s="95" t="s">
        <v>24</v>
      </c>
      <c r="S126" s="95" t="s">
        <v>24</v>
      </c>
      <c r="T126" s="95" t="s">
        <v>24</v>
      </c>
      <c r="U126" s="95" t="s">
        <v>24</v>
      </c>
      <c r="V126" s="95" t="s">
        <v>24</v>
      </c>
      <c r="X126" s="119">
        <v>2019</v>
      </c>
      <c r="Y126" s="95" t="s">
        <v>24</v>
      </c>
      <c r="Z126" s="95" t="s">
        <v>24</v>
      </c>
      <c r="AA126" s="95" t="s">
        <v>24</v>
      </c>
      <c r="AB126" s="95" t="s">
        <v>24</v>
      </c>
      <c r="AC126" s="95" t="s">
        <v>24</v>
      </c>
      <c r="AD126" s="95" t="s">
        <v>24</v>
      </c>
      <c r="AE126" s="95" t="s">
        <v>24</v>
      </c>
      <c r="AF126" s="95" t="s">
        <v>24</v>
      </c>
      <c r="AG126" s="95" t="s">
        <v>24</v>
      </c>
      <c r="AH126" s="95" t="s">
        <v>24</v>
      </c>
      <c r="AI126" s="95" t="s">
        <v>24</v>
      </c>
      <c r="AJ126" s="95" t="s">
        <v>24</v>
      </c>
      <c r="AK126" s="95" t="s">
        <v>24</v>
      </c>
      <c r="AL126" s="95" t="s">
        <v>24</v>
      </c>
      <c r="AM126" s="95" t="s">
        <v>24</v>
      </c>
      <c r="AN126" s="95" t="s">
        <v>24</v>
      </c>
      <c r="AO126" s="95" t="s">
        <v>24</v>
      </c>
      <c r="AP126" s="95" t="s">
        <v>24</v>
      </c>
      <c r="AQ126" s="95" t="s">
        <v>24</v>
      </c>
      <c r="AR126" s="95" t="s">
        <v>24</v>
      </c>
      <c r="AT126" s="119">
        <v>2019</v>
      </c>
      <c r="AU126" s="95" t="s">
        <v>24</v>
      </c>
      <c r="AV126" s="95" t="s">
        <v>24</v>
      </c>
      <c r="AW126" s="95" t="s">
        <v>24</v>
      </c>
      <c r="AX126" s="95" t="s">
        <v>24</v>
      </c>
      <c r="AY126" s="95" t="s">
        <v>24</v>
      </c>
      <c r="AZ126" s="95" t="s">
        <v>24</v>
      </c>
      <c r="BA126" s="95" t="s">
        <v>24</v>
      </c>
      <c r="BB126" s="95" t="s">
        <v>24</v>
      </c>
      <c r="BC126" s="95" t="s">
        <v>24</v>
      </c>
      <c r="BD126" s="95" t="s">
        <v>24</v>
      </c>
      <c r="BE126" s="95" t="s">
        <v>24</v>
      </c>
      <c r="BF126" s="95" t="s">
        <v>24</v>
      </c>
      <c r="BG126" s="95" t="s">
        <v>24</v>
      </c>
      <c r="BH126" s="95" t="s">
        <v>24</v>
      </c>
      <c r="BI126" s="95" t="s">
        <v>24</v>
      </c>
      <c r="BJ126" s="95" t="s">
        <v>24</v>
      </c>
      <c r="BK126" s="95" t="s">
        <v>24</v>
      </c>
      <c r="BL126" s="95" t="s">
        <v>24</v>
      </c>
      <c r="BM126" s="95" t="s">
        <v>24</v>
      </c>
      <c r="BN126" s="95" t="s">
        <v>24</v>
      </c>
      <c r="BP126" s="119">
        <v>2019</v>
      </c>
    </row>
    <row r="127" spans="2:68">
      <c r="B127" s="119">
        <v>2020</v>
      </c>
      <c r="C127" s="95" t="s">
        <v>24</v>
      </c>
      <c r="D127" s="95" t="s">
        <v>24</v>
      </c>
      <c r="E127" s="95" t="s">
        <v>24</v>
      </c>
      <c r="F127" s="95" t="s">
        <v>24</v>
      </c>
      <c r="G127" s="95" t="s">
        <v>24</v>
      </c>
      <c r="H127" s="95" t="s">
        <v>24</v>
      </c>
      <c r="I127" s="95" t="s">
        <v>24</v>
      </c>
      <c r="J127" s="95" t="s">
        <v>24</v>
      </c>
      <c r="K127" s="95" t="s">
        <v>24</v>
      </c>
      <c r="L127" s="95" t="s">
        <v>24</v>
      </c>
      <c r="M127" s="95" t="s">
        <v>24</v>
      </c>
      <c r="N127" s="95" t="s">
        <v>24</v>
      </c>
      <c r="O127" s="95" t="s">
        <v>24</v>
      </c>
      <c r="P127" s="95" t="s">
        <v>24</v>
      </c>
      <c r="Q127" s="95" t="s">
        <v>24</v>
      </c>
      <c r="R127" s="95" t="s">
        <v>24</v>
      </c>
      <c r="S127" s="95" t="s">
        <v>24</v>
      </c>
      <c r="T127" s="95" t="s">
        <v>24</v>
      </c>
      <c r="U127" s="95" t="s">
        <v>24</v>
      </c>
      <c r="V127" s="95" t="s">
        <v>24</v>
      </c>
      <c r="X127" s="119">
        <v>2020</v>
      </c>
      <c r="Y127" s="95" t="s">
        <v>24</v>
      </c>
      <c r="Z127" s="95" t="s">
        <v>24</v>
      </c>
      <c r="AA127" s="95" t="s">
        <v>24</v>
      </c>
      <c r="AB127" s="95" t="s">
        <v>24</v>
      </c>
      <c r="AC127" s="95" t="s">
        <v>24</v>
      </c>
      <c r="AD127" s="95" t="s">
        <v>24</v>
      </c>
      <c r="AE127" s="95" t="s">
        <v>24</v>
      </c>
      <c r="AF127" s="95" t="s">
        <v>24</v>
      </c>
      <c r="AG127" s="95" t="s">
        <v>24</v>
      </c>
      <c r="AH127" s="95" t="s">
        <v>24</v>
      </c>
      <c r="AI127" s="95" t="s">
        <v>24</v>
      </c>
      <c r="AJ127" s="95" t="s">
        <v>24</v>
      </c>
      <c r="AK127" s="95" t="s">
        <v>24</v>
      </c>
      <c r="AL127" s="95" t="s">
        <v>24</v>
      </c>
      <c r="AM127" s="95" t="s">
        <v>24</v>
      </c>
      <c r="AN127" s="95" t="s">
        <v>24</v>
      </c>
      <c r="AO127" s="95" t="s">
        <v>24</v>
      </c>
      <c r="AP127" s="95" t="s">
        <v>24</v>
      </c>
      <c r="AQ127" s="95" t="s">
        <v>24</v>
      </c>
      <c r="AR127" s="95" t="s">
        <v>24</v>
      </c>
      <c r="AT127" s="119">
        <v>2020</v>
      </c>
      <c r="AU127" s="95" t="s">
        <v>24</v>
      </c>
      <c r="AV127" s="95" t="s">
        <v>24</v>
      </c>
      <c r="AW127" s="95" t="s">
        <v>24</v>
      </c>
      <c r="AX127" s="95" t="s">
        <v>24</v>
      </c>
      <c r="AY127" s="95" t="s">
        <v>24</v>
      </c>
      <c r="AZ127" s="95" t="s">
        <v>24</v>
      </c>
      <c r="BA127" s="95" t="s">
        <v>24</v>
      </c>
      <c r="BB127" s="95" t="s">
        <v>24</v>
      </c>
      <c r="BC127" s="95" t="s">
        <v>24</v>
      </c>
      <c r="BD127" s="95" t="s">
        <v>24</v>
      </c>
      <c r="BE127" s="95" t="s">
        <v>24</v>
      </c>
      <c r="BF127" s="95" t="s">
        <v>24</v>
      </c>
      <c r="BG127" s="95" t="s">
        <v>24</v>
      </c>
      <c r="BH127" s="95" t="s">
        <v>24</v>
      </c>
      <c r="BI127" s="95" t="s">
        <v>24</v>
      </c>
      <c r="BJ127" s="95" t="s">
        <v>24</v>
      </c>
      <c r="BK127" s="95" t="s">
        <v>24</v>
      </c>
      <c r="BL127" s="95" t="s">
        <v>24</v>
      </c>
      <c r="BM127" s="95" t="s">
        <v>24</v>
      </c>
      <c r="BN127" s="95" t="s">
        <v>24</v>
      </c>
      <c r="BP127" s="119">
        <v>2020</v>
      </c>
    </row>
    <row r="128" spans="2:68">
      <c r="B128" s="119">
        <v>2021</v>
      </c>
      <c r="C128" s="95" t="s">
        <v>24</v>
      </c>
      <c r="D128" s="95" t="s">
        <v>24</v>
      </c>
      <c r="E128" s="95" t="s">
        <v>24</v>
      </c>
      <c r="F128" s="95" t="s">
        <v>24</v>
      </c>
      <c r="G128" s="95" t="s">
        <v>24</v>
      </c>
      <c r="H128" s="95" t="s">
        <v>24</v>
      </c>
      <c r="I128" s="95" t="s">
        <v>24</v>
      </c>
      <c r="J128" s="95" t="s">
        <v>24</v>
      </c>
      <c r="K128" s="95" t="s">
        <v>24</v>
      </c>
      <c r="L128" s="95" t="s">
        <v>24</v>
      </c>
      <c r="M128" s="95" t="s">
        <v>24</v>
      </c>
      <c r="N128" s="95" t="s">
        <v>24</v>
      </c>
      <c r="O128" s="95" t="s">
        <v>24</v>
      </c>
      <c r="P128" s="95" t="s">
        <v>24</v>
      </c>
      <c r="Q128" s="95" t="s">
        <v>24</v>
      </c>
      <c r="R128" s="95" t="s">
        <v>24</v>
      </c>
      <c r="S128" s="95" t="s">
        <v>24</v>
      </c>
      <c r="T128" s="95" t="s">
        <v>24</v>
      </c>
      <c r="U128" s="95" t="s">
        <v>24</v>
      </c>
      <c r="V128" s="95" t="s">
        <v>24</v>
      </c>
      <c r="X128" s="119">
        <v>2021</v>
      </c>
      <c r="Y128" s="95" t="s">
        <v>24</v>
      </c>
      <c r="Z128" s="95" t="s">
        <v>24</v>
      </c>
      <c r="AA128" s="95" t="s">
        <v>24</v>
      </c>
      <c r="AB128" s="95" t="s">
        <v>24</v>
      </c>
      <c r="AC128" s="95" t="s">
        <v>24</v>
      </c>
      <c r="AD128" s="95" t="s">
        <v>24</v>
      </c>
      <c r="AE128" s="95" t="s">
        <v>24</v>
      </c>
      <c r="AF128" s="95" t="s">
        <v>24</v>
      </c>
      <c r="AG128" s="95" t="s">
        <v>24</v>
      </c>
      <c r="AH128" s="95" t="s">
        <v>24</v>
      </c>
      <c r="AI128" s="95" t="s">
        <v>24</v>
      </c>
      <c r="AJ128" s="95" t="s">
        <v>24</v>
      </c>
      <c r="AK128" s="95" t="s">
        <v>24</v>
      </c>
      <c r="AL128" s="95" t="s">
        <v>24</v>
      </c>
      <c r="AM128" s="95" t="s">
        <v>24</v>
      </c>
      <c r="AN128" s="95" t="s">
        <v>24</v>
      </c>
      <c r="AO128" s="95" t="s">
        <v>24</v>
      </c>
      <c r="AP128" s="95" t="s">
        <v>24</v>
      </c>
      <c r="AQ128" s="95" t="s">
        <v>24</v>
      </c>
      <c r="AR128" s="95" t="s">
        <v>24</v>
      </c>
      <c r="AT128" s="119">
        <v>2021</v>
      </c>
      <c r="AU128" s="95" t="s">
        <v>24</v>
      </c>
      <c r="AV128" s="95" t="s">
        <v>24</v>
      </c>
      <c r="AW128" s="95" t="s">
        <v>24</v>
      </c>
      <c r="AX128" s="95" t="s">
        <v>24</v>
      </c>
      <c r="AY128" s="95" t="s">
        <v>24</v>
      </c>
      <c r="AZ128" s="95" t="s">
        <v>24</v>
      </c>
      <c r="BA128" s="95" t="s">
        <v>24</v>
      </c>
      <c r="BB128" s="95" t="s">
        <v>24</v>
      </c>
      <c r="BC128" s="95" t="s">
        <v>24</v>
      </c>
      <c r="BD128" s="95" t="s">
        <v>24</v>
      </c>
      <c r="BE128" s="95" t="s">
        <v>24</v>
      </c>
      <c r="BF128" s="95" t="s">
        <v>24</v>
      </c>
      <c r="BG128" s="95" t="s">
        <v>24</v>
      </c>
      <c r="BH128" s="95" t="s">
        <v>24</v>
      </c>
      <c r="BI128" s="95" t="s">
        <v>24</v>
      </c>
      <c r="BJ128" s="95" t="s">
        <v>24</v>
      </c>
      <c r="BK128" s="95" t="s">
        <v>24</v>
      </c>
      <c r="BL128" s="95" t="s">
        <v>24</v>
      </c>
      <c r="BM128" s="95" t="s">
        <v>24</v>
      </c>
      <c r="BN128" s="95" t="s">
        <v>24</v>
      </c>
      <c r="BP128" s="119">
        <v>2021</v>
      </c>
    </row>
    <row r="129" spans="2:68">
      <c r="B129" s="119">
        <v>2022</v>
      </c>
      <c r="C129" s="95" t="s">
        <v>24</v>
      </c>
      <c r="D129" s="95" t="s">
        <v>24</v>
      </c>
      <c r="E129" s="95" t="s">
        <v>24</v>
      </c>
      <c r="F129" s="95" t="s">
        <v>24</v>
      </c>
      <c r="G129" s="95" t="s">
        <v>24</v>
      </c>
      <c r="H129" s="95" t="s">
        <v>24</v>
      </c>
      <c r="I129" s="95" t="s">
        <v>24</v>
      </c>
      <c r="J129" s="95" t="s">
        <v>24</v>
      </c>
      <c r="K129" s="95" t="s">
        <v>24</v>
      </c>
      <c r="L129" s="95" t="s">
        <v>24</v>
      </c>
      <c r="M129" s="95" t="s">
        <v>24</v>
      </c>
      <c r="N129" s="95" t="s">
        <v>24</v>
      </c>
      <c r="O129" s="95" t="s">
        <v>24</v>
      </c>
      <c r="P129" s="95" t="s">
        <v>24</v>
      </c>
      <c r="Q129" s="95" t="s">
        <v>24</v>
      </c>
      <c r="R129" s="95" t="s">
        <v>24</v>
      </c>
      <c r="S129" s="95" t="s">
        <v>24</v>
      </c>
      <c r="T129" s="95" t="s">
        <v>24</v>
      </c>
      <c r="U129" s="95" t="s">
        <v>24</v>
      </c>
      <c r="V129" s="95" t="s">
        <v>24</v>
      </c>
      <c r="X129" s="119">
        <v>2022</v>
      </c>
      <c r="Y129" s="95" t="s">
        <v>24</v>
      </c>
      <c r="Z129" s="95" t="s">
        <v>24</v>
      </c>
      <c r="AA129" s="95" t="s">
        <v>24</v>
      </c>
      <c r="AB129" s="95" t="s">
        <v>24</v>
      </c>
      <c r="AC129" s="95" t="s">
        <v>24</v>
      </c>
      <c r="AD129" s="95" t="s">
        <v>24</v>
      </c>
      <c r="AE129" s="95" t="s">
        <v>24</v>
      </c>
      <c r="AF129" s="95" t="s">
        <v>24</v>
      </c>
      <c r="AG129" s="95" t="s">
        <v>24</v>
      </c>
      <c r="AH129" s="95" t="s">
        <v>24</v>
      </c>
      <c r="AI129" s="95" t="s">
        <v>24</v>
      </c>
      <c r="AJ129" s="95" t="s">
        <v>24</v>
      </c>
      <c r="AK129" s="95" t="s">
        <v>24</v>
      </c>
      <c r="AL129" s="95" t="s">
        <v>24</v>
      </c>
      <c r="AM129" s="95" t="s">
        <v>24</v>
      </c>
      <c r="AN129" s="95" t="s">
        <v>24</v>
      </c>
      <c r="AO129" s="95" t="s">
        <v>24</v>
      </c>
      <c r="AP129" s="95" t="s">
        <v>24</v>
      </c>
      <c r="AQ129" s="95" t="s">
        <v>24</v>
      </c>
      <c r="AR129" s="95" t="s">
        <v>24</v>
      </c>
      <c r="AT129" s="119">
        <v>2022</v>
      </c>
      <c r="AU129" s="95" t="s">
        <v>24</v>
      </c>
      <c r="AV129" s="95" t="s">
        <v>24</v>
      </c>
      <c r="AW129" s="95" t="s">
        <v>24</v>
      </c>
      <c r="AX129" s="95" t="s">
        <v>24</v>
      </c>
      <c r="AY129" s="95" t="s">
        <v>24</v>
      </c>
      <c r="AZ129" s="95" t="s">
        <v>24</v>
      </c>
      <c r="BA129" s="95" t="s">
        <v>24</v>
      </c>
      <c r="BB129" s="95" t="s">
        <v>24</v>
      </c>
      <c r="BC129" s="95" t="s">
        <v>24</v>
      </c>
      <c r="BD129" s="95" t="s">
        <v>24</v>
      </c>
      <c r="BE129" s="95" t="s">
        <v>24</v>
      </c>
      <c r="BF129" s="95" t="s">
        <v>24</v>
      </c>
      <c r="BG129" s="95" t="s">
        <v>24</v>
      </c>
      <c r="BH129" s="95" t="s">
        <v>24</v>
      </c>
      <c r="BI129" s="95" t="s">
        <v>24</v>
      </c>
      <c r="BJ129" s="95" t="s">
        <v>24</v>
      </c>
      <c r="BK129" s="95" t="s">
        <v>24</v>
      </c>
      <c r="BL129" s="95" t="s">
        <v>24</v>
      </c>
      <c r="BM129" s="95" t="s">
        <v>24</v>
      </c>
      <c r="BN129" s="95" t="s">
        <v>24</v>
      </c>
      <c r="BP129" s="119">
        <v>2022</v>
      </c>
    </row>
    <row r="130" spans="2:68">
      <c r="B130" s="119">
        <v>2023</v>
      </c>
      <c r="C130" s="95" t="s">
        <v>24</v>
      </c>
      <c r="D130" s="95" t="s">
        <v>24</v>
      </c>
      <c r="E130" s="95" t="s">
        <v>24</v>
      </c>
      <c r="F130" s="95" t="s">
        <v>24</v>
      </c>
      <c r="G130" s="95" t="s">
        <v>24</v>
      </c>
      <c r="H130" s="95" t="s">
        <v>24</v>
      </c>
      <c r="I130" s="95" t="s">
        <v>24</v>
      </c>
      <c r="J130" s="95" t="s">
        <v>24</v>
      </c>
      <c r="K130" s="95" t="s">
        <v>24</v>
      </c>
      <c r="L130" s="95" t="s">
        <v>24</v>
      </c>
      <c r="M130" s="95" t="s">
        <v>24</v>
      </c>
      <c r="N130" s="95" t="s">
        <v>24</v>
      </c>
      <c r="O130" s="95" t="s">
        <v>24</v>
      </c>
      <c r="P130" s="95" t="s">
        <v>24</v>
      </c>
      <c r="Q130" s="95" t="s">
        <v>24</v>
      </c>
      <c r="R130" s="95" t="s">
        <v>24</v>
      </c>
      <c r="S130" s="95" t="s">
        <v>24</v>
      </c>
      <c r="T130" s="95" t="s">
        <v>24</v>
      </c>
      <c r="U130" s="95" t="s">
        <v>24</v>
      </c>
      <c r="V130" s="95" t="s">
        <v>24</v>
      </c>
      <c r="X130" s="119">
        <v>2023</v>
      </c>
      <c r="Y130" s="95" t="s">
        <v>24</v>
      </c>
      <c r="Z130" s="95" t="s">
        <v>24</v>
      </c>
      <c r="AA130" s="95" t="s">
        <v>24</v>
      </c>
      <c r="AB130" s="95" t="s">
        <v>24</v>
      </c>
      <c r="AC130" s="95" t="s">
        <v>24</v>
      </c>
      <c r="AD130" s="95" t="s">
        <v>24</v>
      </c>
      <c r="AE130" s="95" t="s">
        <v>24</v>
      </c>
      <c r="AF130" s="95" t="s">
        <v>24</v>
      </c>
      <c r="AG130" s="95" t="s">
        <v>24</v>
      </c>
      <c r="AH130" s="95" t="s">
        <v>24</v>
      </c>
      <c r="AI130" s="95" t="s">
        <v>24</v>
      </c>
      <c r="AJ130" s="95" t="s">
        <v>24</v>
      </c>
      <c r="AK130" s="95" t="s">
        <v>24</v>
      </c>
      <c r="AL130" s="95" t="s">
        <v>24</v>
      </c>
      <c r="AM130" s="95" t="s">
        <v>24</v>
      </c>
      <c r="AN130" s="95" t="s">
        <v>24</v>
      </c>
      <c r="AO130" s="95" t="s">
        <v>24</v>
      </c>
      <c r="AP130" s="95" t="s">
        <v>24</v>
      </c>
      <c r="AQ130" s="95" t="s">
        <v>24</v>
      </c>
      <c r="AR130" s="95" t="s">
        <v>24</v>
      </c>
      <c r="AT130" s="119">
        <v>2023</v>
      </c>
      <c r="AU130" s="95" t="s">
        <v>24</v>
      </c>
      <c r="AV130" s="95" t="s">
        <v>24</v>
      </c>
      <c r="AW130" s="95" t="s">
        <v>24</v>
      </c>
      <c r="AX130" s="95" t="s">
        <v>24</v>
      </c>
      <c r="AY130" s="95" t="s">
        <v>24</v>
      </c>
      <c r="AZ130" s="95" t="s">
        <v>24</v>
      </c>
      <c r="BA130" s="95" t="s">
        <v>24</v>
      </c>
      <c r="BB130" s="95" t="s">
        <v>24</v>
      </c>
      <c r="BC130" s="95" t="s">
        <v>24</v>
      </c>
      <c r="BD130" s="95" t="s">
        <v>24</v>
      </c>
      <c r="BE130" s="95" t="s">
        <v>24</v>
      </c>
      <c r="BF130" s="95" t="s">
        <v>24</v>
      </c>
      <c r="BG130" s="95" t="s">
        <v>24</v>
      </c>
      <c r="BH130" s="95" t="s">
        <v>24</v>
      </c>
      <c r="BI130" s="95" t="s">
        <v>24</v>
      </c>
      <c r="BJ130" s="95" t="s">
        <v>24</v>
      </c>
      <c r="BK130" s="95" t="s">
        <v>24</v>
      </c>
      <c r="BL130" s="95" t="s">
        <v>24</v>
      </c>
      <c r="BM130" s="95" t="s">
        <v>24</v>
      </c>
      <c r="BN130" s="95" t="s">
        <v>24</v>
      </c>
      <c r="BP130" s="119">
        <v>2023</v>
      </c>
    </row>
    <row r="131" spans="2:68">
      <c r="B131" s="119">
        <v>2024</v>
      </c>
      <c r="C131" s="95" t="s">
        <v>24</v>
      </c>
      <c r="D131" s="95" t="s">
        <v>24</v>
      </c>
      <c r="E131" s="95" t="s">
        <v>24</v>
      </c>
      <c r="F131" s="95" t="s">
        <v>24</v>
      </c>
      <c r="G131" s="95" t="s">
        <v>24</v>
      </c>
      <c r="H131" s="95" t="s">
        <v>24</v>
      </c>
      <c r="I131" s="95" t="s">
        <v>24</v>
      </c>
      <c r="J131" s="95" t="s">
        <v>24</v>
      </c>
      <c r="K131" s="95" t="s">
        <v>24</v>
      </c>
      <c r="L131" s="95" t="s">
        <v>24</v>
      </c>
      <c r="M131" s="95" t="s">
        <v>24</v>
      </c>
      <c r="N131" s="95" t="s">
        <v>24</v>
      </c>
      <c r="O131" s="95" t="s">
        <v>24</v>
      </c>
      <c r="P131" s="95" t="s">
        <v>24</v>
      </c>
      <c r="Q131" s="95" t="s">
        <v>24</v>
      </c>
      <c r="R131" s="95" t="s">
        <v>24</v>
      </c>
      <c r="S131" s="95" t="s">
        <v>24</v>
      </c>
      <c r="T131" s="95" t="s">
        <v>24</v>
      </c>
      <c r="U131" s="95" t="s">
        <v>24</v>
      </c>
      <c r="V131" s="95" t="s">
        <v>24</v>
      </c>
      <c r="X131" s="119">
        <v>2024</v>
      </c>
      <c r="Y131" s="95" t="s">
        <v>24</v>
      </c>
      <c r="Z131" s="95" t="s">
        <v>24</v>
      </c>
      <c r="AA131" s="95" t="s">
        <v>24</v>
      </c>
      <c r="AB131" s="95" t="s">
        <v>24</v>
      </c>
      <c r="AC131" s="95" t="s">
        <v>24</v>
      </c>
      <c r="AD131" s="95" t="s">
        <v>24</v>
      </c>
      <c r="AE131" s="95" t="s">
        <v>24</v>
      </c>
      <c r="AF131" s="95" t="s">
        <v>24</v>
      </c>
      <c r="AG131" s="95" t="s">
        <v>24</v>
      </c>
      <c r="AH131" s="95" t="s">
        <v>24</v>
      </c>
      <c r="AI131" s="95" t="s">
        <v>24</v>
      </c>
      <c r="AJ131" s="95" t="s">
        <v>24</v>
      </c>
      <c r="AK131" s="95" t="s">
        <v>24</v>
      </c>
      <c r="AL131" s="95" t="s">
        <v>24</v>
      </c>
      <c r="AM131" s="95" t="s">
        <v>24</v>
      </c>
      <c r="AN131" s="95" t="s">
        <v>24</v>
      </c>
      <c r="AO131" s="95" t="s">
        <v>24</v>
      </c>
      <c r="AP131" s="95" t="s">
        <v>24</v>
      </c>
      <c r="AQ131" s="95" t="s">
        <v>24</v>
      </c>
      <c r="AR131" s="95" t="s">
        <v>24</v>
      </c>
      <c r="AT131" s="119">
        <v>2024</v>
      </c>
      <c r="AU131" s="95" t="s">
        <v>24</v>
      </c>
      <c r="AV131" s="95" t="s">
        <v>24</v>
      </c>
      <c r="AW131" s="95" t="s">
        <v>24</v>
      </c>
      <c r="AX131" s="95" t="s">
        <v>24</v>
      </c>
      <c r="AY131" s="95" t="s">
        <v>24</v>
      </c>
      <c r="AZ131" s="95" t="s">
        <v>24</v>
      </c>
      <c r="BA131" s="95" t="s">
        <v>24</v>
      </c>
      <c r="BB131" s="95" t="s">
        <v>24</v>
      </c>
      <c r="BC131" s="95" t="s">
        <v>24</v>
      </c>
      <c r="BD131" s="95" t="s">
        <v>24</v>
      </c>
      <c r="BE131" s="95" t="s">
        <v>24</v>
      </c>
      <c r="BF131" s="95" t="s">
        <v>24</v>
      </c>
      <c r="BG131" s="95" t="s">
        <v>24</v>
      </c>
      <c r="BH131" s="95" t="s">
        <v>24</v>
      </c>
      <c r="BI131" s="95" t="s">
        <v>24</v>
      </c>
      <c r="BJ131" s="95" t="s">
        <v>24</v>
      </c>
      <c r="BK131" s="95" t="s">
        <v>24</v>
      </c>
      <c r="BL131" s="95" t="s">
        <v>24</v>
      </c>
      <c r="BM131" s="95" t="s">
        <v>24</v>
      </c>
      <c r="BN131" s="95" t="s">
        <v>24</v>
      </c>
      <c r="BP131" s="119">
        <v>2024</v>
      </c>
    </row>
    <row r="132" spans="2:68">
      <c r="B132" s="119">
        <v>2025</v>
      </c>
      <c r="C132" s="95" t="s">
        <v>24</v>
      </c>
      <c r="D132" s="95" t="s">
        <v>24</v>
      </c>
      <c r="E132" s="95" t="s">
        <v>24</v>
      </c>
      <c r="F132" s="95" t="s">
        <v>24</v>
      </c>
      <c r="G132" s="95" t="s">
        <v>24</v>
      </c>
      <c r="H132" s="95" t="s">
        <v>24</v>
      </c>
      <c r="I132" s="95" t="s">
        <v>24</v>
      </c>
      <c r="J132" s="95" t="s">
        <v>24</v>
      </c>
      <c r="K132" s="95" t="s">
        <v>24</v>
      </c>
      <c r="L132" s="95" t="s">
        <v>24</v>
      </c>
      <c r="M132" s="95" t="s">
        <v>24</v>
      </c>
      <c r="N132" s="95" t="s">
        <v>24</v>
      </c>
      <c r="O132" s="95" t="s">
        <v>24</v>
      </c>
      <c r="P132" s="95" t="s">
        <v>24</v>
      </c>
      <c r="Q132" s="95" t="s">
        <v>24</v>
      </c>
      <c r="R132" s="95" t="s">
        <v>24</v>
      </c>
      <c r="S132" s="95" t="s">
        <v>24</v>
      </c>
      <c r="T132" s="95" t="s">
        <v>24</v>
      </c>
      <c r="U132" s="95" t="s">
        <v>24</v>
      </c>
      <c r="V132" s="95" t="s">
        <v>24</v>
      </c>
      <c r="X132" s="119">
        <v>2025</v>
      </c>
      <c r="Y132" s="95" t="s">
        <v>24</v>
      </c>
      <c r="Z132" s="95" t="s">
        <v>24</v>
      </c>
      <c r="AA132" s="95" t="s">
        <v>24</v>
      </c>
      <c r="AB132" s="95" t="s">
        <v>24</v>
      </c>
      <c r="AC132" s="95" t="s">
        <v>24</v>
      </c>
      <c r="AD132" s="95" t="s">
        <v>24</v>
      </c>
      <c r="AE132" s="95" t="s">
        <v>24</v>
      </c>
      <c r="AF132" s="95" t="s">
        <v>24</v>
      </c>
      <c r="AG132" s="95" t="s">
        <v>24</v>
      </c>
      <c r="AH132" s="95" t="s">
        <v>24</v>
      </c>
      <c r="AI132" s="95" t="s">
        <v>24</v>
      </c>
      <c r="AJ132" s="95" t="s">
        <v>24</v>
      </c>
      <c r="AK132" s="95" t="s">
        <v>24</v>
      </c>
      <c r="AL132" s="95" t="s">
        <v>24</v>
      </c>
      <c r="AM132" s="95" t="s">
        <v>24</v>
      </c>
      <c r="AN132" s="95" t="s">
        <v>24</v>
      </c>
      <c r="AO132" s="95" t="s">
        <v>24</v>
      </c>
      <c r="AP132" s="95" t="s">
        <v>24</v>
      </c>
      <c r="AQ132" s="95" t="s">
        <v>24</v>
      </c>
      <c r="AR132" s="95" t="s">
        <v>24</v>
      </c>
      <c r="AT132" s="119">
        <v>2025</v>
      </c>
      <c r="AU132" s="95" t="s">
        <v>24</v>
      </c>
      <c r="AV132" s="95" t="s">
        <v>24</v>
      </c>
      <c r="AW132" s="95" t="s">
        <v>24</v>
      </c>
      <c r="AX132" s="95" t="s">
        <v>24</v>
      </c>
      <c r="AY132" s="95" t="s">
        <v>24</v>
      </c>
      <c r="AZ132" s="95" t="s">
        <v>24</v>
      </c>
      <c r="BA132" s="95" t="s">
        <v>24</v>
      </c>
      <c r="BB132" s="95" t="s">
        <v>24</v>
      </c>
      <c r="BC132" s="95" t="s">
        <v>24</v>
      </c>
      <c r="BD132" s="95" t="s">
        <v>24</v>
      </c>
      <c r="BE132" s="95" t="s">
        <v>24</v>
      </c>
      <c r="BF132" s="95" t="s">
        <v>24</v>
      </c>
      <c r="BG132" s="95" t="s">
        <v>24</v>
      </c>
      <c r="BH132" s="95" t="s">
        <v>24</v>
      </c>
      <c r="BI132" s="95" t="s">
        <v>24</v>
      </c>
      <c r="BJ132" s="95" t="s">
        <v>24</v>
      </c>
      <c r="BK132" s="95" t="s">
        <v>24</v>
      </c>
      <c r="BL132" s="95" t="s">
        <v>24</v>
      </c>
      <c r="BM132" s="95" t="s">
        <v>24</v>
      </c>
      <c r="BN132" s="95" t="s">
        <v>24</v>
      </c>
      <c r="BP132" s="119">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77" customWidth="1"/>
    <col min="2" max="2" width="8.85546875" style="78" customWidth="1"/>
    <col min="3" max="20" width="8.85546875" style="77" customWidth="1"/>
    <col min="21" max="21" width="10.28515625" style="77" bestFit="1" customWidth="1"/>
    <col min="22" max="22" width="20.85546875" style="85" bestFit="1" customWidth="1"/>
    <col min="23" max="23" width="8.85546875" style="77" customWidth="1"/>
    <col min="24" max="24" width="8.85546875" style="78" customWidth="1"/>
    <col min="25" max="42" width="8.85546875" style="77" customWidth="1"/>
    <col min="43" max="43" width="10.28515625" style="77" bestFit="1" customWidth="1"/>
    <col min="44" max="44" width="24.42578125" style="77" bestFit="1" customWidth="1"/>
    <col min="45" max="45" width="8.85546875" style="77" customWidth="1"/>
    <col min="46" max="46" width="8.85546875" style="78" customWidth="1"/>
    <col min="47" max="64" width="8.85546875" style="77" customWidth="1"/>
    <col min="65" max="65" width="10.28515625" style="77" bestFit="1" customWidth="1"/>
    <col min="66" max="66" width="20.85546875" style="77" bestFit="1" customWidth="1"/>
    <col min="67" max="67" width="8.85546875" style="77" customWidth="1"/>
    <col min="68" max="68" width="8.85546875" style="78" customWidth="1"/>
    <col min="69" max="69" width="3.85546875" style="77" customWidth="1"/>
    <col min="70" max="16384" width="8.85546875" style="77"/>
  </cols>
  <sheetData>
    <row r="1" spans="1:68" s="80" customFormat="1" ht="23.25">
      <c r="A1" s="201"/>
      <c r="B1" s="72" t="s">
        <v>204</v>
      </c>
      <c r="V1" s="98"/>
    </row>
    <row r="2" spans="1:68" s="81" customFormat="1" ht="23.25">
      <c r="A2" s="213"/>
      <c r="B2" s="7" t="s">
        <v>134</v>
      </c>
      <c r="V2" s="100"/>
    </row>
    <row r="3" spans="1:68" s="268" customFormat="1"/>
    <row r="4" spans="1:68" s="80" customFormat="1" ht="21">
      <c r="A4" s="239"/>
      <c r="B4" s="235" t="s">
        <v>1</v>
      </c>
      <c r="C4" s="81"/>
      <c r="D4" s="81"/>
      <c r="E4" s="81"/>
      <c r="F4" s="81"/>
      <c r="G4" s="81"/>
      <c r="H4" s="81"/>
      <c r="I4" s="81"/>
      <c r="J4" s="81"/>
      <c r="K4" s="81"/>
      <c r="L4" s="81"/>
      <c r="M4" s="81"/>
      <c r="N4" s="81"/>
      <c r="O4" s="81"/>
      <c r="P4" s="81"/>
      <c r="Q4" s="81"/>
      <c r="R4" s="81"/>
      <c r="S4" s="81"/>
      <c r="T4" s="81"/>
      <c r="U4" s="81"/>
      <c r="V4" s="81"/>
      <c r="W4" s="81"/>
      <c r="X4" s="235" t="s">
        <v>3</v>
      </c>
      <c r="Y4" s="81"/>
      <c r="Z4" s="81"/>
      <c r="AA4" s="81"/>
      <c r="AB4" s="81"/>
      <c r="AC4" s="81"/>
      <c r="AD4" s="81"/>
      <c r="AE4" s="81"/>
      <c r="AF4" s="81"/>
      <c r="AG4" s="81"/>
      <c r="AH4" s="81"/>
      <c r="AI4" s="81"/>
      <c r="AJ4" s="81"/>
      <c r="AK4" s="81"/>
      <c r="AL4" s="81"/>
      <c r="AM4" s="81"/>
      <c r="AN4" s="81"/>
      <c r="AO4" s="81"/>
      <c r="AP4" s="81"/>
      <c r="AQ4" s="81"/>
      <c r="AR4" s="81"/>
      <c r="AS4" s="81"/>
      <c r="AT4" s="235" t="s">
        <v>4</v>
      </c>
      <c r="AU4" s="81"/>
      <c r="AV4" s="81"/>
      <c r="AW4" s="81"/>
      <c r="AX4" s="81"/>
      <c r="AY4" s="81"/>
      <c r="AZ4" s="81"/>
      <c r="BA4" s="81"/>
      <c r="BB4" s="81"/>
      <c r="BC4" s="81"/>
      <c r="BD4" s="81"/>
      <c r="BE4" s="81"/>
      <c r="BF4" s="81"/>
      <c r="BG4" s="81"/>
      <c r="BH4" s="81"/>
      <c r="BI4" s="81"/>
      <c r="BJ4" s="81"/>
      <c r="BK4" s="81"/>
      <c r="BL4" s="81"/>
      <c r="BM4" s="81"/>
      <c r="BN4" s="81"/>
      <c r="BO4" s="81"/>
      <c r="BP4" s="81"/>
    </row>
    <row r="5" spans="1:68" s="124" customFormat="1">
      <c r="A5" s="80"/>
      <c r="B5" s="80"/>
      <c r="C5" s="321" t="s">
        <v>121</v>
      </c>
      <c r="D5" s="321"/>
      <c r="E5" s="321"/>
      <c r="F5" s="321"/>
      <c r="G5" s="321"/>
      <c r="H5" s="321"/>
      <c r="I5" s="321"/>
      <c r="J5" s="321"/>
      <c r="K5" s="321"/>
      <c r="L5" s="321"/>
      <c r="M5" s="321"/>
      <c r="N5" s="321"/>
      <c r="O5" s="321"/>
      <c r="P5" s="321"/>
      <c r="Q5" s="321"/>
      <c r="R5" s="321"/>
      <c r="S5" s="321"/>
      <c r="T5" s="321"/>
      <c r="U5" s="240"/>
      <c r="V5" s="242" t="s">
        <v>123</v>
      </c>
      <c r="W5" s="80"/>
      <c r="X5" s="80"/>
      <c r="Y5" s="321" t="s">
        <v>121</v>
      </c>
      <c r="Z5" s="321"/>
      <c r="AA5" s="321"/>
      <c r="AB5" s="321"/>
      <c r="AC5" s="321"/>
      <c r="AD5" s="321"/>
      <c r="AE5" s="321"/>
      <c r="AF5" s="321"/>
      <c r="AG5" s="321"/>
      <c r="AH5" s="321"/>
      <c r="AI5" s="321"/>
      <c r="AJ5" s="321"/>
      <c r="AK5" s="321"/>
      <c r="AL5" s="321"/>
      <c r="AM5" s="321"/>
      <c r="AN5" s="321"/>
      <c r="AO5" s="321"/>
      <c r="AP5" s="321"/>
      <c r="AQ5" s="240"/>
      <c r="AR5" s="242" t="s">
        <v>123</v>
      </c>
      <c r="AS5" s="80"/>
      <c r="AT5" s="80"/>
      <c r="AU5" s="323" t="s">
        <v>121</v>
      </c>
      <c r="AV5" s="323"/>
      <c r="AW5" s="323"/>
      <c r="AX5" s="323"/>
      <c r="AY5" s="323"/>
      <c r="AZ5" s="323"/>
      <c r="BA5" s="323"/>
      <c r="BB5" s="323"/>
      <c r="BC5" s="323"/>
      <c r="BD5" s="323"/>
      <c r="BE5" s="323"/>
      <c r="BF5" s="323"/>
      <c r="BG5" s="323"/>
      <c r="BH5" s="323"/>
      <c r="BI5" s="323"/>
      <c r="BJ5" s="323"/>
      <c r="BK5" s="323"/>
      <c r="BL5" s="323"/>
      <c r="BM5" s="240"/>
      <c r="BN5" s="242" t="s">
        <v>123</v>
      </c>
      <c r="BO5" s="80"/>
      <c r="BP5" s="80"/>
    </row>
    <row r="6" spans="1:68" s="247" customFormat="1" ht="30" customHeight="1">
      <c r="A6" s="80"/>
      <c r="B6" s="241" t="s">
        <v>5</v>
      </c>
      <c r="C6" s="246" t="s">
        <v>6</v>
      </c>
      <c r="D6" s="246" t="s">
        <v>7</v>
      </c>
      <c r="E6" s="246" t="s">
        <v>8</v>
      </c>
      <c r="F6" s="246" t="s">
        <v>9</v>
      </c>
      <c r="G6" s="246" t="s">
        <v>10</v>
      </c>
      <c r="H6" s="246" t="s">
        <v>11</v>
      </c>
      <c r="I6" s="246" t="s">
        <v>12</v>
      </c>
      <c r="J6" s="246" t="s">
        <v>13</v>
      </c>
      <c r="K6" s="246" t="s">
        <v>14</v>
      </c>
      <c r="L6" s="246" t="s">
        <v>15</v>
      </c>
      <c r="M6" s="246" t="s">
        <v>16</v>
      </c>
      <c r="N6" s="246" t="s">
        <v>17</v>
      </c>
      <c r="O6" s="246" t="s">
        <v>18</v>
      </c>
      <c r="P6" s="246" t="s">
        <v>19</v>
      </c>
      <c r="Q6" s="246" t="s">
        <v>20</v>
      </c>
      <c r="R6" s="246" t="s">
        <v>21</v>
      </c>
      <c r="S6" s="246" t="s">
        <v>22</v>
      </c>
      <c r="T6" s="246" t="s">
        <v>23</v>
      </c>
      <c r="U6" s="248" t="s">
        <v>25</v>
      </c>
      <c r="V6" s="242" t="s">
        <v>122</v>
      </c>
      <c r="X6" s="241" t="s">
        <v>5</v>
      </c>
      <c r="Y6" s="246" t="s">
        <v>6</v>
      </c>
      <c r="Z6" s="246" t="s">
        <v>7</v>
      </c>
      <c r="AA6" s="246" t="s">
        <v>8</v>
      </c>
      <c r="AB6" s="246" t="s">
        <v>9</v>
      </c>
      <c r="AC6" s="246" t="s">
        <v>10</v>
      </c>
      <c r="AD6" s="246" t="s">
        <v>11</v>
      </c>
      <c r="AE6" s="246" t="s">
        <v>12</v>
      </c>
      <c r="AF6" s="246" t="s">
        <v>13</v>
      </c>
      <c r="AG6" s="246" t="s">
        <v>14</v>
      </c>
      <c r="AH6" s="246" t="s">
        <v>15</v>
      </c>
      <c r="AI6" s="246" t="s">
        <v>16</v>
      </c>
      <c r="AJ6" s="246" t="s">
        <v>17</v>
      </c>
      <c r="AK6" s="246" t="s">
        <v>18</v>
      </c>
      <c r="AL6" s="246" t="s">
        <v>19</v>
      </c>
      <c r="AM6" s="246" t="s">
        <v>20</v>
      </c>
      <c r="AN6" s="246" t="s">
        <v>21</v>
      </c>
      <c r="AO6" s="246" t="s">
        <v>22</v>
      </c>
      <c r="AP6" s="246" t="s">
        <v>23</v>
      </c>
      <c r="AQ6" s="246" t="s">
        <v>25</v>
      </c>
      <c r="AR6" s="242" t="s">
        <v>122</v>
      </c>
      <c r="AT6" s="241" t="s">
        <v>5</v>
      </c>
      <c r="AU6" s="246" t="s">
        <v>6</v>
      </c>
      <c r="AV6" s="246" t="s">
        <v>7</v>
      </c>
      <c r="AW6" s="246" t="s">
        <v>8</v>
      </c>
      <c r="AX6" s="246" t="s">
        <v>9</v>
      </c>
      <c r="AY6" s="246" t="s">
        <v>10</v>
      </c>
      <c r="AZ6" s="246" t="s">
        <v>11</v>
      </c>
      <c r="BA6" s="246" t="s">
        <v>12</v>
      </c>
      <c r="BB6" s="246" t="s">
        <v>13</v>
      </c>
      <c r="BC6" s="246" t="s">
        <v>14</v>
      </c>
      <c r="BD6" s="246" t="s">
        <v>15</v>
      </c>
      <c r="BE6" s="246" t="s">
        <v>16</v>
      </c>
      <c r="BF6" s="246" t="s">
        <v>17</v>
      </c>
      <c r="BG6" s="246" t="s">
        <v>18</v>
      </c>
      <c r="BH6" s="246" t="s">
        <v>19</v>
      </c>
      <c r="BI6" s="246" t="s">
        <v>20</v>
      </c>
      <c r="BJ6" s="246" t="s">
        <v>21</v>
      </c>
      <c r="BK6" s="246" t="s">
        <v>22</v>
      </c>
      <c r="BL6" s="246" t="s">
        <v>23</v>
      </c>
      <c r="BM6" s="246" t="s">
        <v>25</v>
      </c>
      <c r="BN6" s="242" t="s">
        <v>122</v>
      </c>
      <c r="BP6" s="241" t="s">
        <v>5</v>
      </c>
    </row>
    <row r="7" spans="1:68" s="87" customFormat="1">
      <c r="A7" s="123"/>
      <c r="B7" s="107">
        <v>1900</v>
      </c>
      <c r="C7" s="96" t="s">
        <v>24</v>
      </c>
      <c r="D7" s="96" t="s">
        <v>24</v>
      </c>
      <c r="E7" s="96" t="s">
        <v>24</v>
      </c>
      <c r="F7" s="96" t="s">
        <v>24</v>
      </c>
      <c r="G7" s="96" t="s">
        <v>24</v>
      </c>
      <c r="H7" s="96" t="s">
        <v>24</v>
      </c>
      <c r="I7" s="96" t="s">
        <v>24</v>
      </c>
      <c r="J7" s="96" t="s">
        <v>24</v>
      </c>
      <c r="K7" s="96" t="s">
        <v>24</v>
      </c>
      <c r="L7" s="96" t="s">
        <v>24</v>
      </c>
      <c r="M7" s="96" t="s">
        <v>24</v>
      </c>
      <c r="N7" s="96" t="s">
        <v>24</v>
      </c>
      <c r="O7" s="96" t="s">
        <v>24</v>
      </c>
      <c r="P7" s="96" t="s">
        <v>24</v>
      </c>
      <c r="Q7" s="96" t="s">
        <v>24</v>
      </c>
      <c r="R7" s="96" t="s">
        <v>24</v>
      </c>
      <c r="S7" s="96" t="s">
        <v>24</v>
      </c>
      <c r="T7" s="96" t="s">
        <v>24</v>
      </c>
      <c r="U7" s="94"/>
      <c r="V7" s="94" t="s">
        <v>24</v>
      </c>
      <c r="W7" s="121"/>
      <c r="X7" s="107">
        <v>1900</v>
      </c>
      <c r="Y7" s="96" t="s">
        <v>24</v>
      </c>
      <c r="Z7" s="96" t="s">
        <v>24</v>
      </c>
      <c r="AA7" s="96" t="s">
        <v>24</v>
      </c>
      <c r="AB7" s="96" t="s">
        <v>24</v>
      </c>
      <c r="AC7" s="96" t="s">
        <v>24</v>
      </c>
      <c r="AD7" s="96" t="s">
        <v>24</v>
      </c>
      <c r="AE7" s="96" t="s">
        <v>24</v>
      </c>
      <c r="AF7" s="96" t="s">
        <v>24</v>
      </c>
      <c r="AG7" s="96" t="s">
        <v>24</v>
      </c>
      <c r="AH7" s="96" t="s">
        <v>24</v>
      </c>
      <c r="AI7" s="96" t="s">
        <v>24</v>
      </c>
      <c r="AJ7" s="96" t="s">
        <v>24</v>
      </c>
      <c r="AK7" s="96" t="s">
        <v>24</v>
      </c>
      <c r="AL7" s="96" t="s">
        <v>24</v>
      </c>
      <c r="AM7" s="96" t="s">
        <v>24</v>
      </c>
      <c r="AN7" s="96" t="s">
        <v>24</v>
      </c>
      <c r="AO7" s="96" t="s">
        <v>24</v>
      </c>
      <c r="AP7" s="96" t="s">
        <v>24</v>
      </c>
      <c r="AQ7" s="94"/>
      <c r="AR7" s="94"/>
      <c r="AS7" s="121"/>
      <c r="AT7" s="107">
        <v>1900</v>
      </c>
      <c r="AU7" s="96"/>
      <c r="AV7" s="96"/>
      <c r="AW7" s="96"/>
      <c r="AX7" s="96"/>
      <c r="AY7" s="96"/>
      <c r="AZ7" s="96"/>
      <c r="BA7" s="96"/>
      <c r="BB7" s="96"/>
      <c r="BC7" s="96"/>
      <c r="BD7" s="96"/>
      <c r="BE7" s="96"/>
      <c r="BF7" s="96"/>
      <c r="BG7" s="96"/>
      <c r="BH7" s="96"/>
      <c r="BI7" s="96"/>
      <c r="BJ7" s="96"/>
      <c r="BK7" s="96"/>
      <c r="BL7" s="96"/>
      <c r="BM7" s="94"/>
      <c r="BN7" s="94"/>
      <c r="BO7" s="121"/>
      <c r="BP7" s="107">
        <v>1900</v>
      </c>
    </row>
    <row r="8" spans="1:68" s="87" customFormat="1">
      <c r="A8" s="123"/>
      <c r="B8" s="108">
        <v>1901</v>
      </c>
      <c r="C8" s="96" t="s">
        <v>24</v>
      </c>
      <c r="D8" s="96" t="s">
        <v>24</v>
      </c>
      <c r="E8" s="96" t="s">
        <v>24</v>
      </c>
      <c r="F8" s="96" t="s">
        <v>24</v>
      </c>
      <c r="G8" s="96" t="s">
        <v>24</v>
      </c>
      <c r="H8" s="96" t="s">
        <v>24</v>
      </c>
      <c r="I8" s="96" t="s">
        <v>24</v>
      </c>
      <c r="J8" s="96" t="s">
        <v>24</v>
      </c>
      <c r="K8" s="96" t="s">
        <v>24</v>
      </c>
      <c r="L8" s="96" t="s">
        <v>24</v>
      </c>
      <c r="M8" s="96" t="s">
        <v>24</v>
      </c>
      <c r="N8" s="96" t="s">
        <v>24</v>
      </c>
      <c r="O8" s="96" t="s">
        <v>24</v>
      </c>
      <c r="P8" s="96" t="s">
        <v>24</v>
      </c>
      <c r="Q8" s="96" t="s">
        <v>24</v>
      </c>
      <c r="R8" s="96" t="s">
        <v>24</v>
      </c>
      <c r="S8" s="96" t="s">
        <v>24</v>
      </c>
      <c r="T8" s="96" t="s">
        <v>24</v>
      </c>
      <c r="U8" s="278"/>
      <c r="V8" s="94" t="s">
        <v>24</v>
      </c>
      <c r="W8" s="121"/>
      <c r="X8" s="108">
        <v>1901</v>
      </c>
      <c r="Y8" s="96" t="s">
        <v>24</v>
      </c>
      <c r="Z8" s="96" t="s">
        <v>24</v>
      </c>
      <c r="AA8" s="96" t="s">
        <v>24</v>
      </c>
      <c r="AB8" s="96" t="s">
        <v>24</v>
      </c>
      <c r="AC8" s="96" t="s">
        <v>24</v>
      </c>
      <c r="AD8" s="96" t="s">
        <v>24</v>
      </c>
      <c r="AE8" s="96" t="s">
        <v>24</v>
      </c>
      <c r="AF8" s="96" t="s">
        <v>24</v>
      </c>
      <c r="AG8" s="96" t="s">
        <v>24</v>
      </c>
      <c r="AH8" s="96" t="s">
        <v>24</v>
      </c>
      <c r="AI8" s="96" t="s">
        <v>24</v>
      </c>
      <c r="AJ8" s="96" t="s">
        <v>24</v>
      </c>
      <c r="AK8" s="96" t="s">
        <v>24</v>
      </c>
      <c r="AL8" s="96" t="s">
        <v>24</v>
      </c>
      <c r="AM8" s="96" t="s">
        <v>24</v>
      </c>
      <c r="AN8" s="96" t="s">
        <v>24</v>
      </c>
      <c r="AO8" s="96" t="s">
        <v>24</v>
      </c>
      <c r="AP8" s="96" t="s">
        <v>24</v>
      </c>
      <c r="AQ8" s="93"/>
      <c r="AR8" s="93"/>
      <c r="AS8" s="121"/>
      <c r="AT8" s="108">
        <v>1901</v>
      </c>
      <c r="AU8" s="96"/>
      <c r="AV8" s="96"/>
      <c r="AW8" s="96"/>
      <c r="AX8" s="96"/>
      <c r="AY8" s="96"/>
      <c r="AZ8" s="96"/>
      <c r="BA8" s="96"/>
      <c r="BB8" s="96"/>
      <c r="BC8" s="96"/>
      <c r="BD8" s="96"/>
      <c r="BE8" s="96"/>
      <c r="BF8" s="96"/>
      <c r="BG8" s="96"/>
      <c r="BH8" s="96"/>
      <c r="BI8" s="96"/>
      <c r="BJ8" s="96"/>
      <c r="BK8" s="96"/>
      <c r="BL8" s="96"/>
      <c r="BM8" s="94"/>
      <c r="BN8" s="93"/>
      <c r="BO8" s="121"/>
      <c r="BP8" s="108">
        <v>1901</v>
      </c>
    </row>
    <row r="9" spans="1:68" s="87" customFormat="1">
      <c r="A9" s="123"/>
      <c r="B9" s="108">
        <v>1902</v>
      </c>
      <c r="C9" s="96" t="s">
        <v>24</v>
      </c>
      <c r="D9" s="96" t="s">
        <v>24</v>
      </c>
      <c r="E9" s="96" t="s">
        <v>24</v>
      </c>
      <c r="F9" s="96" t="s">
        <v>24</v>
      </c>
      <c r="G9" s="96" t="s">
        <v>24</v>
      </c>
      <c r="H9" s="96" t="s">
        <v>24</v>
      </c>
      <c r="I9" s="96" t="s">
        <v>24</v>
      </c>
      <c r="J9" s="96" t="s">
        <v>24</v>
      </c>
      <c r="K9" s="96" t="s">
        <v>24</v>
      </c>
      <c r="L9" s="96" t="s">
        <v>24</v>
      </c>
      <c r="M9" s="96" t="s">
        <v>24</v>
      </c>
      <c r="N9" s="96" t="s">
        <v>24</v>
      </c>
      <c r="O9" s="96" t="s">
        <v>24</v>
      </c>
      <c r="P9" s="96" t="s">
        <v>24</v>
      </c>
      <c r="Q9" s="96" t="s">
        <v>24</v>
      </c>
      <c r="R9" s="96" t="s">
        <v>24</v>
      </c>
      <c r="S9" s="96" t="s">
        <v>24</v>
      </c>
      <c r="T9" s="96" t="s">
        <v>24</v>
      </c>
      <c r="U9" s="93"/>
      <c r="V9" s="93" t="s">
        <v>24</v>
      </c>
      <c r="W9" s="121"/>
      <c r="X9" s="108">
        <v>1902</v>
      </c>
      <c r="Y9" s="96" t="s">
        <v>24</v>
      </c>
      <c r="Z9" s="96" t="s">
        <v>24</v>
      </c>
      <c r="AA9" s="96" t="s">
        <v>24</v>
      </c>
      <c r="AB9" s="96" t="s">
        <v>24</v>
      </c>
      <c r="AC9" s="96" t="s">
        <v>24</v>
      </c>
      <c r="AD9" s="96" t="s">
        <v>24</v>
      </c>
      <c r="AE9" s="96" t="s">
        <v>24</v>
      </c>
      <c r="AF9" s="96" t="s">
        <v>24</v>
      </c>
      <c r="AG9" s="96" t="s">
        <v>24</v>
      </c>
      <c r="AH9" s="96" t="s">
        <v>24</v>
      </c>
      <c r="AI9" s="96" t="s">
        <v>24</v>
      </c>
      <c r="AJ9" s="96" t="s">
        <v>24</v>
      </c>
      <c r="AK9" s="96" t="s">
        <v>24</v>
      </c>
      <c r="AL9" s="96" t="s">
        <v>24</v>
      </c>
      <c r="AM9" s="96" t="s">
        <v>24</v>
      </c>
      <c r="AN9" s="96" t="s">
        <v>24</v>
      </c>
      <c r="AO9" s="96" t="s">
        <v>24</v>
      </c>
      <c r="AP9" s="96" t="s">
        <v>24</v>
      </c>
      <c r="AQ9" s="93"/>
      <c r="AR9" s="93"/>
      <c r="AS9" s="121"/>
      <c r="AT9" s="108">
        <v>1902</v>
      </c>
      <c r="AU9" s="96"/>
      <c r="AV9" s="96"/>
      <c r="AW9" s="96"/>
      <c r="AX9" s="96"/>
      <c r="AY9" s="96"/>
      <c r="AZ9" s="96"/>
      <c r="BA9" s="96"/>
      <c r="BB9" s="96"/>
      <c r="BC9" s="96"/>
      <c r="BD9" s="96"/>
      <c r="BE9" s="96"/>
      <c r="BF9" s="96"/>
      <c r="BG9" s="96"/>
      <c r="BH9" s="96"/>
      <c r="BI9" s="96"/>
      <c r="BJ9" s="96"/>
      <c r="BK9" s="96"/>
      <c r="BL9" s="96"/>
      <c r="BM9" s="94"/>
      <c r="BN9" s="93"/>
      <c r="BO9" s="121"/>
      <c r="BP9" s="108">
        <v>1902</v>
      </c>
    </row>
    <row r="10" spans="1:68" s="87" customFormat="1">
      <c r="A10" s="123"/>
      <c r="B10" s="108">
        <v>1903</v>
      </c>
      <c r="C10" s="278" t="s">
        <v>24</v>
      </c>
      <c r="D10" s="96" t="s">
        <v>24</v>
      </c>
      <c r="E10" s="96" t="s">
        <v>24</v>
      </c>
      <c r="F10" s="96"/>
      <c r="G10" s="96" t="s">
        <v>24</v>
      </c>
      <c r="H10" s="96" t="s">
        <v>24</v>
      </c>
      <c r="I10" s="96" t="s">
        <v>24</v>
      </c>
      <c r="J10" s="96" t="s">
        <v>24</v>
      </c>
      <c r="K10" s="96" t="s">
        <v>24</v>
      </c>
      <c r="L10" s="96" t="s">
        <v>24</v>
      </c>
      <c r="M10" s="96" t="s">
        <v>24</v>
      </c>
      <c r="N10" s="96" t="s">
        <v>24</v>
      </c>
      <c r="O10" s="96" t="s">
        <v>24</v>
      </c>
      <c r="P10" s="96" t="s">
        <v>24</v>
      </c>
      <c r="Q10" s="96" t="s">
        <v>24</v>
      </c>
      <c r="R10" s="96" t="s">
        <v>24</v>
      </c>
      <c r="S10" s="96" t="s">
        <v>24</v>
      </c>
      <c r="T10" s="96" t="s">
        <v>24</v>
      </c>
      <c r="U10" s="93"/>
      <c r="V10" s="93" t="s">
        <v>24</v>
      </c>
      <c r="W10" s="121"/>
      <c r="X10" s="108">
        <v>1903</v>
      </c>
      <c r="Y10" s="96" t="s">
        <v>24</v>
      </c>
      <c r="Z10" s="96" t="s">
        <v>24</v>
      </c>
      <c r="AA10" s="96" t="s">
        <v>24</v>
      </c>
      <c r="AB10" s="96" t="s">
        <v>24</v>
      </c>
      <c r="AC10" s="96" t="s">
        <v>24</v>
      </c>
      <c r="AD10" s="96" t="s">
        <v>24</v>
      </c>
      <c r="AE10" s="96" t="s">
        <v>24</v>
      </c>
      <c r="AF10" s="96" t="s">
        <v>24</v>
      </c>
      <c r="AG10" s="96" t="s">
        <v>24</v>
      </c>
      <c r="AH10" s="96" t="s">
        <v>24</v>
      </c>
      <c r="AI10" s="96" t="s">
        <v>24</v>
      </c>
      <c r="AJ10" s="96" t="s">
        <v>24</v>
      </c>
      <c r="AK10" s="96" t="s">
        <v>24</v>
      </c>
      <c r="AL10" s="96" t="s">
        <v>24</v>
      </c>
      <c r="AM10" s="96" t="s">
        <v>24</v>
      </c>
      <c r="AN10" s="96" t="s">
        <v>24</v>
      </c>
      <c r="AO10" s="96" t="s">
        <v>24</v>
      </c>
      <c r="AP10" s="96" t="s">
        <v>24</v>
      </c>
      <c r="AQ10" s="93"/>
      <c r="AR10" s="93"/>
      <c r="AS10" s="121"/>
      <c r="AT10" s="108">
        <v>1903</v>
      </c>
      <c r="AU10" s="96"/>
      <c r="AV10" s="96"/>
      <c r="AW10" s="96"/>
      <c r="AX10" s="96"/>
      <c r="AY10" s="96"/>
      <c r="AZ10" s="96"/>
      <c r="BA10" s="96"/>
      <c r="BB10" s="96"/>
      <c r="BC10" s="96"/>
      <c r="BD10" s="96"/>
      <c r="BE10" s="96"/>
      <c r="BF10" s="96"/>
      <c r="BG10" s="96"/>
      <c r="BH10" s="96"/>
      <c r="BI10" s="96"/>
      <c r="BJ10" s="96"/>
      <c r="BK10" s="96"/>
      <c r="BL10" s="96"/>
      <c r="BM10" s="94"/>
      <c r="BN10" s="93"/>
      <c r="BO10" s="121"/>
      <c r="BP10" s="108">
        <v>1903</v>
      </c>
    </row>
    <row r="11" spans="1:68" s="87" customFormat="1">
      <c r="A11" s="123"/>
      <c r="B11" s="108">
        <v>1904</v>
      </c>
      <c r="C11" s="96" t="s">
        <v>24</v>
      </c>
      <c r="D11" s="96" t="s">
        <v>24</v>
      </c>
      <c r="E11" s="96" t="s">
        <v>24</v>
      </c>
      <c r="F11" s="96" t="s">
        <v>24</v>
      </c>
      <c r="G11" s="96" t="s">
        <v>24</v>
      </c>
      <c r="H11" s="96" t="s">
        <v>24</v>
      </c>
      <c r="I11" s="96" t="s">
        <v>24</v>
      </c>
      <c r="J11" s="96" t="s">
        <v>24</v>
      </c>
      <c r="K11" s="96" t="s">
        <v>24</v>
      </c>
      <c r="L11" s="96" t="s">
        <v>24</v>
      </c>
      <c r="M11" s="96" t="s">
        <v>24</v>
      </c>
      <c r="N11" s="96" t="s">
        <v>24</v>
      </c>
      <c r="O11" s="96" t="s">
        <v>24</v>
      </c>
      <c r="P11" s="96" t="s">
        <v>24</v>
      </c>
      <c r="Q11" s="96" t="s">
        <v>24</v>
      </c>
      <c r="R11" s="96" t="s">
        <v>24</v>
      </c>
      <c r="S11" s="96" t="s">
        <v>24</v>
      </c>
      <c r="T11" s="96" t="s">
        <v>24</v>
      </c>
      <c r="U11" s="93"/>
      <c r="V11" s="93" t="s">
        <v>24</v>
      </c>
      <c r="W11" s="121"/>
      <c r="X11" s="108">
        <v>1904</v>
      </c>
      <c r="Y11" s="96" t="s">
        <v>24</v>
      </c>
      <c r="Z11" s="96" t="s">
        <v>24</v>
      </c>
      <c r="AA11" s="96" t="s">
        <v>24</v>
      </c>
      <c r="AB11" s="96" t="s">
        <v>24</v>
      </c>
      <c r="AC11" s="96" t="s">
        <v>24</v>
      </c>
      <c r="AD11" s="96" t="s">
        <v>24</v>
      </c>
      <c r="AE11" s="96" t="s">
        <v>24</v>
      </c>
      <c r="AF11" s="96" t="s">
        <v>24</v>
      </c>
      <c r="AG11" s="96" t="s">
        <v>24</v>
      </c>
      <c r="AH11" s="96" t="s">
        <v>24</v>
      </c>
      <c r="AI11" s="96" t="s">
        <v>24</v>
      </c>
      <c r="AJ11" s="96" t="s">
        <v>24</v>
      </c>
      <c r="AK11" s="96" t="s">
        <v>24</v>
      </c>
      <c r="AL11" s="96" t="s">
        <v>24</v>
      </c>
      <c r="AM11" s="96" t="s">
        <v>24</v>
      </c>
      <c r="AN11" s="96" t="s">
        <v>24</v>
      </c>
      <c r="AO11" s="96" t="s">
        <v>24</v>
      </c>
      <c r="AP11" s="96" t="s">
        <v>24</v>
      </c>
      <c r="AQ11" s="93"/>
      <c r="AR11" s="93"/>
      <c r="AS11" s="121"/>
      <c r="AT11" s="108">
        <v>1904</v>
      </c>
      <c r="AU11" s="96"/>
      <c r="AV11" s="96"/>
      <c r="AW11" s="96"/>
      <c r="AX11" s="96"/>
      <c r="AY11" s="96"/>
      <c r="AZ11" s="96"/>
      <c r="BA11" s="96"/>
      <c r="BB11" s="96"/>
      <c r="BC11" s="96"/>
      <c r="BD11" s="96"/>
      <c r="BE11" s="96"/>
      <c r="BF11" s="96"/>
      <c r="BG11" s="96"/>
      <c r="BH11" s="96"/>
      <c r="BI11" s="96"/>
      <c r="BJ11" s="96"/>
      <c r="BK11" s="96"/>
      <c r="BL11" s="96"/>
      <c r="BM11" s="94"/>
      <c r="BN11" s="93"/>
      <c r="BO11" s="121"/>
      <c r="BP11" s="108">
        <v>1904</v>
      </c>
    </row>
    <row r="12" spans="1:68" s="87" customFormat="1">
      <c r="A12" s="123"/>
      <c r="B12" s="108">
        <v>1905</v>
      </c>
      <c r="C12" s="96" t="s">
        <v>24</v>
      </c>
      <c r="D12" s="96" t="s">
        <v>24</v>
      </c>
      <c r="E12" s="96" t="s">
        <v>24</v>
      </c>
      <c r="F12" s="96" t="s">
        <v>24</v>
      </c>
      <c r="G12" s="96" t="s">
        <v>24</v>
      </c>
      <c r="H12" s="96" t="s">
        <v>24</v>
      </c>
      <c r="I12" s="96" t="s">
        <v>24</v>
      </c>
      <c r="J12" s="96" t="s">
        <v>24</v>
      </c>
      <c r="K12" s="96" t="s">
        <v>24</v>
      </c>
      <c r="L12" s="96" t="s">
        <v>24</v>
      </c>
      <c r="M12" s="96" t="s">
        <v>24</v>
      </c>
      <c r="N12" s="96" t="s">
        <v>24</v>
      </c>
      <c r="O12" s="96" t="s">
        <v>24</v>
      </c>
      <c r="P12" s="96" t="s">
        <v>24</v>
      </c>
      <c r="Q12" s="96" t="s">
        <v>24</v>
      </c>
      <c r="R12" s="96" t="s">
        <v>24</v>
      </c>
      <c r="S12" s="96" t="s">
        <v>24</v>
      </c>
      <c r="T12" s="96" t="s">
        <v>24</v>
      </c>
      <c r="U12" s="93"/>
      <c r="V12" s="93" t="s">
        <v>24</v>
      </c>
      <c r="W12" s="121"/>
      <c r="X12" s="108">
        <v>1905</v>
      </c>
      <c r="Y12" s="96" t="s">
        <v>24</v>
      </c>
      <c r="Z12" s="96" t="s">
        <v>24</v>
      </c>
      <c r="AA12" s="96" t="s">
        <v>24</v>
      </c>
      <c r="AB12" s="96" t="s">
        <v>24</v>
      </c>
      <c r="AC12" s="96" t="s">
        <v>24</v>
      </c>
      <c r="AD12" s="96" t="s">
        <v>24</v>
      </c>
      <c r="AE12" s="96" t="s">
        <v>24</v>
      </c>
      <c r="AF12" s="96" t="s">
        <v>24</v>
      </c>
      <c r="AG12" s="96" t="s">
        <v>24</v>
      </c>
      <c r="AH12" s="96" t="s">
        <v>24</v>
      </c>
      <c r="AI12" s="96" t="s">
        <v>24</v>
      </c>
      <c r="AJ12" s="96" t="s">
        <v>24</v>
      </c>
      <c r="AK12" s="96" t="s">
        <v>24</v>
      </c>
      <c r="AL12" s="96" t="s">
        <v>24</v>
      </c>
      <c r="AM12" s="96" t="s">
        <v>24</v>
      </c>
      <c r="AN12" s="96" t="s">
        <v>24</v>
      </c>
      <c r="AO12" s="96" t="s">
        <v>24</v>
      </c>
      <c r="AP12" s="96" t="s">
        <v>24</v>
      </c>
      <c r="AQ12" s="278"/>
      <c r="AR12" s="93"/>
      <c r="AS12" s="121"/>
      <c r="AT12" s="108">
        <v>1905</v>
      </c>
      <c r="AU12" s="96"/>
      <c r="AV12" s="96"/>
      <c r="AW12" s="96"/>
      <c r="AX12" s="96"/>
      <c r="AY12" s="96"/>
      <c r="AZ12" s="96"/>
      <c r="BA12" s="96"/>
      <c r="BB12" s="96"/>
      <c r="BC12" s="96"/>
      <c r="BD12" s="96"/>
      <c r="BE12" s="96"/>
      <c r="BF12" s="96"/>
      <c r="BG12" s="96"/>
      <c r="BH12" s="96"/>
      <c r="BI12" s="96"/>
      <c r="BJ12" s="96"/>
      <c r="BK12" s="96"/>
      <c r="BL12" s="96"/>
      <c r="BM12" s="94"/>
      <c r="BN12" s="93"/>
      <c r="BO12" s="121"/>
      <c r="BP12" s="108">
        <v>1905</v>
      </c>
    </row>
    <row r="13" spans="1:68" s="87" customFormat="1">
      <c r="A13" s="123"/>
      <c r="B13" s="108">
        <v>1906</v>
      </c>
      <c r="C13" s="96" t="s">
        <v>24</v>
      </c>
      <c r="D13" s="96" t="s">
        <v>24</v>
      </c>
      <c r="E13" s="96" t="s">
        <v>24</v>
      </c>
      <c r="F13" s="96" t="s">
        <v>24</v>
      </c>
      <c r="G13" s="96" t="s">
        <v>24</v>
      </c>
      <c r="H13" s="96" t="s">
        <v>24</v>
      </c>
      <c r="I13" s="96" t="s">
        <v>24</v>
      </c>
      <c r="J13" s="96" t="s">
        <v>24</v>
      </c>
      <c r="K13" s="96" t="s">
        <v>24</v>
      </c>
      <c r="L13" s="96" t="s">
        <v>24</v>
      </c>
      <c r="M13" s="96" t="s">
        <v>24</v>
      </c>
      <c r="N13" s="96" t="s">
        <v>24</v>
      </c>
      <c r="O13" s="96" t="s">
        <v>24</v>
      </c>
      <c r="P13" s="96" t="s">
        <v>24</v>
      </c>
      <c r="Q13" s="96" t="s">
        <v>24</v>
      </c>
      <c r="R13" s="96" t="s">
        <v>24</v>
      </c>
      <c r="S13" s="96" t="s">
        <v>24</v>
      </c>
      <c r="T13" s="96" t="s">
        <v>24</v>
      </c>
      <c r="U13" s="93"/>
      <c r="V13" s="93" t="s">
        <v>24</v>
      </c>
      <c r="W13" s="121"/>
      <c r="X13" s="108">
        <v>1906</v>
      </c>
      <c r="Y13" s="96" t="s">
        <v>24</v>
      </c>
      <c r="Z13" s="96" t="s">
        <v>24</v>
      </c>
      <c r="AA13" s="96" t="s">
        <v>24</v>
      </c>
      <c r="AB13" s="96" t="s">
        <v>24</v>
      </c>
      <c r="AC13" s="96" t="s">
        <v>24</v>
      </c>
      <c r="AD13" s="96" t="s">
        <v>24</v>
      </c>
      <c r="AE13" s="96" t="s">
        <v>24</v>
      </c>
      <c r="AF13" s="96" t="s">
        <v>24</v>
      </c>
      <c r="AG13" s="96" t="s">
        <v>24</v>
      </c>
      <c r="AH13" s="96" t="s">
        <v>24</v>
      </c>
      <c r="AI13" s="96" t="s">
        <v>24</v>
      </c>
      <c r="AJ13" s="96" t="s">
        <v>24</v>
      </c>
      <c r="AK13" s="96" t="s">
        <v>24</v>
      </c>
      <c r="AL13" s="96" t="s">
        <v>24</v>
      </c>
      <c r="AM13" s="96" t="s">
        <v>24</v>
      </c>
      <c r="AN13" s="96" t="s">
        <v>24</v>
      </c>
      <c r="AO13" s="96" t="s">
        <v>24</v>
      </c>
      <c r="AP13" s="96" t="s">
        <v>24</v>
      </c>
      <c r="AQ13" s="278"/>
      <c r="AR13" s="93"/>
      <c r="AS13" s="121"/>
      <c r="AT13" s="108">
        <v>1906</v>
      </c>
      <c r="AU13" s="96"/>
      <c r="AV13" s="96"/>
      <c r="AW13" s="96"/>
      <c r="AX13" s="96"/>
      <c r="AY13" s="96"/>
      <c r="AZ13" s="96"/>
      <c r="BA13" s="96"/>
      <c r="BB13" s="96"/>
      <c r="BC13" s="96"/>
      <c r="BD13" s="96"/>
      <c r="BE13" s="96"/>
      <c r="BF13" s="96"/>
      <c r="BG13" s="96"/>
      <c r="BH13" s="96"/>
      <c r="BI13" s="96"/>
      <c r="BJ13" s="96"/>
      <c r="BK13" s="96"/>
      <c r="BL13" s="96"/>
      <c r="BM13" s="94"/>
      <c r="BN13" s="93"/>
      <c r="BO13" s="121"/>
      <c r="BP13" s="108">
        <v>1906</v>
      </c>
    </row>
    <row r="14" spans="1:68" s="87" customFormat="1">
      <c r="A14" s="121"/>
      <c r="B14" s="109">
        <v>1907</v>
      </c>
      <c r="C14" s="96" t="s">
        <v>24</v>
      </c>
      <c r="D14" s="96" t="s">
        <v>24</v>
      </c>
      <c r="E14" s="96" t="s">
        <v>24</v>
      </c>
      <c r="F14" s="96" t="s">
        <v>24</v>
      </c>
      <c r="G14" s="96" t="s">
        <v>24</v>
      </c>
      <c r="H14" s="96" t="s">
        <v>24</v>
      </c>
      <c r="I14" s="96" t="s">
        <v>24</v>
      </c>
      <c r="J14" s="96" t="s">
        <v>24</v>
      </c>
      <c r="K14" s="96" t="s">
        <v>24</v>
      </c>
      <c r="L14" s="96" t="s">
        <v>24</v>
      </c>
      <c r="M14" s="96" t="s">
        <v>24</v>
      </c>
      <c r="N14" s="96" t="s">
        <v>24</v>
      </c>
      <c r="O14" s="96" t="s">
        <v>24</v>
      </c>
      <c r="P14" s="96" t="s">
        <v>24</v>
      </c>
      <c r="Q14" s="96" t="s">
        <v>24</v>
      </c>
      <c r="R14" s="96" t="s">
        <v>24</v>
      </c>
      <c r="S14" s="96" t="s">
        <v>24</v>
      </c>
      <c r="T14" s="96" t="s">
        <v>24</v>
      </c>
      <c r="U14" s="96" t="s">
        <v>24</v>
      </c>
      <c r="V14" s="96" t="s">
        <v>24</v>
      </c>
      <c r="W14" s="121"/>
      <c r="X14" s="109">
        <v>1907</v>
      </c>
      <c r="Y14" s="96" t="s">
        <v>24</v>
      </c>
      <c r="Z14" s="96" t="s">
        <v>24</v>
      </c>
      <c r="AA14" s="96" t="s">
        <v>24</v>
      </c>
      <c r="AB14" s="96" t="s">
        <v>24</v>
      </c>
      <c r="AC14" s="96" t="s">
        <v>24</v>
      </c>
      <c r="AD14" s="96" t="s">
        <v>24</v>
      </c>
      <c r="AE14" s="96" t="s">
        <v>24</v>
      </c>
      <c r="AF14" s="96" t="s">
        <v>24</v>
      </c>
      <c r="AG14" s="96" t="s">
        <v>24</v>
      </c>
      <c r="AH14" s="96" t="s">
        <v>24</v>
      </c>
      <c r="AI14" s="96" t="s">
        <v>24</v>
      </c>
      <c r="AJ14" s="96" t="s">
        <v>24</v>
      </c>
      <c r="AK14" s="96" t="s">
        <v>24</v>
      </c>
      <c r="AL14" s="96" t="s">
        <v>24</v>
      </c>
      <c r="AM14" s="96" t="s">
        <v>24</v>
      </c>
      <c r="AN14" s="96" t="s">
        <v>24</v>
      </c>
      <c r="AO14" s="96" t="s">
        <v>24</v>
      </c>
      <c r="AP14" s="96" t="s">
        <v>24</v>
      </c>
      <c r="AQ14" s="96" t="s">
        <v>24</v>
      </c>
      <c r="AR14" s="96" t="s">
        <v>24</v>
      </c>
      <c r="AS14" s="121"/>
      <c r="AT14" s="109">
        <v>1907</v>
      </c>
      <c r="AU14" s="96" t="s">
        <v>24</v>
      </c>
      <c r="AV14" s="96" t="s">
        <v>24</v>
      </c>
      <c r="AW14" s="96" t="s">
        <v>24</v>
      </c>
      <c r="AX14" s="96" t="s">
        <v>24</v>
      </c>
      <c r="AY14" s="96" t="s">
        <v>24</v>
      </c>
      <c r="AZ14" s="96" t="s">
        <v>24</v>
      </c>
      <c r="BA14" s="96" t="s">
        <v>24</v>
      </c>
      <c r="BB14" s="96" t="s">
        <v>24</v>
      </c>
      <c r="BC14" s="96" t="s">
        <v>24</v>
      </c>
      <c r="BD14" s="96" t="s">
        <v>24</v>
      </c>
      <c r="BE14" s="96" t="s">
        <v>24</v>
      </c>
      <c r="BF14" s="96" t="s">
        <v>24</v>
      </c>
      <c r="BG14" s="96" t="s">
        <v>24</v>
      </c>
      <c r="BH14" s="96" t="s">
        <v>24</v>
      </c>
      <c r="BI14" s="96" t="s">
        <v>24</v>
      </c>
      <c r="BJ14" s="96" t="s">
        <v>24</v>
      </c>
      <c r="BK14" s="96" t="s">
        <v>24</v>
      </c>
      <c r="BL14" s="96" t="s">
        <v>24</v>
      </c>
      <c r="BM14" s="96" t="s">
        <v>24</v>
      </c>
      <c r="BN14" s="96" t="s">
        <v>24</v>
      </c>
      <c r="BO14" s="121"/>
      <c r="BP14" s="108">
        <v>1907</v>
      </c>
    </row>
    <row r="15" spans="1:68" s="87" customFormat="1">
      <c r="A15" s="121"/>
      <c r="B15" s="109">
        <v>1908</v>
      </c>
      <c r="C15" s="96" t="s">
        <v>24</v>
      </c>
      <c r="D15" s="96" t="s">
        <v>24</v>
      </c>
      <c r="E15" s="96" t="s">
        <v>24</v>
      </c>
      <c r="F15" s="96" t="s">
        <v>24</v>
      </c>
      <c r="G15" s="96" t="s">
        <v>24</v>
      </c>
      <c r="H15" s="96" t="s">
        <v>24</v>
      </c>
      <c r="I15" s="96" t="s">
        <v>24</v>
      </c>
      <c r="J15" s="96" t="s">
        <v>24</v>
      </c>
      <c r="K15" s="96" t="s">
        <v>24</v>
      </c>
      <c r="L15" s="96" t="s">
        <v>24</v>
      </c>
      <c r="M15" s="96" t="s">
        <v>24</v>
      </c>
      <c r="N15" s="96" t="s">
        <v>24</v>
      </c>
      <c r="O15" s="96" t="s">
        <v>24</v>
      </c>
      <c r="P15" s="96" t="s">
        <v>24</v>
      </c>
      <c r="Q15" s="96" t="s">
        <v>24</v>
      </c>
      <c r="R15" s="96" t="s">
        <v>24</v>
      </c>
      <c r="S15" s="96" t="s">
        <v>24</v>
      </c>
      <c r="T15" s="96" t="s">
        <v>24</v>
      </c>
      <c r="U15" s="96" t="s">
        <v>24</v>
      </c>
      <c r="V15" s="96" t="s">
        <v>24</v>
      </c>
      <c r="W15" s="121"/>
      <c r="X15" s="109">
        <v>1908</v>
      </c>
      <c r="Y15" s="96" t="s">
        <v>24</v>
      </c>
      <c r="Z15" s="96" t="s">
        <v>24</v>
      </c>
      <c r="AA15" s="96" t="s">
        <v>24</v>
      </c>
      <c r="AB15" s="96" t="s">
        <v>24</v>
      </c>
      <c r="AC15" s="96" t="s">
        <v>24</v>
      </c>
      <c r="AD15" s="96" t="s">
        <v>24</v>
      </c>
      <c r="AE15" s="96" t="s">
        <v>24</v>
      </c>
      <c r="AF15" s="96" t="s">
        <v>24</v>
      </c>
      <c r="AG15" s="96" t="s">
        <v>24</v>
      </c>
      <c r="AH15" s="96" t="s">
        <v>24</v>
      </c>
      <c r="AI15" s="96" t="s">
        <v>24</v>
      </c>
      <c r="AJ15" s="96" t="s">
        <v>24</v>
      </c>
      <c r="AK15" s="96" t="s">
        <v>24</v>
      </c>
      <c r="AL15" s="96" t="s">
        <v>24</v>
      </c>
      <c r="AM15" s="96" t="s">
        <v>24</v>
      </c>
      <c r="AN15" s="96" t="s">
        <v>24</v>
      </c>
      <c r="AO15" s="96" t="s">
        <v>24</v>
      </c>
      <c r="AP15" s="96" t="s">
        <v>24</v>
      </c>
      <c r="AQ15" s="96" t="s">
        <v>24</v>
      </c>
      <c r="AR15" s="96" t="s">
        <v>24</v>
      </c>
      <c r="AS15" s="121"/>
      <c r="AT15" s="109">
        <v>1908</v>
      </c>
      <c r="AU15" s="96" t="s">
        <v>24</v>
      </c>
      <c r="AV15" s="96" t="s">
        <v>24</v>
      </c>
      <c r="AW15" s="96" t="s">
        <v>24</v>
      </c>
      <c r="AX15" s="96" t="s">
        <v>24</v>
      </c>
      <c r="AY15" s="96" t="s">
        <v>24</v>
      </c>
      <c r="AZ15" s="96" t="s">
        <v>24</v>
      </c>
      <c r="BA15" s="96" t="s">
        <v>24</v>
      </c>
      <c r="BB15" s="96" t="s">
        <v>24</v>
      </c>
      <c r="BC15" s="96" t="s">
        <v>24</v>
      </c>
      <c r="BD15" s="96" t="s">
        <v>24</v>
      </c>
      <c r="BE15" s="96" t="s">
        <v>24</v>
      </c>
      <c r="BF15" s="96" t="s">
        <v>24</v>
      </c>
      <c r="BG15" s="96" t="s">
        <v>24</v>
      </c>
      <c r="BH15" s="96" t="s">
        <v>24</v>
      </c>
      <c r="BI15" s="96" t="s">
        <v>24</v>
      </c>
      <c r="BJ15" s="96" t="s">
        <v>24</v>
      </c>
      <c r="BK15" s="96" t="s">
        <v>24</v>
      </c>
      <c r="BL15" s="96" t="s">
        <v>24</v>
      </c>
      <c r="BM15" s="96" t="s">
        <v>24</v>
      </c>
      <c r="BN15" s="96" t="s">
        <v>24</v>
      </c>
      <c r="BO15" s="121"/>
      <c r="BP15" s="108">
        <v>1908</v>
      </c>
    </row>
    <row r="16" spans="1:68" s="87" customFormat="1">
      <c r="A16" s="121"/>
      <c r="B16" s="109">
        <v>1909</v>
      </c>
      <c r="C16" s="96" t="s">
        <v>24</v>
      </c>
      <c r="D16" s="96" t="s">
        <v>24</v>
      </c>
      <c r="E16" s="96" t="s">
        <v>24</v>
      </c>
      <c r="F16" s="96" t="s">
        <v>24</v>
      </c>
      <c r="G16" s="96" t="s">
        <v>24</v>
      </c>
      <c r="H16" s="96" t="s">
        <v>24</v>
      </c>
      <c r="I16" s="96" t="s">
        <v>24</v>
      </c>
      <c r="J16" s="96" t="s">
        <v>24</v>
      </c>
      <c r="K16" s="96" t="s">
        <v>24</v>
      </c>
      <c r="L16" s="96" t="s">
        <v>24</v>
      </c>
      <c r="M16" s="96" t="s">
        <v>24</v>
      </c>
      <c r="N16" s="96" t="s">
        <v>24</v>
      </c>
      <c r="O16" s="96" t="s">
        <v>24</v>
      </c>
      <c r="P16" s="96" t="s">
        <v>24</v>
      </c>
      <c r="Q16" s="96" t="s">
        <v>24</v>
      </c>
      <c r="R16" s="96" t="s">
        <v>24</v>
      </c>
      <c r="S16" s="96" t="s">
        <v>24</v>
      </c>
      <c r="T16" s="96" t="s">
        <v>24</v>
      </c>
      <c r="U16" s="96" t="s">
        <v>24</v>
      </c>
      <c r="V16" s="96" t="s">
        <v>24</v>
      </c>
      <c r="W16" s="121"/>
      <c r="X16" s="109">
        <v>1909</v>
      </c>
      <c r="Y16" s="96" t="s">
        <v>24</v>
      </c>
      <c r="Z16" s="96" t="s">
        <v>24</v>
      </c>
      <c r="AA16" s="96" t="s">
        <v>24</v>
      </c>
      <c r="AB16" s="96" t="s">
        <v>24</v>
      </c>
      <c r="AC16" s="96" t="s">
        <v>24</v>
      </c>
      <c r="AD16" s="96" t="s">
        <v>24</v>
      </c>
      <c r="AE16" s="96" t="s">
        <v>24</v>
      </c>
      <c r="AF16" s="96" t="s">
        <v>24</v>
      </c>
      <c r="AG16" s="96" t="s">
        <v>24</v>
      </c>
      <c r="AH16" s="96" t="s">
        <v>24</v>
      </c>
      <c r="AI16" s="96" t="s">
        <v>24</v>
      </c>
      <c r="AJ16" s="96" t="s">
        <v>24</v>
      </c>
      <c r="AK16" s="96" t="s">
        <v>24</v>
      </c>
      <c r="AL16" s="96" t="s">
        <v>24</v>
      </c>
      <c r="AM16" s="96" t="s">
        <v>24</v>
      </c>
      <c r="AN16" s="96" t="s">
        <v>24</v>
      </c>
      <c r="AO16" s="96" t="s">
        <v>24</v>
      </c>
      <c r="AP16" s="96" t="s">
        <v>24</v>
      </c>
      <c r="AQ16" s="96" t="s">
        <v>24</v>
      </c>
      <c r="AR16" s="96" t="s">
        <v>24</v>
      </c>
      <c r="AS16" s="121"/>
      <c r="AT16" s="109">
        <v>1909</v>
      </c>
      <c r="AU16" s="96" t="s">
        <v>24</v>
      </c>
      <c r="AV16" s="96" t="s">
        <v>24</v>
      </c>
      <c r="AW16" s="96" t="s">
        <v>24</v>
      </c>
      <c r="AX16" s="96" t="s">
        <v>24</v>
      </c>
      <c r="AY16" s="96" t="s">
        <v>24</v>
      </c>
      <c r="AZ16" s="96" t="s">
        <v>24</v>
      </c>
      <c r="BA16" s="96" t="s">
        <v>24</v>
      </c>
      <c r="BB16" s="96" t="s">
        <v>24</v>
      </c>
      <c r="BC16" s="96" t="s">
        <v>24</v>
      </c>
      <c r="BD16" s="96" t="s">
        <v>24</v>
      </c>
      <c r="BE16" s="96" t="s">
        <v>24</v>
      </c>
      <c r="BF16" s="96" t="s">
        <v>24</v>
      </c>
      <c r="BG16" s="96" t="s">
        <v>24</v>
      </c>
      <c r="BH16" s="96" t="s">
        <v>24</v>
      </c>
      <c r="BI16" s="96" t="s">
        <v>24</v>
      </c>
      <c r="BJ16" s="96" t="s">
        <v>24</v>
      </c>
      <c r="BK16" s="96" t="s">
        <v>24</v>
      </c>
      <c r="BL16" s="96" t="s">
        <v>24</v>
      </c>
      <c r="BM16" s="96" t="s">
        <v>24</v>
      </c>
      <c r="BN16" s="96" t="s">
        <v>24</v>
      </c>
      <c r="BO16" s="121"/>
      <c r="BP16" s="108">
        <v>1909</v>
      </c>
    </row>
    <row r="17" spans="1:68" s="87" customFormat="1">
      <c r="A17" s="121"/>
      <c r="B17" s="109">
        <v>1910</v>
      </c>
      <c r="C17" s="96" t="s">
        <v>24</v>
      </c>
      <c r="D17" s="96" t="s">
        <v>24</v>
      </c>
      <c r="E17" s="96" t="s">
        <v>24</v>
      </c>
      <c r="F17" s="96" t="s">
        <v>24</v>
      </c>
      <c r="G17" s="96" t="s">
        <v>24</v>
      </c>
      <c r="H17" s="96" t="s">
        <v>24</v>
      </c>
      <c r="I17" s="96" t="s">
        <v>24</v>
      </c>
      <c r="J17" s="96" t="s">
        <v>24</v>
      </c>
      <c r="K17" s="96" t="s">
        <v>24</v>
      </c>
      <c r="L17" s="96" t="s">
        <v>24</v>
      </c>
      <c r="M17" s="96" t="s">
        <v>24</v>
      </c>
      <c r="N17" s="96" t="s">
        <v>24</v>
      </c>
      <c r="O17" s="96" t="s">
        <v>24</v>
      </c>
      <c r="P17" s="96" t="s">
        <v>24</v>
      </c>
      <c r="Q17" s="96" t="s">
        <v>24</v>
      </c>
      <c r="R17" s="96" t="s">
        <v>24</v>
      </c>
      <c r="S17" s="96" t="s">
        <v>24</v>
      </c>
      <c r="T17" s="96" t="s">
        <v>24</v>
      </c>
      <c r="U17" s="96" t="s">
        <v>24</v>
      </c>
      <c r="V17" s="96" t="s">
        <v>24</v>
      </c>
      <c r="W17" s="121"/>
      <c r="X17" s="109">
        <v>1910</v>
      </c>
      <c r="Y17" s="96" t="s">
        <v>24</v>
      </c>
      <c r="Z17" s="96" t="s">
        <v>24</v>
      </c>
      <c r="AA17" s="96" t="s">
        <v>24</v>
      </c>
      <c r="AB17" s="96" t="s">
        <v>24</v>
      </c>
      <c r="AC17" s="96" t="s">
        <v>24</v>
      </c>
      <c r="AD17" s="96" t="s">
        <v>24</v>
      </c>
      <c r="AE17" s="96" t="s">
        <v>24</v>
      </c>
      <c r="AF17" s="96" t="s">
        <v>24</v>
      </c>
      <c r="AG17" s="96" t="s">
        <v>24</v>
      </c>
      <c r="AH17" s="96" t="s">
        <v>24</v>
      </c>
      <c r="AI17" s="96" t="s">
        <v>24</v>
      </c>
      <c r="AJ17" s="96" t="s">
        <v>24</v>
      </c>
      <c r="AK17" s="96" t="s">
        <v>24</v>
      </c>
      <c r="AL17" s="96" t="s">
        <v>24</v>
      </c>
      <c r="AM17" s="96" t="s">
        <v>24</v>
      </c>
      <c r="AN17" s="96" t="s">
        <v>24</v>
      </c>
      <c r="AO17" s="96" t="s">
        <v>24</v>
      </c>
      <c r="AP17" s="96" t="s">
        <v>24</v>
      </c>
      <c r="AQ17" s="96" t="s">
        <v>24</v>
      </c>
      <c r="AR17" s="96" t="s">
        <v>24</v>
      </c>
      <c r="AS17" s="121"/>
      <c r="AT17" s="109">
        <v>1910</v>
      </c>
      <c r="AU17" s="96" t="s">
        <v>24</v>
      </c>
      <c r="AV17" s="96" t="s">
        <v>24</v>
      </c>
      <c r="AW17" s="96" t="s">
        <v>24</v>
      </c>
      <c r="AX17" s="96" t="s">
        <v>24</v>
      </c>
      <c r="AY17" s="96" t="s">
        <v>24</v>
      </c>
      <c r="AZ17" s="96" t="s">
        <v>24</v>
      </c>
      <c r="BA17" s="96" t="s">
        <v>24</v>
      </c>
      <c r="BB17" s="96" t="s">
        <v>24</v>
      </c>
      <c r="BC17" s="96" t="s">
        <v>24</v>
      </c>
      <c r="BD17" s="96" t="s">
        <v>24</v>
      </c>
      <c r="BE17" s="96" t="s">
        <v>24</v>
      </c>
      <c r="BF17" s="96" t="s">
        <v>24</v>
      </c>
      <c r="BG17" s="96" t="s">
        <v>24</v>
      </c>
      <c r="BH17" s="96" t="s">
        <v>24</v>
      </c>
      <c r="BI17" s="96" t="s">
        <v>24</v>
      </c>
      <c r="BJ17" s="96" t="s">
        <v>24</v>
      </c>
      <c r="BK17" s="96" t="s">
        <v>24</v>
      </c>
      <c r="BL17" s="96" t="s">
        <v>24</v>
      </c>
      <c r="BM17" s="96" t="s">
        <v>24</v>
      </c>
      <c r="BN17" s="96" t="s">
        <v>24</v>
      </c>
      <c r="BO17" s="121"/>
      <c r="BP17" s="109">
        <v>1910</v>
      </c>
    </row>
    <row r="18" spans="1:68" s="87" customFormat="1">
      <c r="A18" s="121"/>
      <c r="B18" s="109">
        <v>1911</v>
      </c>
      <c r="C18" s="96" t="s">
        <v>24</v>
      </c>
      <c r="D18" s="96" t="s">
        <v>24</v>
      </c>
      <c r="E18" s="96" t="s">
        <v>24</v>
      </c>
      <c r="F18" s="96" t="s">
        <v>24</v>
      </c>
      <c r="G18" s="96" t="s">
        <v>24</v>
      </c>
      <c r="H18" s="96" t="s">
        <v>24</v>
      </c>
      <c r="I18" s="96" t="s">
        <v>24</v>
      </c>
      <c r="J18" s="96" t="s">
        <v>24</v>
      </c>
      <c r="K18" s="96" t="s">
        <v>24</v>
      </c>
      <c r="L18" s="96" t="s">
        <v>24</v>
      </c>
      <c r="M18" s="96" t="s">
        <v>24</v>
      </c>
      <c r="N18" s="96" t="s">
        <v>24</v>
      </c>
      <c r="O18" s="96" t="s">
        <v>24</v>
      </c>
      <c r="P18" s="96" t="s">
        <v>24</v>
      </c>
      <c r="Q18" s="96" t="s">
        <v>24</v>
      </c>
      <c r="R18" s="96" t="s">
        <v>24</v>
      </c>
      <c r="S18" s="96" t="s">
        <v>24</v>
      </c>
      <c r="T18" s="96" t="s">
        <v>24</v>
      </c>
      <c r="U18" s="96" t="s">
        <v>24</v>
      </c>
      <c r="V18" s="96" t="s">
        <v>24</v>
      </c>
      <c r="W18" s="121"/>
      <c r="X18" s="109">
        <v>1911</v>
      </c>
      <c r="Y18" s="96" t="s">
        <v>24</v>
      </c>
      <c r="Z18" s="96" t="s">
        <v>24</v>
      </c>
      <c r="AA18" s="96" t="s">
        <v>24</v>
      </c>
      <c r="AB18" s="96" t="s">
        <v>24</v>
      </c>
      <c r="AC18" s="96" t="s">
        <v>24</v>
      </c>
      <c r="AD18" s="96" t="s">
        <v>24</v>
      </c>
      <c r="AE18" s="96" t="s">
        <v>24</v>
      </c>
      <c r="AF18" s="96" t="s">
        <v>24</v>
      </c>
      <c r="AG18" s="96" t="s">
        <v>24</v>
      </c>
      <c r="AH18" s="96" t="s">
        <v>24</v>
      </c>
      <c r="AI18" s="96" t="s">
        <v>24</v>
      </c>
      <c r="AJ18" s="96" t="s">
        <v>24</v>
      </c>
      <c r="AK18" s="96" t="s">
        <v>24</v>
      </c>
      <c r="AL18" s="96" t="s">
        <v>24</v>
      </c>
      <c r="AM18" s="96" t="s">
        <v>24</v>
      </c>
      <c r="AN18" s="96" t="s">
        <v>24</v>
      </c>
      <c r="AO18" s="96" t="s">
        <v>24</v>
      </c>
      <c r="AP18" s="96" t="s">
        <v>24</v>
      </c>
      <c r="AQ18" s="96" t="s">
        <v>24</v>
      </c>
      <c r="AR18" s="96" t="s">
        <v>24</v>
      </c>
      <c r="AS18" s="121"/>
      <c r="AT18" s="109">
        <v>1911</v>
      </c>
      <c r="AU18" s="96" t="s">
        <v>24</v>
      </c>
      <c r="AV18" s="96" t="s">
        <v>24</v>
      </c>
      <c r="AW18" s="96" t="s">
        <v>24</v>
      </c>
      <c r="AX18" s="96" t="s">
        <v>24</v>
      </c>
      <c r="AY18" s="96" t="s">
        <v>24</v>
      </c>
      <c r="AZ18" s="96" t="s">
        <v>24</v>
      </c>
      <c r="BA18" s="96" t="s">
        <v>24</v>
      </c>
      <c r="BB18" s="96" t="s">
        <v>24</v>
      </c>
      <c r="BC18" s="96" t="s">
        <v>24</v>
      </c>
      <c r="BD18" s="96" t="s">
        <v>24</v>
      </c>
      <c r="BE18" s="96" t="s">
        <v>24</v>
      </c>
      <c r="BF18" s="96" t="s">
        <v>24</v>
      </c>
      <c r="BG18" s="96" t="s">
        <v>24</v>
      </c>
      <c r="BH18" s="96" t="s">
        <v>24</v>
      </c>
      <c r="BI18" s="96" t="s">
        <v>24</v>
      </c>
      <c r="BJ18" s="96" t="s">
        <v>24</v>
      </c>
      <c r="BK18" s="96" t="s">
        <v>24</v>
      </c>
      <c r="BL18" s="96" t="s">
        <v>24</v>
      </c>
      <c r="BM18" s="96" t="s">
        <v>24</v>
      </c>
      <c r="BN18" s="96" t="s">
        <v>24</v>
      </c>
      <c r="BO18" s="121"/>
      <c r="BP18" s="109">
        <v>1911</v>
      </c>
    </row>
    <row r="19" spans="1:68" s="87" customFormat="1">
      <c r="A19" s="121"/>
      <c r="B19" s="109">
        <v>1912</v>
      </c>
      <c r="C19" s="96" t="s">
        <v>24</v>
      </c>
      <c r="D19" s="96" t="s">
        <v>24</v>
      </c>
      <c r="E19" s="96" t="s">
        <v>24</v>
      </c>
      <c r="F19" s="96" t="s">
        <v>24</v>
      </c>
      <c r="G19" s="96" t="s">
        <v>24</v>
      </c>
      <c r="H19" s="96" t="s">
        <v>24</v>
      </c>
      <c r="I19" s="96" t="s">
        <v>24</v>
      </c>
      <c r="J19" s="96" t="s">
        <v>24</v>
      </c>
      <c r="K19" s="96" t="s">
        <v>24</v>
      </c>
      <c r="L19" s="96" t="s">
        <v>24</v>
      </c>
      <c r="M19" s="96" t="s">
        <v>24</v>
      </c>
      <c r="N19" s="96" t="s">
        <v>24</v>
      </c>
      <c r="O19" s="96" t="s">
        <v>24</v>
      </c>
      <c r="P19" s="96" t="s">
        <v>24</v>
      </c>
      <c r="Q19" s="96" t="s">
        <v>24</v>
      </c>
      <c r="R19" s="96" t="s">
        <v>24</v>
      </c>
      <c r="S19" s="96" t="s">
        <v>24</v>
      </c>
      <c r="T19" s="96" t="s">
        <v>24</v>
      </c>
      <c r="U19" s="96" t="s">
        <v>24</v>
      </c>
      <c r="V19" s="96" t="s">
        <v>24</v>
      </c>
      <c r="W19" s="121"/>
      <c r="X19" s="109">
        <v>1912</v>
      </c>
      <c r="Y19" s="96" t="s">
        <v>24</v>
      </c>
      <c r="Z19" s="96" t="s">
        <v>24</v>
      </c>
      <c r="AA19" s="96" t="s">
        <v>24</v>
      </c>
      <c r="AB19" s="96" t="s">
        <v>24</v>
      </c>
      <c r="AC19" s="96" t="s">
        <v>24</v>
      </c>
      <c r="AD19" s="96" t="s">
        <v>24</v>
      </c>
      <c r="AE19" s="96" t="s">
        <v>24</v>
      </c>
      <c r="AF19" s="96" t="s">
        <v>24</v>
      </c>
      <c r="AG19" s="96" t="s">
        <v>24</v>
      </c>
      <c r="AH19" s="96" t="s">
        <v>24</v>
      </c>
      <c r="AI19" s="96" t="s">
        <v>24</v>
      </c>
      <c r="AJ19" s="96" t="s">
        <v>24</v>
      </c>
      <c r="AK19" s="96" t="s">
        <v>24</v>
      </c>
      <c r="AL19" s="96" t="s">
        <v>24</v>
      </c>
      <c r="AM19" s="96" t="s">
        <v>24</v>
      </c>
      <c r="AN19" s="96" t="s">
        <v>24</v>
      </c>
      <c r="AO19" s="96" t="s">
        <v>24</v>
      </c>
      <c r="AP19" s="96" t="s">
        <v>24</v>
      </c>
      <c r="AQ19" s="96" t="s">
        <v>24</v>
      </c>
      <c r="AR19" s="96" t="s">
        <v>24</v>
      </c>
      <c r="AS19" s="121"/>
      <c r="AT19" s="109">
        <v>1912</v>
      </c>
      <c r="AU19" s="96" t="s">
        <v>24</v>
      </c>
      <c r="AV19" s="96" t="s">
        <v>24</v>
      </c>
      <c r="AW19" s="96" t="s">
        <v>24</v>
      </c>
      <c r="AX19" s="96" t="s">
        <v>24</v>
      </c>
      <c r="AY19" s="96" t="s">
        <v>24</v>
      </c>
      <c r="AZ19" s="96" t="s">
        <v>24</v>
      </c>
      <c r="BA19" s="96" t="s">
        <v>24</v>
      </c>
      <c r="BB19" s="96" t="s">
        <v>24</v>
      </c>
      <c r="BC19" s="96" t="s">
        <v>24</v>
      </c>
      <c r="BD19" s="96" t="s">
        <v>24</v>
      </c>
      <c r="BE19" s="96" t="s">
        <v>24</v>
      </c>
      <c r="BF19" s="96" t="s">
        <v>24</v>
      </c>
      <c r="BG19" s="96" t="s">
        <v>24</v>
      </c>
      <c r="BH19" s="96" t="s">
        <v>24</v>
      </c>
      <c r="BI19" s="96" t="s">
        <v>24</v>
      </c>
      <c r="BJ19" s="96" t="s">
        <v>24</v>
      </c>
      <c r="BK19" s="96" t="s">
        <v>24</v>
      </c>
      <c r="BL19" s="96" t="s">
        <v>24</v>
      </c>
      <c r="BM19" s="96" t="s">
        <v>24</v>
      </c>
      <c r="BN19" s="96" t="s">
        <v>24</v>
      </c>
      <c r="BO19" s="121"/>
      <c r="BP19" s="109">
        <v>1912</v>
      </c>
    </row>
    <row r="20" spans="1:68" s="87" customFormat="1">
      <c r="A20" s="121"/>
      <c r="B20" s="109">
        <v>1913</v>
      </c>
      <c r="C20" s="96" t="s">
        <v>24</v>
      </c>
      <c r="D20" s="96" t="s">
        <v>24</v>
      </c>
      <c r="E20" s="96" t="s">
        <v>24</v>
      </c>
      <c r="F20" s="96" t="s">
        <v>24</v>
      </c>
      <c r="G20" s="96" t="s">
        <v>24</v>
      </c>
      <c r="H20" s="96" t="s">
        <v>24</v>
      </c>
      <c r="I20" s="96" t="s">
        <v>24</v>
      </c>
      <c r="J20" s="96" t="s">
        <v>24</v>
      </c>
      <c r="K20" s="96" t="s">
        <v>24</v>
      </c>
      <c r="L20" s="96" t="s">
        <v>24</v>
      </c>
      <c r="M20" s="96" t="s">
        <v>24</v>
      </c>
      <c r="N20" s="96" t="s">
        <v>24</v>
      </c>
      <c r="O20" s="96" t="s">
        <v>24</v>
      </c>
      <c r="P20" s="96" t="s">
        <v>24</v>
      </c>
      <c r="Q20" s="96" t="s">
        <v>24</v>
      </c>
      <c r="R20" s="96" t="s">
        <v>24</v>
      </c>
      <c r="S20" s="96" t="s">
        <v>24</v>
      </c>
      <c r="T20" s="96" t="s">
        <v>24</v>
      </c>
      <c r="U20" s="96" t="s">
        <v>24</v>
      </c>
      <c r="V20" s="96" t="s">
        <v>24</v>
      </c>
      <c r="W20" s="121"/>
      <c r="X20" s="109">
        <v>1913</v>
      </c>
      <c r="Y20" s="96" t="s">
        <v>24</v>
      </c>
      <c r="Z20" s="96" t="s">
        <v>24</v>
      </c>
      <c r="AA20" s="96" t="s">
        <v>24</v>
      </c>
      <c r="AB20" s="96" t="s">
        <v>24</v>
      </c>
      <c r="AC20" s="96" t="s">
        <v>24</v>
      </c>
      <c r="AD20" s="96" t="s">
        <v>24</v>
      </c>
      <c r="AE20" s="96" t="s">
        <v>24</v>
      </c>
      <c r="AF20" s="96" t="s">
        <v>24</v>
      </c>
      <c r="AG20" s="96" t="s">
        <v>24</v>
      </c>
      <c r="AH20" s="96" t="s">
        <v>24</v>
      </c>
      <c r="AI20" s="96" t="s">
        <v>24</v>
      </c>
      <c r="AJ20" s="96" t="s">
        <v>24</v>
      </c>
      <c r="AK20" s="96" t="s">
        <v>24</v>
      </c>
      <c r="AL20" s="96" t="s">
        <v>24</v>
      </c>
      <c r="AM20" s="96" t="s">
        <v>24</v>
      </c>
      <c r="AN20" s="96" t="s">
        <v>24</v>
      </c>
      <c r="AO20" s="96" t="s">
        <v>24</v>
      </c>
      <c r="AP20" s="96" t="s">
        <v>24</v>
      </c>
      <c r="AQ20" s="96" t="s">
        <v>24</v>
      </c>
      <c r="AR20" s="96" t="s">
        <v>24</v>
      </c>
      <c r="AS20" s="121"/>
      <c r="AT20" s="109">
        <v>1913</v>
      </c>
      <c r="AU20" s="96" t="s">
        <v>24</v>
      </c>
      <c r="AV20" s="96" t="s">
        <v>24</v>
      </c>
      <c r="AW20" s="96" t="s">
        <v>24</v>
      </c>
      <c r="AX20" s="96" t="s">
        <v>24</v>
      </c>
      <c r="AY20" s="96" t="s">
        <v>24</v>
      </c>
      <c r="AZ20" s="96" t="s">
        <v>24</v>
      </c>
      <c r="BA20" s="96" t="s">
        <v>24</v>
      </c>
      <c r="BB20" s="96" t="s">
        <v>24</v>
      </c>
      <c r="BC20" s="96" t="s">
        <v>24</v>
      </c>
      <c r="BD20" s="96" t="s">
        <v>24</v>
      </c>
      <c r="BE20" s="96" t="s">
        <v>24</v>
      </c>
      <c r="BF20" s="96" t="s">
        <v>24</v>
      </c>
      <c r="BG20" s="96" t="s">
        <v>24</v>
      </c>
      <c r="BH20" s="96" t="s">
        <v>24</v>
      </c>
      <c r="BI20" s="96" t="s">
        <v>24</v>
      </c>
      <c r="BJ20" s="96" t="s">
        <v>24</v>
      </c>
      <c r="BK20" s="96" t="s">
        <v>24</v>
      </c>
      <c r="BL20" s="96" t="s">
        <v>24</v>
      </c>
      <c r="BM20" s="96" t="s">
        <v>24</v>
      </c>
      <c r="BN20" s="96" t="s">
        <v>24</v>
      </c>
      <c r="BO20" s="121"/>
      <c r="BP20" s="109">
        <v>1913</v>
      </c>
    </row>
    <row r="21" spans="1:68" s="87" customFormat="1">
      <c r="A21" s="121"/>
      <c r="B21" s="109">
        <v>1914</v>
      </c>
      <c r="C21" s="96" t="s">
        <v>24</v>
      </c>
      <c r="D21" s="96" t="s">
        <v>24</v>
      </c>
      <c r="E21" s="96" t="s">
        <v>24</v>
      </c>
      <c r="F21" s="96" t="s">
        <v>24</v>
      </c>
      <c r="G21" s="96" t="s">
        <v>24</v>
      </c>
      <c r="H21" s="96" t="s">
        <v>24</v>
      </c>
      <c r="I21" s="96" t="s">
        <v>24</v>
      </c>
      <c r="J21" s="96" t="s">
        <v>24</v>
      </c>
      <c r="K21" s="96" t="s">
        <v>24</v>
      </c>
      <c r="L21" s="96" t="s">
        <v>24</v>
      </c>
      <c r="M21" s="96" t="s">
        <v>24</v>
      </c>
      <c r="N21" s="96" t="s">
        <v>24</v>
      </c>
      <c r="O21" s="96" t="s">
        <v>24</v>
      </c>
      <c r="P21" s="96" t="s">
        <v>24</v>
      </c>
      <c r="Q21" s="96" t="s">
        <v>24</v>
      </c>
      <c r="R21" s="96" t="s">
        <v>24</v>
      </c>
      <c r="S21" s="96" t="s">
        <v>24</v>
      </c>
      <c r="T21" s="96" t="s">
        <v>24</v>
      </c>
      <c r="U21" s="96" t="s">
        <v>24</v>
      </c>
      <c r="V21" s="96" t="s">
        <v>24</v>
      </c>
      <c r="W21" s="121"/>
      <c r="X21" s="109">
        <v>1914</v>
      </c>
      <c r="Y21" s="96" t="s">
        <v>24</v>
      </c>
      <c r="Z21" s="96" t="s">
        <v>24</v>
      </c>
      <c r="AA21" s="96" t="s">
        <v>24</v>
      </c>
      <c r="AB21" s="96" t="s">
        <v>24</v>
      </c>
      <c r="AC21" s="96" t="s">
        <v>24</v>
      </c>
      <c r="AD21" s="96" t="s">
        <v>24</v>
      </c>
      <c r="AE21" s="96" t="s">
        <v>24</v>
      </c>
      <c r="AF21" s="96" t="s">
        <v>24</v>
      </c>
      <c r="AG21" s="96" t="s">
        <v>24</v>
      </c>
      <c r="AH21" s="96" t="s">
        <v>24</v>
      </c>
      <c r="AI21" s="96" t="s">
        <v>24</v>
      </c>
      <c r="AJ21" s="96" t="s">
        <v>24</v>
      </c>
      <c r="AK21" s="96" t="s">
        <v>24</v>
      </c>
      <c r="AL21" s="96" t="s">
        <v>24</v>
      </c>
      <c r="AM21" s="96" t="s">
        <v>24</v>
      </c>
      <c r="AN21" s="96" t="s">
        <v>24</v>
      </c>
      <c r="AO21" s="96" t="s">
        <v>24</v>
      </c>
      <c r="AP21" s="96" t="s">
        <v>24</v>
      </c>
      <c r="AQ21" s="96" t="s">
        <v>24</v>
      </c>
      <c r="AR21" s="96" t="s">
        <v>24</v>
      </c>
      <c r="AS21" s="121"/>
      <c r="AT21" s="109">
        <v>1914</v>
      </c>
      <c r="AU21" s="96" t="s">
        <v>24</v>
      </c>
      <c r="AV21" s="96" t="s">
        <v>24</v>
      </c>
      <c r="AW21" s="96" t="s">
        <v>24</v>
      </c>
      <c r="AX21" s="96" t="s">
        <v>24</v>
      </c>
      <c r="AY21" s="96" t="s">
        <v>24</v>
      </c>
      <c r="AZ21" s="96" t="s">
        <v>24</v>
      </c>
      <c r="BA21" s="96" t="s">
        <v>24</v>
      </c>
      <c r="BB21" s="96" t="s">
        <v>24</v>
      </c>
      <c r="BC21" s="96" t="s">
        <v>24</v>
      </c>
      <c r="BD21" s="96" t="s">
        <v>24</v>
      </c>
      <c r="BE21" s="96" t="s">
        <v>24</v>
      </c>
      <c r="BF21" s="96" t="s">
        <v>24</v>
      </c>
      <c r="BG21" s="96" t="s">
        <v>24</v>
      </c>
      <c r="BH21" s="96" t="s">
        <v>24</v>
      </c>
      <c r="BI21" s="96" t="s">
        <v>24</v>
      </c>
      <c r="BJ21" s="96" t="s">
        <v>24</v>
      </c>
      <c r="BK21" s="96" t="s">
        <v>24</v>
      </c>
      <c r="BL21" s="96" t="s">
        <v>24</v>
      </c>
      <c r="BM21" s="96" t="s">
        <v>24</v>
      </c>
      <c r="BN21" s="96" t="s">
        <v>24</v>
      </c>
      <c r="BO21" s="121"/>
      <c r="BP21" s="109">
        <v>1914</v>
      </c>
    </row>
    <row r="22" spans="1:68" s="87" customFormat="1">
      <c r="A22" s="121"/>
      <c r="B22" s="109">
        <v>1915</v>
      </c>
      <c r="C22" s="96" t="s">
        <v>24</v>
      </c>
      <c r="D22" s="96" t="s">
        <v>24</v>
      </c>
      <c r="E22" s="96" t="s">
        <v>24</v>
      </c>
      <c r="F22" s="96" t="s">
        <v>24</v>
      </c>
      <c r="G22" s="96" t="s">
        <v>24</v>
      </c>
      <c r="H22" s="96" t="s">
        <v>24</v>
      </c>
      <c r="I22" s="96" t="s">
        <v>24</v>
      </c>
      <c r="J22" s="96" t="s">
        <v>24</v>
      </c>
      <c r="K22" s="96" t="s">
        <v>24</v>
      </c>
      <c r="L22" s="96" t="s">
        <v>24</v>
      </c>
      <c r="M22" s="96" t="s">
        <v>24</v>
      </c>
      <c r="N22" s="96" t="s">
        <v>24</v>
      </c>
      <c r="O22" s="96" t="s">
        <v>24</v>
      </c>
      <c r="P22" s="96" t="s">
        <v>24</v>
      </c>
      <c r="Q22" s="96" t="s">
        <v>24</v>
      </c>
      <c r="R22" s="96" t="s">
        <v>24</v>
      </c>
      <c r="S22" s="96" t="s">
        <v>24</v>
      </c>
      <c r="T22" s="96" t="s">
        <v>24</v>
      </c>
      <c r="U22" s="96" t="s">
        <v>24</v>
      </c>
      <c r="V22" s="96" t="s">
        <v>24</v>
      </c>
      <c r="W22" s="121"/>
      <c r="X22" s="109">
        <v>1915</v>
      </c>
      <c r="Y22" s="96" t="s">
        <v>24</v>
      </c>
      <c r="Z22" s="96" t="s">
        <v>24</v>
      </c>
      <c r="AA22" s="96" t="s">
        <v>24</v>
      </c>
      <c r="AB22" s="96" t="s">
        <v>24</v>
      </c>
      <c r="AC22" s="96" t="s">
        <v>24</v>
      </c>
      <c r="AD22" s="96" t="s">
        <v>24</v>
      </c>
      <c r="AE22" s="96" t="s">
        <v>24</v>
      </c>
      <c r="AF22" s="96" t="s">
        <v>24</v>
      </c>
      <c r="AG22" s="96" t="s">
        <v>24</v>
      </c>
      <c r="AH22" s="96" t="s">
        <v>24</v>
      </c>
      <c r="AI22" s="96" t="s">
        <v>24</v>
      </c>
      <c r="AJ22" s="96" t="s">
        <v>24</v>
      </c>
      <c r="AK22" s="96" t="s">
        <v>24</v>
      </c>
      <c r="AL22" s="96" t="s">
        <v>24</v>
      </c>
      <c r="AM22" s="96" t="s">
        <v>24</v>
      </c>
      <c r="AN22" s="96" t="s">
        <v>24</v>
      </c>
      <c r="AO22" s="96" t="s">
        <v>24</v>
      </c>
      <c r="AP22" s="96" t="s">
        <v>24</v>
      </c>
      <c r="AQ22" s="96" t="s">
        <v>24</v>
      </c>
      <c r="AR22" s="96" t="s">
        <v>24</v>
      </c>
      <c r="AS22" s="121"/>
      <c r="AT22" s="109">
        <v>1915</v>
      </c>
      <c r="AU22" s="96" t="s">
        <v>24</v>
      </c>
      <c r="AV22" s="96" t="s">
        <v>24</v>
      </c>
      <c r="AW22" s="96" t="s">
        <v>24</v>
      </c>
      <c r="AX22" s="96" t="s">
        <v>24</v>
      </c>
      <c r="AY22" s="96" t="s">
        <v>24</v>
      </c>
      <c r="AZ22" s="96" t="s">
        <v>24</v>
      </c>
      <c r="BA22" s="96" t="s">
        <v>24</v>
      </c>
      <c r="BB22" s="96" t="s">
        <v>24</v>
      </c>
      <c r="BC22" s="96" t="s">
        <v>24</v>
      </c>
      <c r="BD22" s="96" t="s">
        <v>24</v>
      </c>
      <c r="BE22" s="96" t="s">
        <v>24</v>
      </c>
      <c r="BF22" s="96" t="s">
        <v>24</v>
      </c>
      <c r="BG22" s="96" t="s">
        <v>24</v>
      </c>
      <c r="BH22" s="96" t="s">
        <v>24</v>
      </c>
      <c r="BI22" s="96" t="s">
        <v>24</v>
      </c>
      <c r="BJ22" s="96" t="s">
        <v>24</v>
      </c>
      <c r="BK22" s="96" t="s">
        <v>24</v>
      </c>
      <c r="BL22" s="96" t="s">
        <v>24</v>
      </c>
      <c r="BM22" s="96" t="s">
        <v>24</v>
      </c>
      <c r="BN22" s="96" t="s">
        <v>24</v>
      </c>
      <c r="BO22" s="121"/>
      <c r="BP22" s="109">
        <v>1915</v>
      </c>
    </row>
    <row r="23" spans="1:68" s="87" customFormat="1">
      <c r="A23" s="121"/>
      <c r="B23" s="109">
        <v>1916</v>
      </c>
      <c r="C23" s="96" t="s">
        <v>24</v>
      </c>
      <c r="D23" s="96" t="s">
        <v>24</v>
      </c>
      <c r="E23" s="96" t="s">
        <v>24</v>
      </c>
      <c r="F23" s="96" t="s">
        <v>24</v>
      </c>
      <c r="G23" s="96" t="s">
        <v>24</v>
      </c>
      <c r="H23" s="96" t="s">
        <v>24</v>
      </c>
      <c r="I23" s="96" t="s">
        <v>24</v>
      </c>
      <c r="J23" s="96" t="s">
        <v>24</v>
      </c>
      <c r="K23" s="96" t="s">
        <v>24</v>
      </c>
      <c r="L23" s="96" t="s">
        <v>24</v>
      </c>
      <c r="M23" s="96" t="s">
        <v>24</v>
      </c>
      <c r="N23" s="96" t="s">
        <v>24</v>
      </c>
      <c r="O23" s="96" t="s">
        <v>24</v>
      </c>
      <c r="P23" s="96" t="s">
        <v>24</v>
      </c>
      <c r="Q23" s="96" t="s">
        <v>24</v>
      </c>
      <c r="R23" s="96" t="s">
        <v>24</v>
      </c>
      <c r="S23" s="96" t="s">
        <v>24</v>
      </c>
      <c r="T23" s="96" t="s">
        <v>24</v>
      </c>
      <c r="U23" s="96" t="s">
        <v>24</v>
      </c>
      <c r="V23" s="96" t="s">
        <v>24</v>
      </c>
      <c r="W23" s="121"/>
      <c r="X23" s="109">
        <v>1916</v>
      </c>
      <c r="Y23" s="96" t="s">
        <v>24</v>
      </c>
      <c r="Z23" s="96" t="s">
        <v>24</v>
      </c>
      <c r="AA23" s="96" t="s">
        <v>24</v>
      </c>
      <c r="AB23" s="96" t="s">
        <v>24</v>
      </c>
      <c r="AC23" s="96" t="s">
        <v>24</v>
      </c>
      <c r="AD23" s="96" t="s">
        <v>24</v>
      </c>
      <c r="AE23" s="96" t="s">
        <v>24</v>
      </c>
      <c r="AF23" s="96" t="s">
        <v>24</v>
      </c>
      <c r="AG23" s="96" t="s">
        <v>24</v>
      </c>
      <c r="AH23" s="96" t="s">
        <v>24</v>
      </c>
      <c r="AI23" s="96" t="s">
        <v>24</v>
      </c>
      <c r="AJ23" s="96" t="s">
        <v>24</v>
      </c>
      <c r="AK23" s="96" t="s">
        <v>24</v>
      </c>
      <c r="AL23" s="96" t="s">
        <v>24</v>
      </c>
      <c r="AM23" s="96" t="s">
        <v>24</v>
      </c>
      <c r="AN23" s="96" t="s">
        <v>24</v>
      </c>
      <c r="AO23" s="96" t="s">
        <v>24</v>
      </c>
      <c r="AP23" s="96" t="s">
        <v>24</v>
      </c>
      <c r="AQ23" s="96" t="s">
        <v>24</v>
      </c>
      <c r="AR23" s="96" t="s">
        <v>24</v>
      </c>
      <c r="AS23" s="121"/>
      <c r="AT23" s="109">
        <v>1916</v>
      </c>
      <c r="AU23" s="96" t="s">
        <v>24</v>
      </c>
      <c r="AV23" s="96" t="s">
        <v>24</v>
      </c>
      <c r="AW23" s="96" t="s">
        <v>24</v>
      </c>
      <c r="AX23" s="96" t="s">
        <v>24</v>
      </c>
      <c r="AY23" s="96" t="s">
        <v>24</v>
      </c>
      <c r="AZ23" s="96" t="s">
        <v>24</v>
      </c>
      <c r="BA23" s="96" t="s">
        <v>24</v>
      </c>
      <c r="BB23" s="96" t="s">
        <v>24</v>
      </c>
      <c r="BC23" s="96" t="s">
        <v>24</v>
      </c>
      <c r="BD23" s="96" t="s">
        <v>24</v>
      </c>
      <c r="BE23" s="96" t="s">
        <v>24</v>
      </c>
      <c r="BF23" s="96" t="s">
        <v>24</v>
      </c>
      <c r="BG23" s="96" t="s">
        <v>24</v>
      </c>
      <c r="BH23" s="96" t="s">
        <v>24</v>
      </c>
      <c r="BI23" s="96" t="s">
        <v>24</v>
      </c>
      <c r="BJ23" s="96" t="s">
        <v>24</v>
      </c>
      <c r="BK23" s="96" t="s">
        <v>24</v>
      </c>
      <c r="BL23" s="96" t="s">
        <v>24</v>
      </c>
      <c r="BM23" s="96" t="s">
        <v>24</v>
      </c>
      <c r="BN23" s="96" t="s">
        <v>24</v>
      </c>
      <c r="BO23" s="121"/>
      <c r="BP23" s="109">
        <v>1916</v>
      </c>
    </row>
    <row r="24" spans="1:68" s="87" customFormat="1">
      <c r="A24" s="121"/>
      <c r="B24" s="109">
        <v>1917</v>
      </c>
      <c r="C24" s="96" t="s">
        <v>24</v>
      </c>
      <c r="D24" s="96" t="s">
        <v>24</v>
      </c>
      <c r="E24" s="96" t="s">
        <v>24</v>
      </c>
      <c r="F24" s="96" t="s">
        <v>24</v>
      </c>
      <c r="G24" s="96" t="s">
        <v>24</v>
      </c>
      <c r="H24" s="96" t="s">
        <v>24</v>
      </c>
      <c r="I24" s="96" t="s">
        <v>24</v>
      </c>
      <c r="J24" s="96" t="s">
        <v>24</v>
      </c>
      <c r="K24" s="96" t="s">
        <v>24</v>
      </c>
      <c r="L24" s="96" t="s">
        <v>24</v>
      </c>
      <c r="M24" s="96" t="s">
        <v>24</v>
      </c>
      <c r="N24" s="96" t="s">
        <v>24</v>
      </c>
      <c r="O24" s="96" t="s">
        <v>24</v>
      </c>
      <c r="P24" s="96" t="s">
        <v>24</v>
      </c>
      <c r="Q24" s="96" t="s">
        <v>24</v>
      </c>
      <c r="R24" s="96" t="s">
        <v>24</v>
      </c>
      <c r="S24" s="96" t="s">
        <v>24</v>
      </c>
      <c r="T24" s="96" t="s">
        <v>24</v>
      </c>
      <c r="U24" s="96" t="s">
        <v>24</v>
      </c>
      <c r="V24" s="96" t="s">
        <v>24</v>
      </c>
      <c r="W24" s="121"/>
      <c r="X24" s="109">
        <v>1917</v>
      </c>
      <c r="Y24" s="96" t="s">
        <v>24</v>
      </c>
      <c r="Z24" s="96" t="s">
        <v>24</v>
      </c>
      <c r="AA24" s="96" t="s">
        <v>24</v>
      </c>
      <c r="AB24" s="96" t="s">
        <v>24</v>
      </c>
      <c r="AC24" s="96" t="s">
        <v>24</v>
      </c>
      <c r="AD24" s="96" t="s">
        <v>24</v>
      </c>
      <c r="AE24" s="96" t="s">
        <v>24</v>
      </c>
      <c r="AF24" s="96" t="s">
        <v>24</v>
      </c>
      <c r="AG24" s="96" t="s">
        <v>24</v>
      </c>
      <c r="AH24" s="96" t="s">
        <v>24</v>
      </c>
      <c r="AI24" s="96" t="s">
        <v>24</v>
      </c>
      <c r="AJ24" s="96" t="s">
        <v>24</v>
      </c>
      <c r="AK24" s="96" t="s">
        <v>24</v>
      </c>
      <c r="AL24" s="96" t="s">
        <v>24</v>
      </c>
      <c r="AM24" s="96" t="s">
        <v>24</v>
      </c>
      <c r="AN24" s="96" t="s">
        <v>24</v>
      </c>
      <c r="AO24" s="96" t="s">
        <v>24</v>
      </c>
      <c r="AP24" s="96" t="s">
        <v>24</v>
      </c>
      <c r="AQ24" s="96" t="s">
        <v>24</v>
      </c>
      <c r="AR24" s="96" t="s">
        <v>24</v>
      </c>
      <c r="AS24" s="121"/>
      <c r="AT24" s="109">
        <v>1917</v>
      </c>
      <c r="AU24" s="96" t="s">
        <v>24</v>
      </c>
      <c r="AV24" s="96" t="s">
        <v>24</v>
      </c>
      <c r="AW24" s="96" t="s">
        <v>24</v>
      </c>
      <c r="AX24" s="96" t="s">
        <v>24</v>
      </c>
      <c r="AY24" s="96" t="s">
        <v>24</v>
      </c>
      <c r="AZ24" s="96" t="s">
        <v>24</v>
      </c>
      <c r="BA24" s="96" t="s">
        <v>24</v>
      </c>
      <c r="BB24" s="96" t="s">
        <v>24</v>
      </c>
      <c r="BC24" s="96" t="s">
        <v>24</v>
      </c>
      <c r="BD24" s="96" t="s">
        <v>24</v>
      </c>
      <c r="BE24" s="96" t="s">
        <v>24</v>
      </c>
      <c r="BF24" s="96" t="s">
        <v>24</v>
      </c>
      <c r="BG24" s="96" t="s">
        <v>24</v>
      </c>
      <c r="BH24" s="96" t="s">
        <v>24</v>
      </c>
      <c r="BI24" s="96" t="s">
        <v>24</v>
      </c>
      <c r="BJ24" s="96" t="s">
        <v>24</v>
      </c>
      <c r="BK24" s="96" t="s">
        <v>24</v>
      </c>
      <c r="BL24" s="96" t="s">
        <v>24</v>
      </c>
      <c r="BM24" s="96" t="s">
        <v>24</v>
      </c>
      <c r="BN24" s="96" t="s">
        <v>24</v>
      </c>
      <c r="BO24" s="121"/>
      <c r="BP24" s="109">
        <v>1917</v>
      </c>
    </row>
    <row r="25" spans="1:68" s="87" customFormat="1">
      <c r="A25" s="121"/>
      <c r="B25" s="110">
        <v>1918</v>
      </c>
      <c r="C25" s="96" t="s">
        <v>24</v>
      </c>
      <c r="D25" s="96" t="s">
        <v>24</v>
      </c>
      <c r="E25" s="96" t="s">
        <v>24</v>
      </c>
      <c r="F25" s="96" t="s">
        <v>24</v>
      </c>
      <c r="G25" s="96" t="s">
        <v>24</v>
      </c>
      <c r="H25" s="96" t="s">
        <v>24</v>
      </c>
      <c r="I25" s="96" t="s">
        <v>24</v>
      </c>
      <c r="J25" s="96" t="s">
        <v>24</v>
      </c>
      <c r="K25" s="96" t="s">
        <v>24</v>
      </c>
      <c r="L25" s="96" t="s">
        <v>24</v>
      </c>
      <c r="M25" s="96" t="s">
        <v>24</v>
      </c>
      <c r="N25" s="96" t="s">
        <v>24</v>
      </c>
      <c r="O25" s="96" t="s">
        <v>24</v>
      </c>
      <c r="P25" s="96" t="s">
        <v>24</v>
      </c>
      <c r="Q25" s="96" t="s">
        <v>24</v>
      </c>
      <c r="R25" s="96" t="s">
        <v>24</v>
      </c>
      <c r="S25" s="96" t="s">
        <v>24</v>
      </c>
      <c r="T25" s="96" t="s">
        <v>24</v>
      </c>
      <c r="U25" s="96" t="s">
        <v>24</v>
      </c>
      <c r="V25" s="96" t="s">
        <v>24</v>
      </c>
      <c r="W25" s="121"/>
      <c r="X25" s="110">
        <v>1918</v>
      </c>
      <c r="Y25" s="96" t="s">
        <v>24</v>
      </c>
      <c r="Z25" s="96" t="s">
        <v>24</v>
      </c>
      <c r="AA25" s="96" t="s">
        <v>24</v>
      </c>
      <c r="AB25" s="96" t="s">
        <v>24</v>
      </c>
      <c r="AC25" s="96" t="s">
        <v>24</v>
      </c>
      <c r="AD25" s="96" t="s">
        <v>24</v>
      </c>
      <c r="AE25" s="96" t="s">
        <v>24</v>
      </c>
      <c r="AF25" s="96" t="s">
        <v>24</v>
      </c>
      <c r="AG25" s="96" t="s">
        <v>24</v>
      </c>
      <c r="AH25" s="96" t="s">
        <v>24</v>
      </c>
      <c r="AI25" s="96" t="s">
        <v>24</v>
      </c>
      <c r="AJ25" s="96" t="s">
        <v>24</v>
      </c>
      <c r="AK25" s="96" t="s">
        <v>24</v>
      </c>
      <c r="AL25" s="96" t="s">
        <v>24</v>
      </c>
      <c r="AM25" s="96" t="s">
        <v>24</v>
      </c>
      <c r="AN25" s="96" t="s">
        <v>24</v>
      </c>
      <c r="AO25" s="96" t="s">
        <v>24</v>
      </c>
      <c r="AP25" s="96" t="s">
        <v>24</v>
      </c>
      <c r="AQ25" s="96" t="s">
        <v>24</v>
      </c>
      <c r="AR25" s="96" t="s">
        <v>24</v>
      </c>
      <c r="AS25" s="121"/>
      <c r="AT25" s="110">
        <v>1918</v>
      </c>
      <c r="AU25" s="96" t="s">
        <v>24</v>
      </c>
      <c r="AV25" s="96" t="s">
        <v>24</v>
      </c>
      <c r="AW25" s="96" t="s">
        <v>24</v>
      </c>
      <c r="AX25" s="96" t="s">
        <v>24</v>
      </c>
      <c r="AY25" s="96" t="s">
        <v>24</v>
      </c>
      <c r="AZ25" s="96" t="s">
        <v>24</v>
      </c>
      <c r="BA25" s="96" t="s">
        <v>24</v>
      </c>
      <c r="BB25" s="96" t="s">
        <v>24</v>
      </c>
      <c r="BC25" s="96" t="s">
        <v>24</v>
      </c>
      <c r="BD25" s="96" t="s">
        <v>24</v>
      </c>
      <c r="BE25" s="96" t="s">
        <v>24</v>
      </c>
      <c r="BF25" s="96" t="s">
        <v>24</v>
      </c>
      <c r="BG25" s="96" t="s">
        <v>24</v>
      </c>
      <c r="BH25" s="96" t="s">
        <v>24</v>
      </c>
      <c r="BI25" s="96" t="s">
        <v>24</v>
      </c>
      <c r="BJ25" s="96" t="s">
        <v>24</v>
      </c>
      <c r="BK25" s="96" t="s">
        <v>24</v>
      </c>
      <c r="BL25" s="96" t="s">
        <v>24</v>
      </c>
      <c r="BM25" s="96" t="s">
        <v>24</v>
      </c>
      <c r="BN25" s="96" t="s">
        <v>24</v>
      </c>
      <c r="BO25" s="121"/>
      <c r="BP25" s="110">
        <v>1918</v>
      </c>
    </row>
    <row r="26" spans="1:68" s="87" customFormat="1">
      <c r="A26" s="121"/>
      <c r="B26" s="110">
        <v>1919</v>
      </c>
      <c r="C26" s="96" t="s">
        <v>24</v>
      </c>
      <c r="D26" s="96" t="s">
        <v>24</v>
      </c>
      <c r="E26" s="96" t="s">
        <v>24</v>
      </c>
      <c r="F26" s="96" t="s">
        <v>24</v>
      </c>
      <c r="G26" s="96" t="s">
        <v>24</v>
      </c>
      <c r="H26" s="96" t="s">
        <v>24</v>
      </c>
      <c r="I26" s="96" t="s">
        <v>24</v>
      </c>
      <c r="J26" s="96" t="s">
        <v>24</v>
      </c>
      <c r="K26" s="96" t="s">
        <v>24</v>
      </c>
      <c r="L26" s="96" t="s">
        <v>24</v>
      </c>
      <c r="M26" s="96" t="s">
        <v>24</v>
      </c>
      <c r="N26" s="96" t="s">
        <v>24</v>
      </c>
      <c r="O26" s="96" t="s">
        <v>24</v>
      </c>
      <c r="P26" s="96" t="s">
        <v>24</v>
      </c>
      <c r="Q26" s="96" t="s">
        <v>24</v>
      </c>
      <c r="R26" s="96" t="s">
        <v>24</v>
      </c>
      <c r="S26" s="96" t="s">
        <v>24</v>
      </c>
      <c r="T26" s="96" t="s">
        <v>24</v>
      </c>
      <c r="U26" s="96" t="s">
        <v>24</v>
      </c>
      <c r="V26" s="96" t="s">
        <v>24</v>
      </c>
      <c r="W26" s="121"/>
      <c r="X26" s="110">
        <v>1919</v>
      </c>
      <c r="Y26" s="96" t="s">
        <v>24</v>
      </c>
      <c r="Z26" s="96" t="s">
        <v>24</v>
      </c>
      <c r="AA26" s="96" t="s">
        <v>24</v>
      </c>
      <c r="AB26" s="96" t="s">
        <v>24</v>
      </c>
      <c r="AC26" s="96" t="s">
        <v>24</v>
      </c>
      <c r="AD26" s="96" t="s">
        <v>24</v>
      </c>
      <c r="AE26" s="96" t="s">
        <v>24</v>
      </c>
      <c r="AF26" s="96" t="s">
        <v>24</v>
      </c>
      <c r="AG26" s="96" t="s">
        <v>24</v>
      </c>
      <c r="AH26" s="96" t="s">
        <v>24</v>
      </c>
      <c r="AI26" s="96" t="s">
        <v>24</v>
      </c>
      <c r="AJ26" s="96" t="s">
        <v>24</v>
      </c>
      <c r="AK26" s="96" t="s">
        <v>24</v>
      </c>
      <c r="AL26" s="96" t="s">
        <v>24</v>
      </c>
      <c r="AM26" s="96" t="s">
        <v>24</v>
      </c>
      <c r="AN26" s="96" t="s">
        <v>24</v>
      </c>
      <c r="AO26" s="96" t="s">
        <v>24</v>
      </c>
      <c r="AP26" s="96" t="s">
        <v>24</v>
      </c>
      <c r="AQ26" s="96" t="s">
        <v>24</v>
      </c>
      <c r="AR26" s="96" t="s">
        <v>24</v>
      </c>
      <c r="AS26" s="121"/>
      <c r="AT26" s="110">
        <v>1919</v>
      </c>
      <c r="AU26" s="96" t="s">
        <v>24</v>
      </c>
      <c r="AV26" s="96" t="s">
        <v>24</v>
      </c>
      <c r="AW26" s="96" t="s">
        <v>24</v>
      </c>
      <c r="AX26" s="96" t="s">
        <v>24</v>
      </c>
      <c r="AY26" s="96" t="s">
        <v>24</v>
      </c>
      <c r="AZ26" s="96" t="s">
        <v>24</v>
      </c>
      <c r="BA26" s="96" t="s">
        <v>24</v>
      </c>
      <c r="BB26" s="96" t="s">
        <v>24</v>
      </c>
      <c r="BC26" s="96" t="s">
        <v>24</v>
      </c>
      <c r="BD26" s="96" t="s">
        <v>24</v>
      </c>
      <c r="BE26" s="96" t="s">
        <v>24</v>
      </c>
      <c r="BF26" s="96" t="s">
        <v>24</v>
      </c>
      <c r="BG26" s="96" t="s">
        <v>24</v>
      </c>
      <c r="BH26" s="96" t="s">
        <v>24</v>
      </c>
      <c r="BI26" s="96" t="s">
        <v>24</v>
      </c>
      <c r="BJ26" s="96" t="s">
        <v>24</v>
      </c>
      <c r="BK26" s="96" t="s">
        <v>24</v>
      </c>
      <c r="BL26" s="96" t="s">
        <v>24</v>
      </c>
      <c r="BM26" s="96" t="s">
        <v>24</v>
      </c>
      <c r="BN26" s="96" t="s">
        <v>24</v>
      </c>
      <c r="BO26" s="121"/>
      <c r="BP26" s="110">
        <v>1919</v>
      </c>
    </row>
    <row r="27" spans="1:68" s="87" customFormat="1">
      <c r="A27" s="121"/>
      <c r="B27" s="110">
        <v>1920</v>
      </c>
      <c r="C27" s="96" t="s">
        <v>24</v>
      </c>
      <c r="D27" s="96" t="s">
        <v>24</v>
      </c>
      <c r="E27" s="96" t="s">
        <v>24</v>
      </c>
      <c r="F27" s="96" t="s">
        <v>24</v>
      </c>
      <c r="G27" s="96" t="s">
        <v>24</v>
      </c>
      <c r="H27" s="96" t="s">
        <v>24</v>
      </c>
      <c r="I27" s="96" t="s">
        <v>24</v>
      </c>
      <c r="J27" s="96" t="s">
        <v>24</v>
      </c>
      <c r="K27" s="96" t="s">
        <v>24</v>
      </c>
      <c r="L27" s="96" t="s">
        <v>24</v>
      </c>
      <c r="M27" s="96" t="s">
        <v>24</v>
      </c>
      <c r="N27" s="96" t="s">
        <v>24</v>
      </c>
      <c r="O27" s="96" t="s">
        <v>24</v>
      </c>
      <c r="P27" s="96" t="s">
        <v>24</v>
      </c>
      <c r="Q27" s="96" t="s">
        <v>24</v>
      </c>
      <c r="R27" s="96" t="s">
        <v>24</v>
      </c>
      <c r="S27" s="96" t="s">
        <v>24</v>
      </c>
      <c r="T27" s="96" t="s">
        <v>24</v>
      </c>
      <c r="U27" s="96" t="s">
        <v>24</v>
      </c>
      <c r="V27" s="96" t="s">
        <v>24</v>
      </c>
      <c r="W27" s="121"/>
      <c r="X27" s="110">
        <v>1920</v>
      </c>
      <c r="Y27" s="96" t="s">
        <v>24</v>
      </c>
      <c r="Z27" s="96" t="s">
        <v>24</v>
      </c>
      <c r="AA27" s="96" t="s">
        <v>24</v>
      </c>
      <c r="AB27" s="96" t="s">
        <v>24</v>
      </c>
      <c r="AC27" s="96" t="s">
        <v>24</v>
      </c>
      <c r="AD27" s="96" t="s">
        <v>24</v>
      </c>
      <c r="AE27" s="96" t="s">
        <v>24</v>
      </c>
      <c r="AF27" s="96" t="s">
        <v>24</v>
      </c>
      <c r="AG27" s="96" t="s">
        <v>24</v>
      </c>
      <c r="AH27" s="96" t="s">
        <v>24</v>
      </c>
      <c r="AI27" s="96" t="s">
        <v>24</v>
      </c>
      <c r="AJ27" s="96" t="s">
        <v>24</v>
      </c>
      <c r="AK27" s="96" t="s">
        <v>24</v>
      </c>
      <c r="AL27" s="96" t="s">
        <v>24</v>
      </c>
      <c r="AM27" s="96" t="s">
        <v>24</v>
      </c>
      <c r="AN27" s="96" t="s">
        <v>24</v>
      </c>
      <c r="AO27" s="96" t="s">
        <v>24</v>
      </c>
      <c r="AP27" s="96" t="s">
        <v>24</v>
      </c>
      <c r="AQ27" s="96" t="s">
        <v>24</v>
      </c>
      <c r="AR27" s="96" t="s">
        <v>24</v>
      </c>
      <c r="AS27" s="121"/>
      <c r="AT27" s="110">
        <v>1920</v>
      </c>
      <c r="AU27" s="96" t="s">
        <v>24</v>
      </c>
      <c r="AV27" s="96" t="s">
        <v>24</v>
      </c>
      <c r="AW27" s="96" t="s">
        <v>24</v>
      </c>
      <c r="AX27" s="96" t="s">
        <v>24</v>
      </c>
      <c r="AY27" s="96" t="s">
        <v>24</v>
      </c>
      <c r="AZ27" s="96" t="s">
        <v>24</v>
      </c>
      <c r="BA27" s="96" t="s">
        <v>24</v>
      </c>
      <c r="BB27" s="96" t="s">
        <v>24</v>
      </c>
      <c r="BC27" s="96" t="s">
        <v>24</v>
      </c>
      <c r="BD27" s="96" t="s">
        <v>24</v>
      </c>
      <c r="BE27" s="96" t="s">
        <v>24</v>
      </c>
      <c r="BF27" s="96" t="s">
        <v>24</v>
      </c>
      <c r="BG27" s="96" t="s">
        <v>24</v>
      </c>
      <c r="BH27" s="96" t="s">
        <v>24</v>
      </c>
      <c r="BI27" s="96" t="s">
        <v>24</v>
      </c>
      <c r="BJ27" s="96" t="s">
        <v>24</v>
      </c>
      <c r="BK27" s="96" t="s">
        <v>24</v>
      </c>
      <c r="BL27" s="96" t="s">
        <v>24</v>
      </c>
      <c r="BM27" s="96" t="s">
        <v>24</v>
      </c>
      <c r="BN27" s="96" t="s">
        <v>24</v>
      </c>
      <c r="BO27" s="121"/>
      <c r="BP27" s="110">
        <v>1920</v>
      </c>
    </row>
    <row r="28" spans="1:68">
      <c r="A28" s="123"/>
      <c r="B28" s="111">
        <v>1921</v>
      </c>
      <c r="C28" s="96" t="s">
        <v>24</v>
      </c>
      <c r="D28" s="96" t="s">
        <v>24</v>
      </c>
      <c r="E28" s="96" t="s">
        <v>24</v>
      </c>
      <c r="F28" s="96" t="s">
        <v>24</v>
      </c>
      <c r="G28" s="96" t="s">
        <v>24</v>
      </c>
      <c r="H28" s="96" t="s">
        <v>24</v>
      </c>
      <c r="I28" s="96" t="s">
        <v>24</v>
      </c>
      <c r="J28" s="96" t="s">
        <v>24</v>
      </c>
      <c r="K28" s="96" t="s">
        <v>24</v>
      </c>
      <c r="L28" s="96" t="s">
        <v>24</v>
      </c>
      <c r="M28" s="96" t="s">
        <v>24</v>
      </c>
      <c r="N28" s="96" t="s">
        <v>24</v>
      </c>
      <c r="O28" s="96" t="s">
        <v>24</v>
      </c>
      <c r="P28" s="96" t="s">
        <v>24</v>
      </c>
      <c r="Q28" s="96" t="s">
        <v>24</v>
      </c>
      <c r="R28" s="96" t="s">
        <v>24</v>
      </c>
      <c r="S28" s="96" t="s">
        <v>24</v>
      </c>
      <c r="T28" s="96" t="s">
        <v>24</v>
      </c>
      <c r="U28" s="96" t="s">
        <v>24</v>
      </c>
      <c r="V28" s="96" t="s">
        <v>24</v>
      </c>
      <c r="W28" s="123"/>
      <c r="X28" s="111">
        <v>1921</v>
      </c>
      <c r="Y28" s="96" t="s">
        <v>24</v>
      </c>
      <c r="Z28" s="96" t="s">
        <v>24</v>
      </c>
      <c r="AA28" s="96" t="s">
        <v>24</v>
      </c>
      <c r="AB28" s="96" t="s">
        <v>24</v>
      </c>
      <c r="AC28" s="96" t="s">
        <v>24</v>
      </c>
      <c r="AD28" s="96" t="s">
        <v>24</v>
      </c>
      <c r="AE28" s="96" t="s">
        <v>24</v>
      </c>
      <c r="AF28" s="96" t="s">
        <v>24</v>
      </c>
      <c r="AG28" s="96" t="s">
        <v>24</v>
      </c>
      <c r="AH28" s="96" t="s">
        <v>24</v>
      </c>
      <c r="AI28" s="96" t="s">
        <v>24</v>
      </c>
      <c r="AJ28" s="96" t="s">
        <v>24</v>
      </c>
      <c r="AK28" s="96" t="s">
        <v>24</v>
      </c>
      <c r="AL28" s="96" t="s">
        <v>24</v>
      </c>
      <c r="AM28" s="96" t="s">
        <v>24</v>
      </c>
      <c r="AN28" s="96" t="s">
        <v>24</v>
      </c>
      <c r="AO28" s="96" t="s">
        <v>24</v>
      </c>
      <c r="AP28" s="96" t="s">
        <v>24</v>
      </c>
      <c r="AQ28" s="96" t="s">
        <v>24</v>
      </c>
      <c r="AR28" s="96" t="s">
        <v>24</v>
      </c>
      <c r="AS28" s="123"/>
      <c r="AT28" s="111">
        <v>1921</v>
      </c>
      <c r="AU28" s="96" t="s">
        <v>24</v>
      </c>
      <c r="AV28" s="96" t="s">
        <v>24</v>
      </c>
      <c r="AW28" s="96" t="s">
        <v>24</v>
      </c>
      <c r="AX28" s="96" t="s">
        <v>24</v>
      </c>
      <c r="AY28" s="96" t="s">
        <v>24</v>
      </c>
      <c r="AZ28" s="96" t="s">
        <v>24</v>
      </c>
      <c r="BA28" s="96" t="s">
        <v>24</v>
      </c>
      <c r="BB28" s="96" t="s">
        <v>24</v>
      </c>
      <c r="BC28" s="96" t="s">
        <v>24</v>
      </c>
      <c r="BD28" s="96" t="s">
        <v>24</v>
      </c>
      <c r="BE28" s="96" t="s">
        <v>24</v>
      </c>
      <c r="BF28" s="96" t="s">
        <v>24</v>
      </c>
      <c r="BG28" s="96" t="s">
        <v>24</v>
      </c>
      <c r="BH28" s="96" t="s">
        <v>24</v>
      </c>
      <c r="BI28" s="96" t="s">
        <v>24</v>
      </c>
      <c r="BJ28" s="96" t="s">
        <v>24</v>
      </c>
      <c r="BK28" s="96" t="s">
        <v>24</v>
      </c>
      <c r="BL28" s="96" t="s">
        <v>24</v>
      </c>
      <c r="BM28" s="96" t="s">
        <v>24</v>
      </c>
      <c r="BN28" s="96" t="s">
        <v>24</v>
      </c>
      <c r="BO28" s="123"/>
      <c r="BP28" s="111">
        <v>1921</v>
      </c>
    </row>
    <row r="29" spans="1:68">
      <c r="A29" s="123"/>
      <c r="B29" s="112">
        <v>1922</v>
      </c>
      <c r="C29" s="96" t="s">
        <v>24</v>
      </c>
      <c r="D29" s="96" t="s">
        <v>24</v>
      </c>
      <c r="E29" s="96" t="s">
        <v>24</v>
      </c>
      <c r="F29" s="96" t="s">
        <v>24</v>
      </c>
      <c r="G29" s="96" t="s">
        <v>24</v>
      </c>
      <c r="H29" s="96" t="s">
        <v>24</v>
      </c>
      <c r="I29" s="96" t="s">
        <v>24</v>
      </c>
      <c r="J29" s="96" t="s">
        <v>24</v>
      </c>
      <c r="K29" s="96" t="s">
        <v>24</v>
      </c>
      <c r="L29" s="96" t="s">
        <v>24</v>
      </c>
      <c r="M29" s="96" t="s">
        <v>24</v>
      </c>
      <c r="N29" s="96" t="s">
        <v>24</v>
      </c>
      <c r="O29" s="96" t="s">
        <v>24</v>
      </c>
      <c r="P29" s="96" t="s">
        <v>24</v>
      </c>
      <c r="Q29" s="96" t="s">
        <v>24</v>
      </c>
      <c r="R29" s="96" t="s">
        <v>24</v>
      </c>
      <c r="S29" s="96" t="s">
        <v>24</v>
      </c>
      <c r="T29" s="96" t="s">
        <v>24</v>
      </c>
      <c r="U29" s="96" t="s">
        <v>24</v>
      </c>
      <c r="V29" s="96" t="s">
        <v>24</v>
      </c>
      <c r="W29" s="123"/>
      <c r="X29" s="112">
        <v>1922</v>
      </c>
      <c r="Y29" s="96" t="s">
        <v>24</v>
      </c>
      <c r="Z29" s="96" t="s">
        <v>24</v>
      </c>
      <c r="AA29" s="96" t="s">
        <v>24</v>
      </c>
      <c r="AB29" s="96" t="s">
        <v>24</v>
      </c>
      <c r="AC29" s="96" t="s">
        <v>24</v>
      </c>
      <c r="AD29" s="96" t="s">
        <v>24</v>
      </c>
      <c r="AE29" s="96" t="s">
        <v>24</v>
      </c>
      <c r="AF29" s="96" t="s">
        <v>24</v>
      </c>
      <c r="AG29" s="96" t="s">
        <v>24</v>
      </c>
      <c r="AH29" s="96" t="s">
        <v>24</v>
      </c>
      <c r="AI29" s="96" t="s">
        <v>24</v>
      </c>
      <c r="AJ29" s="96" t="s">
        <v>24</v>
      </c>
      <c r="AK29" s="96" t="s">
        <v>24</v>
      </c>
      <c r="AL29" s="96" t="s">
        <v>24</v>
      </c>
      <c r="AM29" s="96" t="s">
        <v>24</v>
      </c>
      <c r="AN29" s="96" t="s">
        <v>24</v>
      </c>
      <c r="AO29" s="96" t="s">
        <v>24</v>
      </c>
      <c r="AP29" s="96" t="s">
        <v>24</v>
      </c>
      <c r="AQ29" s="96" t="s">
        <v>24</v>
      </c>
      <c r="AR29" s="96" t="s">
        <v>24</v>
      </c>
      <c r="AS29" s="123"/>
      <c r="AT29" s="112">
        <v>1922</v>
      </c>
      <c r="AU29" s="96" t="s">
        <v>24</v>
      </c>
      <c r="AV29" s="96" t="s">
        <v>24</v>
      </c>
      <c r="AW29" s="96" t="s">
        <v>24</v>
      </c>
      <c r="AX29" s="96" t="s">
        <v>24</v>
      </c>
      <c r="AY29" s="96" t="s">
        <v>24</v>
      </c>
      <c r="AZ29" s="96" t="s">
        <v>24</v>
      </c>
      <c r="BA29" s="96" t="s">
        <v>24</v>
      </c>
      <c r="BB29" s="96" t="s">
        <v>24</v>
      </c>
      <c r="BC29" s="96" t="s">
        <v>24</v>
      </c>
      <c r="BD29" s="96" t="s">
        <v>24</v>
      </c>
      <c r="BE29" s="96" t="s">
        <v>24</v>
      </c>
      <c r="BF29" s="96" t="s">
        <v>24</v>
      </c>
      <c r="BG29" s="96" t="s">
        <v>24</v>
      </c>
      <c r="BH29" s="96" t="s">
        <v>24</v>
      </c>
      <c r="BI29" s="96" t="s">
        <v>24</v>
      </c>
      <c r="BJ29" s="96" t="s">
        <v>24</v>
      </c>
      <c r="BK29" s="96" t="s">
        <v>24</v>
      </c>
      <c r="BL29" s="96" t="s">
        <v>24</v>
      </c>
      <c r="BM29" s="96" t="s">
        <v>24</v>
      </c>
      <c r="BN29" s="96" t="s">
        <v>24</v>
      </c>
      <c r="BO29" s="123"/>
      <c r="BP29" s="112">
        <v>1922</v>
      </c>
    </row>
    <row r="30" spans="1:68">
      <c r="A30" s="123"/>
      <c r="B30" s="112">
        <v>1923</v>
      </c>
      <c r="C30" s="96" t="s">
        <v>24</v>
      </c>
      <c r="D30" s="96" t="s">
        <v>24</v>
      </c>
      <c r="E30" s="96" t="s">
        <v>24</v>
      </c>
      <c r="F30" s="96" t="s">
        <v>24</v>
      </c>
      <c r="G30" s="96" t="s">
        <v>24</v>
      </c>
      <c r="H30" s="96" t="s">
        <v>24</v>
      </c>
      <c r="I30" s="96" t="s">
        <v>24</v>
      </c>
      <c r="J30" s="96" t="s">
        <v>24</v>
      </c>
      <c r="K30" s="96" t="s">
        <v>24</v>
      </c>
      <c r="L30" s="96" t="s">
        <v>24</v>
      </c>
      <c r="M30" s="96" t="s">
        <v>24</v>
      </c>
      <c r="N30" s="96" t="s">
        <v>24</v>
      </c>
      <c r="O30" s="96" t="s">
        <v>24</v>
      </c>
      <c r="P30" s="96" t="s">
        <v>24</v>
      </c>
      <c r="Q30" s="96" t="s">
        <v>24</v>
      </c>
      <c r="R30" s="96" t="s">
        <v>24</v>
      </c>
      <c r="S30" s="96" t="s">
        <v>24</v>
      </c>
      <c r="T30" s="96" t="s">
        <v>24</v>
      </c>
      <c r="U30" s="96" t="s">
        <v>24</v>
      </c>
      <c r="V30" s="96" t="s">
        <v>24</v>
      </c>
      <c r="W30" s="123"/>
      <c r="X30" s="112">
        <v>1923</v>
      </c>
      <c r="Y30" s="96" t="s">
        <v>24</v>
      </c>
      <c r="Z30" s="96" t="s">
        <v>24</v>
      </c>
      <c r="AA30" s="96" t="s">
        <v>24</v>
      </c>
      <c r="AB30" s="96" t="s">
        <v>24</v>
      </c>
      <c r="AC30" s="96" t="s">
        <v>24</v>
      </c>
      <c r="AD30" s="96" t="s">
        <v>24</v>
      </c>
      <c r="AE30" s="96" t="s">
        <v>24</v>
      </c>
      <c r="AF30" s="96" t="s">
        <v>24</v>
      </c>
      <c r="AG30" s="96" t="s">
        <v>24</v>
      </c>
      <c r="AH30" s="96" t="s">
        <v>24</v>
      </c>
      <c r="AI30" s="96" t="s">
        <v>24</v>
      </c>
      <c r="AJ30" s="96" t="s">
        <v>24</v>
      </c>
      <c r="AK30" s="96" t="s">
        <v>24</v>
      </c>
      <c r="AL30" s="96" t="s">
        <v>24</v>
      </c>
      <c r="AM30" s="96" t="s">
        <v>24</v>
      </c>
      <c r="AN30" s="96" t="s">
        <v>24</v>
      </c>
      <c r="AO30" s="96" t="s">
        <v>24</v>
      </c>
      <c r="AP30" s="96" t="s">
        <v>24</v>
      </c>
      <c r="AQ30" s="96" t="s">
        <v>24</v>
      </c>
      <c r="AR30" s="96" t="s">
        <v>24</v>
      </c>
      <c r="AS30" s="123"/>
      <c r="AT30" s="112">
        <v>1923</v>
      </c>
      <c r="AU30" s="96" t="s">
        <v>24</v>
      </c>
      <c r="AV30" s="96" t="s">
        <v>24</v>
      </c>
      <c r="AW30" s="96" t="s">
        <v>24</v>
      </c>
      <c r="AX30" s="96" t="s">
        <v>24</v>
      </c>
      <c r="AY30" s="96" t="s">
        <v>24</v>
      </c>
      <c r="AZ30" s="96" t="s">
        <v>24</v>
      </c>
      <c r="BA30" s="96" t="s">
        <v>24</v>
      </c>
      <c r="BB30" s="96" t="s">
        <v>24</v>
      </c>
      <c r="BC30" s="96" t="s">
        <v>24</v>
      </c>
      <c r="BD30" s="96" t="s">
        <v>24</v>
      </c>
      <c r="BE30" s="96" t="s">
        <v>24</v>
      </c>
      <c r="BF30" s="96" t="s">
        <v>24</v>
      </c>
      <c r="BG30" s="96" t="s">
        <v>24</v>
      </c>
      <c r="BH30" s="96" t="s">
        <v>24</v>
      </c>
      <c r="BI30" s="96" t="s">
        <v>24</v>
      </c>
      <c r="BJ30" s="96" t="s">
        <v>24</v>
      </c>
      <c r="BK30" s="96" t="s">
        <v>24</v>
      </c>
      <c r="BL30" s="96" t="s">
        <v>24</v>
      </c>
      <c r="BM30" s="96" t="s">
        <v>24</v>
      </c>
      <c r="BN30" s="96" t="s">
        <v>24</v>
      </c>
      <c r="BO30" s="123"/>
      <c r="BP30" s="112">
        <v>1923</v>
      </c>
    </row>
    <row r="31" spans="1:68">
      <c r="A31" s="123"/>
      <c r="B31" s="112">
        <v>1924</v>
      </c>
      <c r="C31" s="96" t="s">
        <v>24</v>
      </c>
      <c r="D31" s="96" t="s">
        <v>24</v>
      </c>
      <c r="E31" s="96" t="s">
        <v>24</v>
      </c>
      <c r="F31" s="96" t="s">
        <v>24</v>
      </c>
      <c r="G31" s="96" t="s">
        <v>24</v>
      </c>
      <c r="H31" s="96" t="s">
        <v>24</v>
      </c>
      <c r="I31" s="96" t="s">
        <v>24</v>
      </c>
      <c r="J31" s="96" t="s">
        <v>24</v>
      </c>
      <c r="K31" s="96" t="s">
        <v>24</v>
      </c>
      <c r="L31" s="96" t="s">
        <v>24</v>
      </c>
      <c r="M31" s="96" t="s">
        <v>24</v>
      </c>
      <c r="N31" s="96" t="s">
        <v>24</v>
      </c>
      <c r="O31" s="96" t="s">
        <v>24</v>
      </c>
      <c r="P31" s="96" t="s">
        <v>24</v>
      </c>
      <c r="Q31" s="96" t="s">
        <v>24</v>
      </c>
      <c r="R31" s="96" t="s">
        <v>24</v>
      </c>
      <c r="S31" s="96" t="s">
        <v>24</v>
      </c>
      <c r="T31" s="96" t="s">
        <v>24</v>
      </c>
      <c r="U31" s="96" t="s">
        <v>24</v>
      </c>
      <c r="V31" s="96" t="s">
        <v>24</v>
      </c>
      <c r="W31" s="123"/>
      <c r="X31" s="112">
        <v>1924</v>
      </c>
      <c r="Y31" s="96" t="s">
        <v>24</v>
      </c>
      <c r="Z31" s="96" t="s">
        <v>24</v>
      </c>
      <c r="AA31" s="96" t="s">
        <v>24</v>
      </c>
      <c r="AB31" s="96" t="s">
        <v>24</v>
      </c>
      <c r="AC31" s="96" t="s">
        <v>24</v>
      </c>
      <c r="AD31" s="96" t="s">
        <v>24</v>
      </c>
      <c r="AE31" s="96" t="s">
        <v>24</v>
      </c>
      <c r="AF31" s="96" t="s">
        <v>24</v>
      </c>
      <c r="AG31" s="96" t="s">
        <v>24</v>
      </c>
      <c r="AH31" s="96" t="s">
        <v>24</v>
      </c>
      <c r="AI31" s="96" t="s">
        <v>24</v>
      </c>
      <c r="AJ31" s="96" t="s">
        <v>24</v>
      </c>
      <c r="AK31" s="96" t="s">
        <v>24</v>
      </c>
      <c r="AL31" s="96" t="s">
        <v>24</v>
      </c>
      <c r="AM31" s="96" t="s">
        <v>24</v>
      </c>
      <c r="AN31" s="96" t="s">
        <v>24</v>
      </c>
      <c r="AO31" s="96" t="s">
        <v>24</v>
      </c>
      <c r="AP31" s="96" t="s">
        <v>24</v>
      </c>
      <c r="AQ31" s="96" t="s">
        <v>24</v>
      </c>
      <c r="AR31" s="96" t="s">
        <v>24</v>
      </c>
      <c r="AS31" s="123"/>
      <c r="AT31" s="112">
        <v>1924</v>
      </c>
      <c r="AU31" s="96" t="s">
        <v>24</v>
      </c>
      <c r="AV31" s="96" t="s">
        <v>24</v>
      </c>
      <c r="AW31" s="96" t="s">
        <v>24</v>
      </c>
      <c r="AX31" s="96" t="s">
        <v>24</v>
      </c>
      <c r="AY31" s="96" t="s">
        <v>24</v>
      </c>
      <c r="AZ31" s="96" t="s">
        <v>24</v>
      </c>
      <c r="BA31" s="96" t="s">
        <v>24</v>
      </c>
      <c r="BB31" s="96" t="s">
        <v>24</v>
      </c>
      <c r="BC31" s="96" t="s">
        <v>24</v>
      </c>
      <c r="BD31" s="96" t="s">
        <v>24</v>
      </c>
      <c r="BE31" s="96" t="s">
        <v>24</v>
      </c>
      <c r="BF31" s="96" t="s">
        <v>24</v>
      </c>
      <c r="BG31" s="96" t="s">
        <v>24</v>
      </c>
      <c r="BH31" s="96" t="s">
        <v>24</v>
      </c>
      <c r="BI31" s="96" t="s">
        <v>24</v>
      </c>
      <c r="BJ31" s="96" t="s">
        <v>24</v>
      </c>
      <c r="BK31" s="96" t="s">
        <v>24</v>
      </c>
      <c r="BL31" s="96" t="s">
        <v>24</v>
      </c>
      <c r="BM31" s="96" t="s">
        <v>24</v>
      </c>
      <c r="BN31" s="96" t="s">
        <v>24</v>
      </c>
      <c r="BO31" s="123"/>
      <c r="BP31" s="112">
        <v>1924</v>
      </c>
    </row>
    <row r="32" spans="1:68">
      <c r="A32" s="123"/>
      <c r="B32" s="112">
        <v>1925</v>
      </c>
      <c r="C32" s="96" t="s">
        <v>24</v>
      </c>
      <c r="D32" s="96" t="s">
        <v>24</v>
      </c>
      <c r="E32" s="96" t="s">
        <v>24</v>
      </c>
      <c r="F32" s="96" t="s">
        <v>24</v>
      </c>
      <c r="G32" s="96" t="s">
        <v>24</v>
      </c>
      <c r="H32" s="96" t="s">
        <v>24</v>
      </c>
      <c r="I32" s="96" t="s">
        <v>24</v>
      </c>
      <c r="J32" s="96" t="s">
        <v>24</v>
      </c>
      <c r="K32" s="96" t="s">
        <v>24</v>
      </c>
      <c r="L32" s="96" t="s">
        <v>24</v>
      </c>
      <c r="M32" s="96" t="s">
        <v>24</v>
      </c>
      <c r="N32" s="96" t="s">
        <v>24</v>
      </c>
      <c r="O32" s="96" t="s">
        <v>24</v>
      </c>
      <c r="P32" s="96" t="s">
        <v>24</v>
      </c>
      <c r="Q32" s="96" t="s">
        <v>24</v>
      </c>
      <c r="R32" s="96" t="s">
        <v>24</v>
      </c>
      <c r="S32" s="96" t="s">
        <v>24</v>
      </c>
      <c r="T32" s="96" t="s">
        <v>24</v>
      </c>
      <c r="U32" s="96" t="s">
        <v>24</v>
      </c>
      <c r="V32" s="96" t="s">
        <v>24</v>
      </c>
      <c r="W32" s="123"/>
      <c r="X32" s="112">
        <v>1925</v>
      </c>
      <c r="Y32" s="96" t="s">
        <v>24</v>
      </c>
      <c r="Z32" s="96" t="s">
        <v>24</v>
      </c>
      <c r="AA32" s="96" t="s">
        <v>24</v>
      </c>
      <c r="AB32" s="96" t="s">
        <v>24</v>
      </c>
      <c r="AC32" s="96" t="s">
        <v>24</v>
      </c>
      <c r="AD32" s="96" t="s">
        <v>24</v>
      </c>
      <c r="AE32" s="96" t="s">
        <v>24</v>
      </c>
      <c r="AF32" s="96" t="s">
        <v>24</v>
      </c>
      <c r="AG32" s="96" t="s">
        <v>24</v>
      </c>
      <c r="AH32" s="96" t="s">
        <v>24</v>
      </c>
      <c r="AI32" s="96" t="s">
        <v>24</v>
      </c>
      <c r="AJ32" s="96" t="s">
        <v>24</v>
      </c>
      <c r="AK32" s="96" t="s">
        <v>24</v>
      </c>
      <c r="AL32" s="96" t="s">
        <v>24</v>
      </c>
      <c r="AM32" s="96" t="s">
        <v>24</v>
      </c>
      <c r="AN32" s="96" t="s">
        <v>24</v>
      </c>
      <c r="AO32" s="96" t="s">
        <v>24</v>
      </c>
      <c r="AP32" s="96" t="s">
        <v>24</v>
      </c>
      <c r="AQ32" s="96" t="s">
        <v>24</v>
      </c>
      <c r="AR32" s="96" t="s">
        <v>24</v>
      </c>
      <c r="AS32" s="123"/>
      <c r="AT32" s="112">
        <v>1925</v>
      </c>
      <c r="AU32" s="96" t="s">
        <v>24</v>
      </c>
      <c r="AV32" s="96" t="s">
        <v>24</v>
      </c>
      <c r="AW32" s="96" t="s">
        <v>24</v>
      </c>
      <c r="AX32" s="96" t="s">
        <v>24</v>
      </c>
      <c r="AY32" s="96" t="s">
        <v>24</v>
      </c>
      <c r="AZ32" s="96" t="s">
        <v>24</v>
      </c>
      <c r="BA32" s="96" t="s">
        <v>24</v>
      </c>
      <c r="BB32" s="96" t="s">
        <v>24</v>
      </c>
      <c r="BC32" s="96" t="s">
        <v>24</v>
      </c>
      <c r="BD32" s="96" t="s">
        <v>24</v>
      </c>
      <c r="BE32" s="96" t="s">
        <v>24</v>
      </c>
      <c r="BF32" s="96" t="s">
        <v>24</v>
      </c>
      <c r="BG32" s="96" t="s">
        <v>24</v>
      </c>
      <c r="BH32" s="96" t="s">
        <v>24</v>
      </c>
      <c r="BI32" s="96" t="s">
        <v>24</v>
      </c>
      <c r="BJ32" s="96" t="s">
        <v>24</v>
      </c>
      <c r="BK32" s="96" t="s">
        <v>24</v>
      </c>
      <c r="BL32" s="96" t="s">
        <v>24</v>
      </c>
      <c r="BM32" s="96" t="s">
        <v>24</v>
      </c>
      <c r="BN32" s="96" t="s">
        <v>24</v>
      </c>
      <c r="BO32" s="123"/>
      <c r="BP32" s="112">
        <v>1925</v>
      </c>
    </row>
    <row r="33" spans="1:68">
      <c r="A33" s="123"/>
      <c r="B33" s="112">
        <v>1926</v>
      </c>
      <c r="C33" s="96" t="s">
        <v>24</v>
      </c>
      <c r="D33" s="96" t="s">
        <v>24</v>
      </c>
      <c r="E33" s="96" t="s">
        <v>24</v>
      </c>
      <c r="F33" s="96" t="s">
        <v>24</v>
      </c>
      <c r="G33" s="96" t="s">
        <v>24</v>
      </c>
      <c r="H33" s="96" t="s">
        <v>24</v>
      </c>
      <c r="I33" s="96" t="s">
        <v>24</v>
      </c>
      <c r="J33" s="96" t="s">
        <v>24</v>
      </c>
      <c r="K33" s="96" t="s">
        <v>24</v>
      </c>
      <c r="L33" s="96" t="s">
        <v>24</v>
      </c>
      <c r="M33" s="96" t="s">
        <v>24</v>
      </c>
      <c r="N33" s="96" t="s">
        <v>24</v>
      </c>
      <c r="O33" s="96" t="s">
        <v>24</v>
      </c>
      <c r="P33" s="96" t="s">
        <v>24</v>
      </c>
      <c r="Q33" s="96" t="s">
        <v>24</v>
      </c>
      <c r="R33" s="96" t="s">
        <v>24</v>
      </c>
      <c r="S33" s="96" t="s">
        <v>24</v>
      </c>
      <c r="T33" s="96" t="s">
        <v>24</v>
      </c>
      <c r="U33" s="96" t="s">
        <v>24</v>
      </c>
      <c r="V33" s="96" t="s">
        <v>24</v>
      </c>
      <c r="W33" s="123"/>
      <c r="X33" s="112">
        <v>1926</v>
      </c>
      <c r="Y33" s="96" t="s">
        <v>24</v>
      </c>
      <c r="Z33" s="96" t="s">
        <v>24</v>
      </c>
      <c r="AA33" s="96" t="s">
        <v>24</v>
      </c>
      <c r="AB33" s="96" t="s">
        <v>24</v>
      </c>
      <c r="AC33" s="96" t="s">
        <v>24</v>
      </c>
      <c r="AD33" s="96" t="s">
        <v>24</v>
      </c>
      <c r="AE33" s="96" t="s">
        <v>24</v>
      </c>
      <c r="AF33" s="96" t="s">
        <v>24</v>
      </c>
      <c r="AG33" s="96" t="s">
        <v>24</v>
      </c>
      <c r="AH33" s="96" t="s">
        <v>24</v>
      </c>
      <c r="AI33" s="96" t="s">
        <v>24</v>
      </c>
      <c r="AJ33" s="96" t="s">
        <v>24</v>
      </c>
      <c r="AK33" s="96" t="s">
        <v>24</v>
      </c>
      <c r="AL33" s="96" t="s">
        <v>24</v>
      </c>
      <c r="AM33" s="96" t="s">
        <v>24</v>
      </c>
      <c r="AN33" s="96" t="s">
        <v>24</v>
      </c>
      <c r="AO33" s="96" t="s">
        <v>24</v>
      </c>
      <c r="AP33" s="96" t="s">
        <v>24</v>
      </c>
      <c r="AQ33" s="96" t="s">
        <v>24</v>
      </c>
      <c r="AR33" s="96" t="s">
        <v>24</v>
      </c>
      <c r="AS33" s="123"/>
      <c r="AT33" s="112">
        <v>1926</v>
      </c>
      <c r="AU33" s="96" t="s">
        <v>24</v>
      </c>
      <c r="AV33" s="96" t="s">
        <v>24</v>
      </c>
      <c r="AW33" s="96" t="s">
        <v>24</v>
      </c>
      <c r="AX33" s="96" t="s">
        <v>24</v>
      </c>
      <c r="AY33" s="96" t="s">
        <v>24</v>
      </c>
      <c r="AZ33" s="96" t="s">
        <v>24</v>
      </c>
      <c r="BA33" s="96" t="s">
        <v>24</v>
      </c>
      <c r="BB33" s="96" t="s">
        <v>24</v>
      </c>
      <c r="BC33" s="96" t="s">
        <v>24</v>
      </c>
      <c r="BD33" s="96" t="s">
        <v>24</v>
      </c>
      <c r="BE33" s="96" t="s">
        <v>24</v>
      </c>
      <c r="BF33" s="96" t="s">
        <v>24</v>
      </c>
      <c r="BG33" s="96" t="s">
        <v>24</v>
      </c>
      <c r="BH33" s="96" t="s">
        <v>24</v>
      </c>
      <c r="BI33" s="96" t="s">
        <v>24</v>
      </c>
      <c r="BJ33" s="96" t="s">
        <v>24</v>
      </c>
      <c r="BK33" s="96" t="s">
        <v>24</v>
      </c>
      <c r="BL33" s="96" t="s">
        <v>24</v>
      </c>
      <c r="BM33" s="96" t="s">
        <v>24</v>
      </c>
      <c r="BN33" s="96" t="s">
        <v>24</v>
      </c>
      <c r="BO33" s="123"/>
      <c r="BP33" s="112">
        <v>1926</v>
      </c>
    </row>
    <row r="34" spans="1:68">
      <c r="A34" s="123"/>
      <c r="B34" s="112">
        <v>1927</v>
      </c>
      <c r="C34" s="96" t="s">
        <v>24</v>
      </c>
      <c r="D34" s="96" t="s">
        <v>24</v>
      </c>
      <c r="E34" s="96" t="s">
        <v>24</v>
      </c>
      <c r="F34" s="96" t="s">
        <v>24</v>
      </c>
      <c r="G34" s="96" t="s">
        <v>24</v>
      </c>
      <c r="H34" s="96" t="s">
        <v>24</v>
      </c>
      <c r="I34" s="96" t="s">
        <v>24</v>
      </c>
      <c r="J34" s="96" t="s">
        <v>24</v>
      </c>
      <c r="K34" s="96" t="s">
        <v>24</v>
      </c>
      <c r="L34" s="96" t="s">
        <v>24</v>
      </c>
      <c r="M34" s="96" t="s">
        <v>24</v>
      </c>
      <c r="N34" s="96" t="s">
        <v>24</v>
      </c>
      <c r="O34" s="96" t="s">
        <v>24</v>
      </c>
      <c r="P34" s="96" t="s">
        <v>24</v>
      </c>
      <c r="Q34" s="96" t="s">
        <v>24</v>
      </c>
      <c r="R34" s="96" t="s">
        <v>24</v>
      </c>
      <c r="S34" s="96" t="s">
        <v>24</v>
      </c>
      <c r="T34" s="96" t="s">
        <v>24</v>
      </c>
      <c r="U34" s="96" t="s">
        <v>24</v>
      </c>
      <c r="V34" s="96" t="s">
        <v>24</v>
      </c>
      <c r="W34" s="123"/>
      <c r="X34" s="112">
        <v>1927</v>
      </c>
      <c r="Y34" s="96" t="s">
        <v>24</v>
      </c>
      <c r="Z34" s="96" t="s">
        <v>24</v>
      </c>
      <c r="AA34" s="96" t="s">
        <v>24</v>
      </c>
      <c r="AB34" s="96" t="s">
        <v>24</v>
      </c>
      <c r="AC34" s="96" t="s">
        <v>24</v>
      </c>
      <c r="AD34" s="96" t="s">
        <v>24</v>
      </c>
      <c r="AE34" s="96" t="s">
        <v>24</v>
      </c>
      <c r="AF34" s="96" t="s">
        <v>24</v>
      </c>
      <c r="AG34" s="96" t="s">
        <v>24</v>
      </c>
      <c r="AH34" s="96" t="s">
        <v>24</v>
      </c>
      <c r="AI34" s="96" t="s">
        <v>24</v>
      </c>
      <c r="AJ34" s="96" t="s">
        <v>24</v>
      </c>
      <c r="AK34" s="96" t="s">
        <v>24</v>
      </c>
      <c r="AL34" s="96" t="s">
        <v>24</v>
      </c>
      <c r="AM34" s="96" t="s">
        <v>24</v>
      </c>
      <c r="AN34" s="96" t="s">
        <v>24</v>
      </c>
      <c r="AO34" s="96" t="s">
        <v>24</v>
      </c>
      <c r="AP34" s="96" t="s">
        <v>24</v>
      </c>
      <c r="AQ34" s="96" t="s">
        <v>24</v>
      </c>
      <c r="AR34" s="96" t="s">
        <v>24</v>
      </c>
      <c r="AS34" s="123"/>
      <c r="AT34" s="112">
        <v>1927</v>
      </c>
      <c r="AU34" s="96" t="s">
        <v>24</v>
      </c>
      <c r="AV34" s="96" t="s">
        <v>24</v>
      </c>
      <c r="AW34" s="96" t="s">
        <v>24</v>
      </c>
      <c r="AX34" s="96" t="s">
        <v>24</v>
      </c>
      <c r="AY34" s="96" t="s">
        <v>24</v>
      </c>
      <c r="AZ34" s="96" t="s">
        <v>24</v>
      </c>
      <c r="BA34" s="96" t="s">
        <v>24</v>
      </c>
      <c r="BB34" s="96" t="s">
        <v>24</v>
      </c>
      <c r="BC34" s="96" t="s">
        <v>24</v>
      </c>
      <c r="BD34" s="96" t="s">
        <v>24</v>
      </c>
      <c r="BE34" s="96" t="s">
        <v>24</v>
      </c>
      <c r="BF34" s="96" t="s">
        <v>24</v>
      </c>
      <c r="BG34" s="96" t="s">
        <v>24</v>
      </c>
      <c r="BH34" s="96" t="s">
        <v>24</v>
      </c>
      <c r="BI34" s="96" t="s">
        <v>24</v>
      </c>
      <c r="BJ34" s="96" t="s">
        <v>24</v>
      </c>
      <c r="BK34" s="96" t="s">
        <v>24</v>
      </c>
      <c r="BL34" s="96" t="s">
        <v>24</v>
      </c>
      <c r="BM34" s="96" t="s">
        <v>24</v>
      </c>
      <c r="BN34" s="96" t="s">
        <v>24</v>
      </c>
      <c r="BO34" s="123"/>
      <c r="BP34" s="112">
        <v>1927</v>
      </c>
    </row>
    <row r="35" spans="1:68">
      <c r="A35" s="123"/>
      <c r="B35" s="112">
        <v>1928</v>
      </c>
      <c r="C35" s="96" t="s">
        <v>24</v>
      </c>
      <c r="D35" s="96" t="s">
        <v>24</v>
      </c>
      <c r="E35" s="96" t="s">
        <v>24</v>
      </c>
      <c r="F35" s="96" t="s">
        <v>24</v>
      </c>
      <c r="G35" s="96" t="s">
        <v>24</v>
      </c>
      <c r="H35" s="96" t="s">
        <v>24</v>
      </c>
      <c r="I35" s="96" t="s">
        <v>24</v>
      </c>
      <c r="J35" s="96" t="s">
        <v>24</v>
      </c>
      <c r="K35" s="96" t="s">
        <v>24</v>
      </c>
      <c r="L35" s="96" t="s">
        <v>24</v>
      </c>
      <c r="M35" s="96" t="s">
        <v>24</v>
      </c>
      <c r="N35" s="96" t="s">
        <v>24</v>
      </c>
      <c r="O35" s="96" t="s">
        <v>24</v>
      </c>
      <c r="P35" s="96" t="s">
        <v>24</v>
      </c>
      <c r="Q35" s="96" t="s">
        <v>24</v>
      </c>
      <c r="R35" s="96" t="s">
        <v>24</v>
      </c>
      <c r="S35" s="96" t="s">
        <v>24</v>
      </c>
      <c r="T35" s="96" t="s">
        <v>24</v>
      </c>
      <c r="U35" s="96" t="s">
        <v>24</v>
      </c>
      <c r="V35" s="96" t="s">
        <v>24</v>
      </c>
      <c r="W35" s="123"/>
      <c r="X35" s="112">
        <v>1928</v>
      </c>
      <c r="Y35" s="96" t="s">
        <v>24</v>
      </c>
      <c r="Z35" s="96" t="s">
        <v>24</v>
      </c>
      <c r="AA35" s="96" t="s">
        <v>24</v>
      </c>
      <c r="AB35" s="96" t="s">
        <v>24</v>
      </c>
      <c r="AC35" s="96" t="s">
        <v>24</v>
      </c>
      <c r="AD35" s="96" t="s">
        <v>24</v>
      </c>
      <c r="AE35" s="96" t="s">
        <v>24</v>
      </c>
      <c r="AF35" s="96" t="s">
        <v>24</v>
      </c>
      <c r="AG35" s="96" t="s">
        <v>24</v>
      </c>
      <c r="AH35" s="96" t="s">
        <v>24</v>
      </c>
      <c r="AI35" s="96" t="s">
        <v>24</v>
      </c>
      <c r="AJ35" s="96" t="s">
        <v>24</v>
      </c>
      <c r="AK35" s="96" t="s">
        <v>24</v>
      </c>
      <c r="AL35" s="96" t="s">
        <v>24</v>
      </c>
      <c r="AM35" s="96" t="s">
        <v>24</v>
      </c>
      <c r="AN35" s="96" t="s">
        <v>24</v>
      </c>
      <c r="AO35" s="96" t="s">
        <v>24</v>
      </c>
      <c r="AP35" s="96" t="s">
        <v>24</v>
      </c>
      <c r="AQ35" s="96" t="s">
        <v>24</v>
      </c>
      <c r="AR35" s="96" t="s">
        <v>24</v>
      </c>
      <c r="AS35" s="123"/>
      <c r="AT35" s="112">
        <v>1928</v>
      </c>
      <c r="AU35" s="96" t="s">
        <v>24</v>
      </c>
      <c r="AV35" s="96" t="s">
        <v>24</v>
      </c>
      <c r="AW35" s="96" t="s">
        <v>24</v>
      </c>
      <c r="AX35" s="96" t="s">
        <v>24</v>
      </c>
      <c r="AY35" s="96" t="s">
        <v>24</v>
      </c>
      <c r="AZ35" s="96" t="s">
        <v>24</v>
      </c>
      <c r="BA35" s="96" t="s">
        <v>24</v>
      </c>
      <c r="BB35" s="96" t="s">
        <v>24</v>
      </c>
      <c r="BC35" s="96" t="s">
        <v>24</v>
      </c>
      <c r="BD35" s="96" t="s">
        <v>24</v>
      </c>
      <c r="BE35" s="96" t="s">
        <v>24</v>
      </c>
      <c r="BF35" s="96" t="s">
        <v>24</v>
      </c>
      <c r="BG35" s="96" t="s">
        <v>24</v>
      </c>
      <c r="BH35" s="96" t="s">
        <v>24</v>
      </c>
      <c r="BI35" s="96" t="s">
        <v>24</v>
      </c>
      <c r="BJ35" s="96" t="s">
        <v>24</v>
      </c>
      <c r="BK35" s="96" t="s">
        <v>24</v>
      </c>
      <c r="BL35" s="96" t="s">
        <v>24</v>
      </c>
      <c r="BM35" s="96" t="s">
        <v>24</v>
      </c>
      <c r="BN35" s="96" t="s">
        <v>24</v>
      </c>
      <c r="BO35" s="123"/>
      <c r="BP35" s="112">
        <v>1928</v>
      </c>
    </row>
    <row r="36" spans="1:68">
      <c r="A36" s="123"/>
      <c r="B36" s="112">
        <v>1929</v>
      </c>
      <c r="C36" s="96" t="s">
        <v>24</v>
      </c>
      <c r="D36" s="96" t="s">
        <v>24</v>
      </c>
      <c r="E36" s="96" t="s">
        <v>24</v>
      </c>
      <c r="F36" s="96" t="s">
        <v>24</v>
      </c>
      <c r="G36" s="96" t="s">
        <v>24</v>
      </c>
      <c r="H36" s="96" t="s">
        <v>24</v>
      </c>
      <c r="I36" s="96" t="s">
        <v>24</v>
      </c>
      <c r="J36" s="96" t="s">
        <v>24</v>
      </c>
      <c r="K36" s="96" t="s">
        <v>24</v>
      </c>
      <c r="L36" s="96" t="s">
        <v>24</v>
      </c>
      <c r="M36" s="96" t="s">
        <v>24</v>
      </c>
      <c r="N36" s="96" t="s">
        <v>24</v>
      </c>
      <c r="O36" s="96" t="s">
        <v>24</v>
      </c>
      <c r="P36" s="96" t="s">
        <v>24</v>
      </c>
      <c r="Q36" s="96" t="s">
        <v>24</v>
      </c>
      <c r="R36" s="96" t="s">
        <v>24</v>
      </c>
      <c r="S36" s="96" t="s">
        <v>24</v>
      </c>
      <c r="T36" s="96" t="s">
        <v>24</v>
      </c>
      <c r="U36" s="96" t="s">
        <v>24</v>
      </c>
      <c r="V36" s="96" t="s">
        <v>24</v>
      </c>
      <c r="W36" s="123"/>
      <c r="X36" s="112">
        <v>1929</v>
      </c>
      <c r="Y36" s="96" t="s">
        <v>24</v>
      </c>
      <c r="Z36" s="96" t="s">
        <v>24</v>
      </c>
      <c r="AA36" s="96" t="s">
        <v>24</v>
      </c>
      <c r="AB36" s="96" t="s">
        <v>24</v>
      </c>
      <c r="AC36" s="96" t="s">
        <v>24</v>
      </c>
      <c r="AD36" s="96" t="s">
        <v>24</v>
      </c>
      <c r="AE36" s="96" t="s">
        <v>24</v>
      </c>
      <c r="AF36" s="96" t="s">
        <v>24</v>
      </c>
      <c r="AG36" s="96" t="s">
        <v>24</v>
      </c>
      <c r="AH36" s="96" t="s">
        <v>24</v>
      </c>
      <c r="AI36" s="96" t="s">
        <v>24</v>
      </c>
      <c r="AJ36" s="96" t="s">
        <v>24</v>
      </c>
      <c r="AK36" s="96" t="s">
        <v>24</v>
      </c>
      <c r="AL36" s="96" t="s">
        <v>24</v>
      </c>
      <c r="AM36" s="96" t="s">
        <v>24</v>
      </c>
      <c r="AN36" s="96" t="s">
        <v>24</v>
      </c>
      <c r="AO36" s="96" t="s">
        <v>24</v>
      </c>
      <c r="AP36" s="96" t="s">
        <v>24</v>
      </c>
      <c r="AQ36" s="96" t="s">
        <v>24</v>
      </c>
      <c r="AR36" s="96" t="s">
        <v>24</v>
      </c>
      <c r="AS36" s="123"/>
      <c r="AT36" s="112">
        <v>1929</v>
      </c>
      <c r="AU36" s="96" t="s">
        <v>24</v>
      </c>
      <c r="AV36" s="96" t="s">
        <v>24</v>
      </c>
      <c r="AW36" s="96" t="s">
        <v>24</v>
      </c>
      <c r="AX36" s="96" t="s">
        <v>24</v>
      </c>
      <c r="AY36" s="96" t="s">
        <v>24</v>
      </c>
      <c r="AZ36" s="96" t="s">
        <v>24</v>
      </c>
      <c r="BA36" s="96" t="s">
        <v>24</v>
      </c>
      <c r="BB36" s="96" t="s">
        <v>24</v>
      </c>
      <c r="BC36" s="96" t="s">
        <v>24</v>
      </c>
      <c r="BD36" s="96" t="s">
        <v>24</v>
      </c>
      <c r="BE36" s="96" t="s">
        <v>24</v>
      </c>
      <c r="BF36" s="96" t="s">
        <v>24</v>
      </c>
      <c r="BG36" s="96" t="s">
        <v>24</v>
      </c>
      <c r="BH36" s="96" t="s">
        <v>24</v>
      </c>
      <c r="BI36" s="96" t="s">
        <v>24</v>
      </c>
      <c r="BJ36" s="96" t="s">
        <v>24</v>
      </c>
      <c r="BK36" s="96" t="s">
        <v>24</v>
      </c>
      <c r="BL36" s="96" t="s">
        <v>24</v>
      </c>
      <c r="BM36" s="96" t="s">
        <v>24</v>
      </c>
      <c r="BN36" s="96" t="s">
        <v>24</v>
      </c>
      <c r="BO36" s="123"/>
      <c r="BP36" s="112">
        <v>1929</v>
      </c>
    </row>
    <row r="37" spans="1:68">
      <c r="A37" s="123"/>
      <c r="B37" s="112">
        <v>1930</v>
      </c>
      <c r="C37" s="96" t="s">
        <v>24</v>
      </c>
      <c r="D37" s="96" t="s">
        <v>24</v>
      </c>
      <c r="E37" s="96" t="s">
        <v>24</v>
      </c>
      <c r="F37" s="96" t="s">
        <v>24</v>
      </c>
      <c r="G37" s="96" t="s">
        <v>24</v>
      </c>
      <c r="H37" s="96" t="s">
        <v>24</v>
      </c>
      <c r="I37" s="96" t="s">
        <v>24</v>
      </c>
      <c r="J37" s="96" t="s">
        <v>24</v>
      </c>
      <c r="K37" s="96" t="s">
        <v>24</v>
      </c>
      <c r="L37" s="96" t="s">
        <v>24</v>
      </c>
      <c r="M37" s="96" t="s">
        <v>24</v>
      </c>
      <c r="N37" s="96" t="s">
        <v>24</v>
      </c>
      <c r="O37" s="96" t="s">
        <v>24</v>
      </c>
      <c r="P37" s="96" t="s">
        <v>24</v>
      </c>
      <c r="Q37" s="96" t="s">
        <v>24</v>
      </c>
      <c r="R37" s="96" t="s">
        <v>24</v>
      </c>
      <c r="S37" s="96" t="s">
        <v>24</v>
      </c>
      <c r="T37" s="96" t="s">
        <v>24</v>
      </c>
      <c r="U37" s="96" t="s">
        <v>24</v>
      </c>
      <c r="V37" s="96" t="s">
        <v>24</v>
      </c>
      <c r="W37" s="123"/>
      <c r="X37" s="112">
        <v>1930</v>
      </c>
      <c r="Y37" s="96" t="s">
        <v>24</v>
      </c>
      <c r="Z37" s="96" t="s">
        <v>24</v>
      </c>
      <c r="AA37" s="96" t="s">
        <v>24</v>
      </c>
      <c r="AB37" s="96" t="s">
        <v>24</v>
      </c>
      <c r="AC37" s="96" t="s">
        <v>24</v>
      </c>
      <c r="AD37" s="96" t="s">
        <v>24</v>
      </c>
      <c r="AE37" s="96" t="s">
        <v>24</v>
      </c>
      <c r="AF37" s="96" t="s">
        <v>24</v>
      </c>
      <c r="AG37" s="96" t="s">
        <v>24</v>
      </c>
      <c r="AH37" s="96" t="s">
        <v>24</v>
      </c>
      <c r="AI37" s="96" t="s">
        <v>24</v>
      </c>
      <c r="AJ37" s="96" t="s">
        <v>24</v>
      </c>
      <c r="AK37" s="96" t="s">
        <v>24</v>
      </c>
      <c r="AL37" s="96" t="s">
        <v>24</v>
      </c>
      <c r="AM37" s="96" t="s">
        <v>24</v>
      </c>
      <c r="AN37" s="96" t="s">
        <v>24</v>
      </c>
      <c r="AO37" s="96" t="s">
        <v>24</v>
      </c>
      <c r="AP37" s="96" t="s">
        <v>24</v>
      </c>
      <c r="AQ37" s="96" t="s">
        <v>24</v>
      </c>
      <c r="AR37" s="96" t="s">
        <v>24</v>
      </c>
      <c r="AS37" s="123"/>
      <c r="AT37" s="112">
        <v>1930</v>
      </c>
      <c r="AU37" s="96" t="s">
        <v>24</v>
      </c>
      <c r="AV37" s="96" t="s">
        <v>24</v>
      </c>
      <c r="AW37" s="96" t="s">
        <v>24</v>
      </c>
      <c r="AX37" s="96" t="s">
        <v>24</v>
      </c>
      <c r="AY37" s="96" t="s">
        <v>24</v>
      </c>
      <c r="AZ37" s="96" t="s">
        <v>24</v>
      </c>
      <c r="BA37" s="96" t="s">
        <v>24</v>
      </c>
      <c r="BB37" s="96" t="s">
        <v>24</v>
      </c>
      <c r="BC37" s="96" t="s">
        <v>24</v>
      </c>
      <c r="BD37" s="96" t="s">
        <v>24</v>
      </c>
      <c r="BE37" s="96" t="s">
        <v>24</v>
      </c>
      <c r="BF37" s="96" t="s">
        <v>24</v>
      </c>
      <c r="BG37" s="96" t="s">
        <v>24</v>
      </c>
      <c r="BH37" s="96" t="s">
        <v>24</v>
      </c>
      <c r="BI37" s="96" t="s">
        <v>24</v>
      </c>
      <c r="BJ37" s="96" t="s">
        <v>24</v>
      </c>
      <c r="BK37" s="96" t="s">
        <v>24</v>
      </c>
      <c r="BL37" s="96" t="s">
        <v>24</v>
      </c>
      <c r="BM37" s="96" t="s">
        <v>24</v>
      </c>
      <c r="BN37" s="96" t="s">
        <v>24</v>
      </c>
      <c r="BO37" s="123"/>
      <c r="BP37" s="112">
        <v>1930</v>
      </c>
    </row>
    <row r="38" spans="1:68">
      <c r="A38" s="123"/>
      <c r="B38" s="113">
        <v>1931</v>
      </c>
      <c r="C38" s="96" t="s">
        <v>24</v>
      </c>
      <c r="D38" s="96" t="s">
        <v>24</v>
      </c>
      <c r="E38" s="96" t="s">
        <v>24</v>
      </c>
      <c r="F38" s="96" t="s">
        <v>24</v>
      </c>
      <c r="G38" s="96" t="s">
        <v>24</v>
      </c>
      <c r="H38" s="96" t="s">
        <v>24</v>
      </c>
      <c r="I38" s="96" t="s">
        <v>24</v>
      </c>
      <c r="J38" s="96" t="s">
        <v>24</v>
      </c>
      <c r="K38" s="96" t="s">
        <v>24</v>
      </c>
      <c r="L38" s="96" t="s">
        <v>24</v>
      </c>
      <c r="M38" s="96" t="s">
        <v>24</v>
      </c>
      <c r="N38" s="96" t="s">
        <v>24</v>
      </c>
      <c r="O38" s="96" t="s">
        <v>24</v>
      </c>
      <c r="P38" s="96" t="s">
        <v>24</v>
      </c>
      <c r="Q38" s="96" t="s">
        <v>24</v>
      </c>
      <c r="R38" s="96" t="s">
        <v>24</v>
      </c>
      <c r="S38" s="96" t="s">
        <v>24</v>
      </c>
      <c r="T38" s="96" t="s">
        <v>24</v>
      </c>
      <c r="U38" s="96" t="s">
        <v>24</v>
      </c>
      <c r="V38" s="96" t="s">
        <v>24</v>
      </c>
      <c r="W38" s="123"/>
      <c r="X38" s="113">
        <v>1931</v>
      </c>
      <c r="Y38" s="96" t="s">
        <v>24</v>
      </c>
      <c r="Z38" s="96" t="s">
        <v>24</v>
      </c>
      <c r="AA38" s="96" t="s">
        <v>24</v>
      </c>
      <c r="AB38" s="96" t="s">
        <v>24</v>
      </c>
      <c r="AC38" s="96" t="s">
        <v>24</v>
      </c>
      <c r="AD38" s="96" t="s">
        <v>24</v>
      </c>
      <c r="AE38" s="96" t="s">
        <v>24</v>
      </c>
      <c r="AF38" s="96" t="s">
        <v>24</v>
      </c>
      <c r="AG38" s="96" t="s">
        <v>24</v>
      </c>
      <c r="AH38" s="96" t="s">
        <v>24</v>
      </c>
      <c r="AI38" s="96" t="s">
        <v>24</v>
      </c>
      <c r="AJ38" s="96" t="s">
        <v>24</v>
      </c>
      <c r="AK38" s="96" t="s">
        <v>24</v>
      </c>
      <c r="AL38" s="96" t="s">
        <v>24</v>
      </c>
      <c r="AM38" s="96" t="s">
        <v>24</v>
      </c>
      <c r="AN38" s="96" t="s">
        <v>24</v>
      </c>
      <c r="AO38" s="96" t="s">
        <v>24</v>
      </c>
      <c r="AP38" s="96" t="s">
        <v>24</v>
      </c>
      <c r="AQ38" s="96" t="s">
        <v>24</v>
      </c>
      <c r="AR38" s="96" t="s">
        <v>24</v>
      </c>
      <c r="AS38" s="123"/>
      <c r="AT38" s="113">
        <v>1931</v>
      </c>
      <c r="AU38" s="96" t="s">
        <v>24</v>
      </c>
      <c r="AV38" s="96" t="s">
        <v>24</v>
      </c>
      <c r="AW38" s="96" t="s">
        <v>24</v>
      </c>
      <c r="AX38" s="96" t="s">
        <v>24</v>
      </c>
      <c r="AY38" s="96" t="s">
        <v>24</v>
      </c>
      <c r="AZ38" s="96" t="s">
        <v>24</v>
      </c>
      <c r="BA38" s="96" t="s">
        <v>24</v>
      </c>
      <c r="BB38" s="96" t="s">
        <v>24</v>
      </c>
      <c r="BC38" s="96" t="s">
        <v>24</v>
      </c>
      <c r="BD38" s="96" t="s">
        <v>24</v>
      </c>
      <c r="BE38" s="96" t="s">
        <v>24</v>
      </c>
      <c r="BF38" s="96" t="s">
        <v>24</v>
      </c>
      <c r="BG38" s="96" t="s">
        <v>24</v>
      </c>
      <c r="BH38" s="96" t="s">
        <v>24</v>
      </c>
      <c r="BI38" s="96" t="s">
        <v>24</v>
      </c>
      <c r="BJ38" s="96" t="s">
        <v>24</v>
      </c>
      <c r="BK38" s="96" t="s">
        <v>24</v>
      </c>
      <c r="BL38" s="96" t="s">
        <v>24</v>
      </c>
      <c r="BM38" s="96" t="s">
        <v>24</v>
      </c>
      <c r="BN38" s="96" t="s">
        <v>24</v>
      </c>
      <c r="BO38" s="123"/>
      <c r="BP38" s="113">
        <v>1931</v>
      </c>
    </row>
    <row r="39" spans="1:68">
      <c r="A39" s="123"/>
      <c r="B39" s="113">
        <v>1932</v>
      </c>
      <c r="C39" s="96" t="s">
        <v>24</v>
      </c>
      <c r="D39" s="96" t="s">
        <v>24</v>
      </c>
      <c r="E39" s="96" t="s">
        <v>24</v>
      </c>
      <c r="F39" s="96" t="s">
        <v>24</v>
      </c>
      <c r="G39" s="96" t="s">
        <v>24</v>
      </c>
      <c r="H39" s="96" t="s">
        <v>24</v>
      </c>
      <c r="I39" s="96" t="s">
        <v>24</v>
      </c>
      <c r="J39" s="96" t="s">
        <v>24</v>
      </c>
      <c r="K39" s="96" t="s">
        <v>24</v>
      </c>
      <c r="L39" s="96" t="s">
        <v>24</v>
      </c>
      <c r="M39" s="96" t="s">
        <v>24</v>
      </c>
      <c r="N39" s="96" t="s">
        <v>24</v>
      </c>
      <c r="O39" s="96" t="s">
        <v>24</v>
      </c>
      <c r="P39" s="96" t="s">
        <v>24</v>
      </c>
      <c r="Q39" s="96" t="s">
        <v>24</v>
      </c>
      <c r="R39" s="96" t="s">
        <v>24</v>
      </c>
      <c r="S39" s="96" t="s">
        <v>24</v>
      </c>
      <c r="T39" s="96" t="s">
        <v>24</v>
      </c>
      <c r="U39" s="96" t="s">
        <v>24</v>
      </c>
      <c r="V39" s="96" t="s">
        <v>24</v>
      </c>
      <c r="W39" s="123"/>
      <c r="X39" s="113">
        <v>1932</v>
      </c>
      <c r="Y39" s="96" t="s">
        <v>24</v>
      </c>
      <c r="Z39" s="96" t="s">
        <v>24</v>
      </c>
      <c r="AA39" s="96" t="s">
        <v>24</v>
      </c>
      <c r="AB39" s="96" t="s">
        <v>24</v>
      </c>
      <c r="AC39" s="96" t="s">
        <v>24</v>
      </c>
      <c r="AD39" s="96" t="s">
        <v>24</v>
      </c>
      <c r="AE39" s="96" t="s">
        <v>24</v>
      </c>
      <c r="AF39" s="96" t="s">
        <v>24</v>
      </c>
      <c r="AG39" s="96" t="s">
        <v>24</v>
      </c>
      <c r="AH39" s="96" t="s">
        <v>24</v>
      </c>
      <c r="AI39" s="96" t="s">
        <v>24</v>
      </c>
      <c r="AJ39" s="96" t="s">
        <v>24</v>
      </c>
      <c r="AK39" s="96" t="s">
        <v>24</v>
      </c>
      <c r="AL39" s="96" t="s">
        <v>24</v>
      </c>
      <c r="AM39" s="96" t="s">
        <v>24</v>
      </c>
      <c r="AN39" s="96" t="s">
        <v>24</v>
      </c>
      <c r="AO39" s="96" t="s">
        <v>24</v>
      </c>
      <c r="AP39" s="96" t="s">
        <v>24</v>
      </c>
      <c r="AQ39" s="96" t="s">
        <v>24</v>
      </c>
      <c r="AR39" s="96" t="s">
        <v>24</v>
      </c>
      <c r="AS39" s="123"/>
      <c r="AT39" s="113">
        <v>1932</v>
      </c>
      <c r="AU39" s="96" t="s">
        <v>24</v>
      </c>
      <c r="AV39" s="96" t="s">
        <v>24</v>
      </c>
      <c r="AW39" s="96" t="s">
        <v>24</v>
      </c>
      <c r="AX39" s="96" t="s">
        <v>24</v>
      </c>
      <c r="AY39" s="96" t="s">
        <v>24</v>
      </c>
      <c r="AZ39" s="96" t="s">
        <v>24</v>
      </c>
      <c r="BA39" s="96" t="s">
        <v>24</v>
      </c>
      <c r="BB39" s="96" t="s">
        <v>24</v>
      </c>
      <c r="BC39" s="96" t="s">
        <v>24</v>
      </c>
      <c r="BD39" s="96" t="s">
        <v>24</v>
      </c>
      <c r="BE39" s="96" t="s">
        <v>24</v>
      </c>
      <c r="BF39" s="96" t="s">
        <v>24</v>
      </c>
      <c r="BG39" s="96" t="s">
        <v>24</v>
      </c>
      <c r="BH39" s="96" t="s">
        <v>24</v>
      </c>
      <c r="BI39" s="96" t="s">
        <v>24</v>
      </c>
      <c r="BJ39" s="96" t="s">
        <v>24</v>
      </c>
      <c r="BK39" s="96" t="s">
        <v>24</v>
      </c>
      <c r="BL39" s="96" t="s">
        <v>24</v>
      </c>
      <c r="BM39" s="96" t="s">
        <v>24</v>
      </c>
      <c r="BN39" s="96" t="s">
        <v>24</v>
      </c>
      <c r="BO39" s="123"/>
      <c r="BP39" s="113">
        <v>1932</v>
      </c>
    </row>
    <row r="40" spans="1:68">
      <c r="A40" s="123"/>
      <c r="B40" s="113">
        <v>1933</v>
      </c>
      <c r="C40" s="96" t="s">
        <v>24</v>
      </c>
      <c r="D40" s="96" t="s">
        <v>24</v>
      </c>
      <c r="E40" s="96" t="s">
        <v>24</v>
      </c>
      <c r="F40" s="96" t="s">
        <v>24</v>
      </c>
      <c r="G40" s="96" t="s">
        <v>24</v>
      </c>
      <c r="H40" s="96" t="s">
        <v>24</v>
      </c>
      <c r="I40" s="96" t="s">
        <v>24</v>
      </c>
      <c r="J40" s="96" t="s">
        <v>24</v>
      </c>
      <c r="K40" s="96" t="s">
        <v>24</v>
      </c>
      <c r="L40" s="96" t="s">
        <v>24</v>
      </c>
      <c r="M40" s="96" t="s">
        <v>24</v>
      </c>
      <c r="N40" s="96" t="s">
        <v>24</v>
      </c>
      <c r="O40" s="96" t="s">
        <v>24</v>
      </c>
      <c r="P40" s="96" t="s">
        <v>24</v>
      </c>
      <c r="Q40" s="96" t="s">
        <v>24</v>
      </c>
      <c r="R40" s="96" t="s">
        <v>24</v>
      </c>
      <c r="S40" s="96" t="s">
        <v>24</v>
      </c>
      <c r="T40" s="96" t="s">
        <v>24</v>
      </c>
      <c r="U40" s="96" t="s">
        <v>24</v>
      </c>
      <c r="V40" s="96" t="s">
        <v>24</v>
      </c>
      <c r="W40" s="123"/>
      <c r="X40" s="113">
        <v>1933</v>
      </c>
      <c r="Y40" s="96" t="s">
        <v>24</v>
      </c>
      <c r="Z40" s="96" t="s">
        <v>24</v>
      </c>
      <c r="AA40" s="96" t="s">
        <v>24</v>
      </c>
      <c r="AB40" s="96" t="s">
        <v>24</v>
      </c>
      <c r="AC40" s="96" t="s">
        <v>24</v>
      </c>
      <c r="AD40" s="96" t="s">
        <v>24</v>
      </c>
      <c r="AE40" s="96" t="s">
        <v>24</v>
      </c>
      <c r="AF40" s="96" t="s">
        <v>24</v>
      </c>
      <c r="AG40" s="96" t="s">
        <v>24</v>
      </c>
      <c r="AH40" s="96" t="s">
        <v>24</v>
      </c>
      <c r="AI40" s="96" t="s">
        <v>24</v>
      </c>
      <c r="AJ40" s="96" t="s">
        <v>24</v>
      </c>
      <c r="AK40" s="96" t="s">
        <v>24</v>
      </c>
      <c r="AL40" s="96" t="s">
        <v>24</v>
      </c>
      <c r="AM40" s="96" t="s">
        <v>24</v>
      </c>
      <c r="AN40" s="96" t="s">
        <v>24</v>
      </c>
      <c r="AO40" s="96" t="s">
        <v>24</v>
      </c>
      <c r="AP40" s="96" t="s">
        <v>24</v>
      </c>
      <c r="AQ40" s="96" t="s">
        <v>24</v>
      </c>
      <c r="AR40" s="96" t="s">
        <v>24</v>
      </c>
      <c r="AS40" s="123"/>
      <c r="AT40" s="113">
        <v>1933</v>
      </c>
      <c r="AU40" s="96" t="s">
        <v>24</v>
      </c>
      <c r="AV40" s="96" t="s">
        <v>24</v>
      </c>
      <c r="AW40" s="96" t="s">
        <v>24</v>
      </c>
      <c r="AX40" s="96" t="s">
        <v>24</v>
      </c>
      <c r="AY40" s="96" t="s">
        <v>24</v>
      </c>
      <c r="AZ40" s="96" t="s">
        <v>24</v>
      </c>
      <c r="BA40" s="96" t="s">
        <v>24</v>
      </c>
      <c r="BB40" s="96" t="s">
        <v>24</v>
      </c>
      <c r="BC40" s="96" t="s">
        <v>24</v>
      </c>
      <c r="BD40" s="96" t="s">
        <v>24</v>
      </c>
      <c r="BE40" s="96" t="s">
        <v>24</v>
      </c>
      <c r="BF40" s="96" t="s">
        <v>24</v>
      </c>
      <c r="BG40" s="96" t="s">
        <v>24</v>
      </c>
      <c r="BH40" s="96" t="s">
        <v>24</v>
      </c>
      <c r="BI40" s="96" t="s">
        <v>24</v>
      </c>
      <c r="BJ40" s="96" t="s">
        <v>24</v>
      </c>
      <c r="BK40" s="96" t="s">
        <v>24</v>
      </c>
      <c r="BL40" s="96" t="s">
        <v>24</v>
      </c>
      <c r="BM40" s="96" t="s">
        <v>24</v>
      </c>
      <c r="BN40" s="96" t="s">
        <v>24</v>
      </c>
      <c r="BO40" s="123"/>
      <c r="BP40" s="113">
        <v>1933</v>
      </c>
    </row>
    <row r="41" spans="1:68">
      <c r="A41" s="123"/>
      <c r="B41" s="113">
        <v>1934</v>
      </c>
      <c r="C41" s="96" t="s">
        <v>24</v>
      </c>
      <c r="D41" s="96" t="s">
        <v>24</v>
      </c>
      <c r="E41" s="96" t="s">
        <v>24</v>
      </c>
      <c r="F41" s="96" t="s">
        <v>24</v>
      </c>
      <c r="G41" s="96" t="s">
        <v>24</v>
      </c>
      <c r="H41" s="96" t="s">
        <v>24</v>
      </c>
      <c r="I41" s="96" t="s">
        <v>24</v>
      </c>
      <c r="J41" s="96" t="s">
        <v>24</v>
      </c>
      <c r="K41" s="96" t="s">
        <v>24</v>
      </c>
      <c r="L41" s="96" t="s">
        <v>24</v>
      </c>
      <c r="M41" s="96" t="s">
        <v>24</v>
      </c>
      <c r="N41" s="96" t="s">
        <v>24</v>
      </c>
      <c r="O41" s="96" t="s">
        <v>24</v>
      </c>
      <c r="P41" s="96" t="s">
        <v>24</v>
      </c>
      <c r="Q41" s="96" t="s">
        <v>24</v>
      </c>
      <c r="R41" s="96" t="s">
        <v>24</v>
      </c>
      <c r="S41" s="96" t="s">
        <v>24</v>
      </c>
      <c r="T41" s="96" t="s">
        <v>24</v>
      </c>
      <c r="U41" s="96" t="s">
        <v>24</v>
      </c>
      <c r="V41" s="96" t="s">
        <v>24</v>
      </c>
      <c r="W41" s="123"/>
      <c r="X41" s="113">
        <v>1934</v>
      </c>
      <c r="Y41" s="96" t="s">
        <v>24</v>
      </c>
      <c r="Z41" s="96" t="s">
        <v>24</v>
      </c>
      <c r="AA41" s="96" t="s">
        <v>24</v>
      </c>
      <c r="AB41" s="96" t="s">
        <v>24</v>
      </c>
      <c r="AC41" s="96" t="s">
        <v>24</v>
      </c>
      <c r="AD41" s="96" t="s">
        <v>24</v>
      </c>
      <c r="AE41" s="96" t="s">
        <v>24</v>
      </c>
      <c r="AF41" s="96" t="s">
        <v>24</v>
      </c>
      <c r="AG41" s="96" t="s">
        <v>24</v>
      </c>
      <c r="AH41" s="96" t="s">
        <v>24</v>
      </c>
      <c r="AI41" s="96" t="s">
        <v>24</v>
      </c>
      <c r="AJ41" s="96" t="s">
        <v>24</v>
      </c>
      <c r="AK41" s="96" t="s">
        <v>24</v>
      </c>
      <c r="AL41" s="96" t="s">
        <v>24</v>
      </c>
      <c r="AM41" s="96" t="s">
        <v>24</v>
      </c>
      <c r="AN41" s="96" t="s">
        <v>24</v>
      </c>
      <c r="AO41" s="96" t="s">
        <v>24</v>
      </c>
      <c r="AP41" s="96" t="s">
        <v>24</v>
      </c>
      <c r="AQ41" s="96" t="s">
        <v>24</v>
      </c>
      <c r="AR41" s="96" t="s">
        <v>24</v>
      </c>
      <c r="AS41" s="123"/>
      <c r="AT41" s="113">
        <v>1934</v>
      </c>
      <c r="AU41" s="96" t="s">
        <v>24</v>
      </c>
      <c r="AV41" s="96" t="s">
        <v>24</v>
      </c>
      <c r="AW41" s="96" t="s">
        <v>24</v>
      </c>
      <c r="AX41" s="96" t="s">
        <v>24</v>
      </c>
      <c r="AY41" s="96" t="s">
        <v>24</v>
      </c>
      <c r="AZ41" s="96" t="s">
        <v>24</v>
      </c>
      <c r="BA41" s="96" t="s">
        <v>24</v>
      </c>
      <c r="BB41" s="96" t="s">
        <v>24</v>
      </c>
      <c r="BC41" s="96" t="s">
        <v>24</v>
      </c>
      <c r="BD41" s="96" t="s">
        <v>24</v>
      </c>
      <c r="BE41" s="96" t="s">
        <v>24</v>
      </c>
      <c r="BF41" s="96" t="s">
        <v>24</v>
      </c>
      <c r="BG41" s="96" t="s">
        <v>24</v>
      </c>
      <c r="BH41" s="96" t="s">
        <v>24</v>
      </c>
      <c r="BI41" s="96" t="s">
        <v>24</v>
      </c>
      <c r="BJ41" s="96" t="s">
        <v>24</v>
      </c>
      <c r="BK41" s="96" t="s">
        <v>24</v>
      </c>
      <c r="BL41" s="96" t="s">
        <v>24</v>
      </c>
      <c r="BM41" s="96" t="s">
        <v>24</v>
      </c>
      <c r="BN41" s="96" t="s">
        <v>24</v>
      </c>
      <c r="BO41" s="123"/>
      <c r="BP41" s="113">
        <v>1934</v>
      </c>
    </row>
    <row r="42" spans="1:68">
      <c r="A42" s="123"/>
      <c r="B42" s="113">
        <v>1935</v>
      </c>
      <c r="C42" s="96" t="s">
        <v>24</v>
      </c>
      <c r="D42" s="96" t="s">
        <v>24</v>
      </c>
      <c r="E42" s="96" t="s">
        <v>24</v>
      </c>
      <c r="F42" s="96" t="s">
        <v>24</v>
      </c>
      <c r="G42" s="96" t="s">
        <v>24</v>
      </c>
      <c r="H42" s="96" t="s">
        <v>24</v>
      </c>
      <c r="I42" s="96" t="s">
        <v>24</v>
      </c>
      <c r="J42" s="96" t="s">
        <v>24</v>
      </c>
      <c r="K42" s="96" t="s">
        <v>24</v>
      </c>
      <c r="L42" s="96" t="s">
        <v>24</v>
      </c>
      <c r="M42" s="96" t="s">
        <v>24</v>
      </c>
      <c r="N42" s="96" t="s">
        <v>24</v>
      </c>
      <c r="O42" s="96" t="s">
        <v>24</v>
      </c>
      <c r="P42" s="96" t="s">
        <v>24</v>
      </c>
      <c r="Q42" s="96" t="s">
        <v>24</v>
      </c>
      <c r="R42" s="96" t="s">
        <v>24</v>
      </c>
      <c r="S42" s="96" t="s">
        <v>24</v>
      </c>
      <c r="T42" s="96" t="s">
        <v>24</v>
      </c>
      <c r="U42" s="96" t="s">
        <v>24</v>
      </c>
      <c r="V42" s="96" t="s">
        <v>24</v>
      </c>
      <c r="W42" s="123"/>
      <c r="X42" s="113">
        <v>1935</v>
      </c>
      <c r="Y42" s="96" t="s">
        <v>24</v>
      </c>
      <c r="Z42" s="96" t="s">
        <v>24</v>
      </c>
      <c r="AA42" s="96" t="s">
        <v>24</v>
      </c>
      <c r="AB42" s="96" t="s">
        <v>24</v>
      </c>
      <c r="AC42" s="96" t="s">
        <v>24</v>
      </c>
      <c r="AD42" s="96" t="s">
        <v>24</v>
      </c>
      <c r="AE42" s="96" t="s">
        <v>24</v>
      </c>
      <c r="AF42" s="96" t="s">
        <v>24</v>
      </c>
      <c r="AG42" s="96" t="s">
        <v>24</v>
      </c>
      <c r="AH42" s="96" t="s">
        <v>24</v>
      </c>
      <c r="AI42" s="96" t="s">
        <v>24</v>
      </c>
      <c r="AJ42" s="96" t="s">
        <v>24</v>
      </c>
      <c r="AK42" s="96" t="s">
        <v>24</v>
      </c>
      <c r="AL42" s="96" t="s">
        <v>24</v>
      </c>
      <c r="AM42" s="96" t="s">
        <v>24</v>
      </c>
      <c r="AN42" s="96" t="s">
        <v>24</v>
      </c>
      <c r="AO42" s="96" t="s">
        <v>24</v>
      </c>
      <c r="AP42" s="96" t="s">
        <v>24</v>
      </c>
      <c r="AQ42" s="96" t="s">
        <v>24</v>
      </c>
      <c r="AR42" s="96" t="s">
        <v>24</v>
      </c>
      <c r="AS42" s="123"/>
      <c r="AT42" s="113">
        <v>1935</v>
      </c>
      <c r="AU42" s="96" t="s">
        <v>24</v>
      </c>
      <c r="AV42" s="96" t="s">
        <v>24</v>
      </c>
      <c r="AW42" s="96" t="s">
        <v>24</v>
      </c>
      <c r="AX42" s="96" t="s">
        <v>24</v>
      </c>
      <c r="AY42" s="96" t="s">
        <v>24</v>
      </c>
      <c r="AZ42" s="96" t="s">
        <v>24</v>
      </c>
      <c r="BA42" s="96" t="s">
        <v>24</v>
      </c>
      <c r="BB42" s="96" t="s">
        <v>24</v>
      </c>
      <c r="BC42" s="96" t="s">
        <v>24</v>
      </c>
      <c r="BD42" s="96" t="s">
        <v>24</v>
      </c>
      <c r="BE42" s="96" t="s">
        <v>24</v>
      </c>
      <c r="BF42" s="96" t="s">
        <v>24</v>
      </c>
      <c r="BG42" s="96" t="s">
        <v>24</v>
      </c>
      <c r="BH42" s="96" t="s">
        <v>24</v>
      </c>
      <c r="BI42" s="96" t="s">
        <v>24</v>
      </c>
      <c r="BJ42" s="96" t="s">
        <v>24</v>
      </c>
      <c r="BK42" s="96" t="s">
        <v>24</v>
      </c>
      <c r="BL42" s="96" t="s">
        <v>24</v>
      </c>
      <c r="BM42" s="96" t="s">
        <v>24</v>
      </c>
      <c r="BN42" s="96" t="s">
        <v>24</v>
      </c>
      <c r="BO42" s="123"/>
      <c r="BP42" s="113">
        <v>1935</v>
      </c>
    </row>
    <row r="43" spans="1:68">
      <c r="A43" s="123"/>
      <c r="B43" s="113">
        <v>1936</v>
      </c>
      <c r="C43" s="96" t="s">
        <v>24</v>
      </c>
      <c r="D43" s="96" t="s">
        <v>24</v>
      </c>
      <c r="E43" s="96" t="s">
        <v>24</v>
      </c>
      <c r="F43" s="96" t="s">
        <v>24</v>
      </c>
      <c r="G43" s="96" t="s">
        <v>24</v>
      </c>
      <c r="H43" s="96" t="s">
        <v>24</v>
      </c>
      <c r="I43" s="96" t="s">
        <v>24</v>
      </c>
      <c r="J43" s="96" t="s">
        <v>24</v>
      </c>
      <c r="K43" s="96" t="s">
        <v>24</v>
      </c>
      <c r="L43" s="96" t="s">
        <v>24</v>
      </c>
      <c r="M43" s="96" t="s">
        <v>24</v>
      </c>
      <c r="N43" s="96" t="s">
        <v>24</v>
      </c>
      <c r="O43" s="96" t="s">
        <v>24</v>
      </c>
      <c r="P43" s="96" t="s">
        <v>24</v>
      </c>
      <c r="Q43" s="96" t="s">
        <v>24</v>
      </c>
      <c r="R43" s="96" t="s">
        <v>24</v>
      </c>
      <c r="S43" s="96" t="s">
        <v>24</v>
      </c>
      <c r="T43" s="96" t="s">
        <v>24</v>
      </c>
      <c r="U43" s="96" t="s">
        <v>24</v>
      </c>
      <c r="V43" s="96" t="s">
        <v>24</v>
      </c>
      <c r="W43" s="123"/>
      <c r="X43" s="113">
        <v>1936</v>
      </c>
      <c r="Y43" s="96" t="s">
        <v>24</v>
      </c>
      <c r="Z43" s="96" t="s">
        <v>24</v>
      </c>
      <c r="AA43" s="96" t="s">
        <v>24</v>
      </c>
      <c r="AB43" s="96" t="s">
        <v>24</v>
      </c>
      <c r="AC43" s="96" t="s">
        <v>24</v>
      </c>
      <c r="AD43" s="96" t="s">
        <v>24</v>
      </c>
      <c r="AE43" s="96" t="s">
        <v>24</v>
      </c>
      <c r="AF43" s="96" t="s">
        <v>24</v>
      </c>
      <c r="AG43" s="96" t="s">
        <v>24</v>
      </c>
      <c r="AH43" s="96" t="s">
        <v>24</v>
      </c>
      <c r="AI43" s="96" t="s">
        <v>24</v>
      </c>
      <c r="AJ43" s="96" t="s">
        <v>24</v>
      </c>
      <c r="AK43" s="96" t="s">
        <v>24</v>
      </c>
      <c r="AL43" s="96" t="s">
        <v>24</v>
      </c>
      <c r="AM43" s="96" t="s">
        <v>24</v>
      </c>
      <c r="AN43" s="96" t="s">
        <v>24</v>
      </c>
      <c r="AO43" s="96" t="s">
        <v>24</v>
      </c>
      <c r="AP43" s="96" t="s">
        <v>24</v>
      </c>
      <c r="AQ43" s="96" t="s">
        <v>24</v>
      </c>
      <c r="AR43" s="96" t="s">
        <v>24</v>
      </c>
      <c r="AS43" s="123"/>
      <c r="AT43" s="113">
        <v>1936</v>
      </c>
      <c r="AU43" s="96" t="s">
        <v>24</v>
      </c>
      <c r="AV43" s="96" t="s">
        <v>24</v>
      </c>
      <c r="AW43" s="96" t="s">
        <v>24</v>
      </c>
      <c r="AX43" s="96" t="s">
        <v>24</v>
      </c>
      <c r="AY43" s="96" t="s">
        <v>24</v>
      </c>
      <c r="AZ43" s="96" t="s">
        <v>24</v>
      </c>
      <c r="BA43" s="96" t="s">
        <v>24</v>
      </c>
      <c r="BB43" s="96" t="s">
        <v>24</v>
      </c>
      <c r="BC43" s="96" t="s">
        <v>24</v>
      </c>
      <c r="BD43" s="96" t="s">
        <v>24</v>
      </c>
      <c r="BE43" s="96" t="s">
        <v>24</v>
      </c>
      <c r="BF43" s="96" t="s">
        <v>24</v>
      </c>
      <c r="BG43" s="96" t="s">
        <v>24</v>
      </c>
      <c r="BH43" s="96" t="s">
        <v>24</v>
      </c>
      <c r="BI43" s="96" t="s">
        <v>24</v>
      </c>
      <c r="BJ43" s="96" t="s">
        <v>24</v>
      </c>
      <c r="BK43" s="96" t="s">
        <v>24</v>
      </c>
      <c r="BL43" s="96" t="s">
        <v>24</v>
      </c>
      <c r="BM43" s="96" t="s">
        <v>24</v>
      </c>
      <c r="BN43" s="96" t="s">
        <v>24</v>
      </c>
      <c r="BO43" s="123"/>
      <c r="BP43" s="113">
        <v>1936</v>
      </c>
    </row>
    <row r="44" spans="1:68">
      <c r="A44" s="123"/>
      <c r="B44" s="113">
        <v>1937</v>
      </c>
      <c r="C44" s="96" t="s">
        <v>24</v>
      </c>
      <c r="D44" s="96" t="s">
        <v>24</v>
      </c>
      <c r="E44" s="96" t="s">
        <v>24</v>
      </c>
      <c r="F44" s="96" t="s">
        <v>24</v>
      </c>
      <c r="G44" s="96" t="s">
        <v>24</v>
      </c>
      <c r="H44" s="96" t="s">
        <v>24</v>
      </c>
      <c r="I44" s="96" t="s">
        <v>24</v>
      </c>
      <c r="J44" s="96" t="s">
        <v>24</v>
      </c>
      <c r="K44" s="96" t="s">
        <v>24</v>
      </c>
      <c r="L44" s="96" t="s">
        <v>24</v>
      </c>
      <c r="M44" s="96" t="s">
        <v>24</v>
      </c>
      <c r="N44" s="96" t="s">
        <v>24</v>
      </c>
      <c r="O44" s="96" t="s">
        <v>24</v>
      </c>
      <c r="P44" s="96" t="s">
        <v>24</v>
      </c>
      <c r="Q44" s="96" t="s">
        <v>24</v>
      </c>
      <c r="R44" s="96" t="s">
        <v>24</v>
      </c>
      <c r="S44" s="96" t="s">
        <v>24</v>
      </c>
      <c r="T44" s="96" t="s">
        <v>24</v>
      </c>
      <c r="U44" s="96" t="s">
        <v>24</v>
      </c>
      <c r="V44" s="96" t="s">
        <v>24</v>
      </c>
      <c r="W44" s="123"/>
      <c r="X44" s="113">
        <v>1937</v>
      </c>
      <c r="Y44" s="96" t="s">
        <v>24</v>
      </c>
      <c r="Z44" s="96" t="s">
        <v>24</v>
      </c>
      <c r="AA44" s="96" t="s">
        <v>24</v>
      </c>
      <c r="AB44" s="96" t="s">
        <v>24</v>
      </c>
      <c r="AC44" s="96" t="s">
        <v>24</v>
      </c>
      <c r="AD44" s="96" t="s">
        <v>24</v>
      </c>
      <c r="AE44" s="96" t="s">
        <v>24</v>
      </c>
      <c r="AF44" s="96" t="s">
        <v>24</v>
      </c>
      <c r="AG44" s="96" t="s">
        <v>24</v>
      </c>
      <c r="AH44" s="96" t="s">
        <v>24</v>
      </c>
      <c r="AI44" s="96" t="s">
        <v>24</v>
      </c>
      <c r="AJ44" s="96" t="s">
        <v>24</v>
      </c>
      <c r="AK44" s="96" t="s">
        <v>24</v>
      </c>
      <c r="AL44" s="96" t="s">
        <v>24</v>
      </c>
      <c r="AM44" s="96" t="s">
        <v>24</v>
      </c>
      <c r="AN44" s="96" t="s">
        <v>24</v>
      </c>
      <c r="AO44" s="96" t="s">
        <v>24</v>
      </c>
      <c r="AP44" s="96" t="s">
        <v>24</v>
      </c>
      <c r="AQ44" s="96" t="s">
        <v>24</v>
      </c>
      <c r="AR44" s="96" t="s">
        <v>24</v>
      </c>
      <c r="AS44" s="123"/>
      <c r="AT44" s="113">
        <v>1937</v>
      </c>
      <c r="AU44" s="96" t="s">
        <v>24</v>
      </c>
      <c r="AV44" s="96" t="s">
        <v>24</v>
      </c>
      <c r="AW44" s="96" t="s">
        <v>24</v>
      </c>
      <c r="AX44" s="96" t="s">
        <v>24</v>
      </c>
      <c r="AY44" s="96" t="s">
        <v>24</v>
      </c>
      <c r="AZ44" s="96" t="s">
        <v>24</v>
      </c>
      <c r="BA44" s="96" t="s">
        <v>24</v>
      </c>
      <c r="BB44" s="96" t="s">
        <v>24</v>
      </c>
      <c r="BC44" s="96" t="s">
        <v>24</v>
      </c>
      <c r="BD44" s="96" t="s">
        <v>24</v>
      </c>
      <c r="BE44" s="96" t="s">
        <v>24</v>
      </c>
      <c r="BF44" s="96" t="s">
        <v>24</v>
      </c>
      <c r="BG44" s="96" t="s">
        <v>24</v>
      </c>
      <c r="BH44" s="96" t="s">
        <v>24</v>
      </c>
      <c r="BI44" s="96" t="s">
        <v>24</v>
      </c>
      <c r="BJ44" s="96" t="s">
        <v>24</v>
      </c>
      <c r="BK44" s="96" t="s">
        <v>24</v>
      </c>
      <c r="BL44" s="96" t="s">
        <v>24</v>
      </c>
      <c r="BM44" s="96" t="s">
        <v>24</v>
      </c>
      <c r="BN44" s="96" t="s">
        <v>24</v>
      </c>
      <c r="BO44" s="123"/>
      <c r="BP44" s="113">
        <v>1937</v>
      </c>
    </row>
    <row r="45" spans="1:68">
      <c r="A45" s="123"/>
      <c r="B45" s="113">
        <v>1938</v>
      </c>
      <c r="C45" s="96" t="s">
        <v>24</v>
      </c>
      <c r="D45" s="96" t="s">
        <v>24</v>
      </c>
      <c r="E45" s="96" t="s">
        <v>24</v>
      </c>
      <c r="F45" s="96" t="s">
        <v>24</v>
      </c>
      <c r="G45" s="96" t="s">
        <v>24</v>
      </c>
      <c r="H45" s="96" t="s">
        <v>24</v>
      </c>
      <c r="I45" s="96" t="s">
        <v>24</v>
      </c>
      <c r="J45" s="96" t="s">
        <v>24</v>
      </c>
      <c r="K45" s="96" t="s">
        <v>24</v>
      </c>
      <c r="L45" s="96" t="s">
        <v>24</v>
      </c>
      <c r="M45" s="96" t="s">
        <v>24</v>
      </c>
      <c r="N45" s="96" t="s">
        <v>24</v>
      </c>
      <c r="O45" s="96" t="s">
        <v>24</v>
      </c>
      <c r="P45" s="96" t="s">
        <v>24</v>
      </c>
      <c r="Q45" s="96" t="s">
        <v>24</v>
      </c>
      <c r="R45" s="96" t="s">
        <v>24</v>
      </c>
      <c r="S45" s="96" t="s">
        <v>24</v>
      </c>
      <c r="T45" s="96" t="s">
        <v>24</v>
      </c>
      <c r="U45" s="96" t="s">
        <v>24</v>
      </c>
      <c r="V45" s="96" t="s">
        <v>24</v>
      </c>
      <c r="W45" s="123"/>
      <c r="X45" s="113">
        <v>1938</v>
      </c>
      <c r="Y45" s="96" t="s">
        <v>24</v>
      </c>
      <c r="Z45" s="96" t="s">
        <v>24</v>
      </c>
      <c r="AA45" s="96" t="s">
        <v>24</v>
      </c>
      <c r="AB45" s="96" t="s">
        <v>24</v>
      </c>
      <c r="AC45" s="96" t="s">
        <v>24</v>
      </c>
      <c r="AD45" s="96" t="s">
        <v>24</v>
      </c>
      <c r="AE45" s="96" t="s">
        <v>24</v>
      </c>
      <c r="AF45" s="96" t="s">
        <v>24</v>
      </c>
      <c r="AG45" s="96" t="s">
        <v>24</v>
      </c>
      <c r="AH45" s="96" t="s">
        <v>24</v>
      </c>
      <c r="AI45" s="96" t="s">
        <v>24</v>
      </c>
      <c r="AJ45" s="96" t="s">
        <v>24</v>
      </c>
      <c r="AK45" s="96" t="s">
        <v>24</v>
      </c>
      <c r="AL45" s="96" t="s">
        <v>24</v>
      </c>
      <c r="AM45" s="96" t="s">
        <v>24</v>
      </c>
      <c r="AN45" s="96" t="s">
        <v>24</v>
      </c>
      <c r="AO45" s="96" t="s">
        <v>24</v>
      </c>
      <c r="AP45" s="96" t="s">
        <v>24</v>
      </c>
      <c r="AQ45" s="96" t="s">
        <v>24</v>
      </c>
      <c r="AR45" s="96" t="s">
        <v>24</v>
      </c>
      <c r="AS45" s="123"/>
      <c r="AT45" s="113">
        <v>1938</v>
      </c>
      <c r="AU45" s="96" t="s">
        <v>24</v>
      </c>
      <c r="AV45" s="96" t="s">
        <v>24</v>
      </c>
      <c r="AW45" s="96" t="s">
        <v>24</v>
      </c>
      <c r="AX45" s="96" t="s">
        <v>24</v>
      </c>
      <c r="AY45" s="96" t="s">
        <v>24</v>
      </c>
      <c r="AZ45" s="96" t="s">
        <v>24</v>
      </c>
      <c r="BA45" s="96" t="s">
        <v>24</v>
      </c>
      <c r="BB45" s="96" t="s">
        <v>24</v>
      </c>
      <c r="BC45" s="96" t="s">
        <v>24</v>
      </c>
      <c r="BD45" s="96" t="s">
        <v>24</v>
      </c>
      <c r="BE45" s="96" t="s">
        <v>24</v>
      </c>
      <c r="BF45" s="96" t="s">
        <v>24</v>
      </c>
      <c r="BG45" s="96" t="s">
        <v>24</v>
      </c>
      <c r="BH45" s="96" t="s">
        <v>24</v>
      </c>
      <c r="BI45" s="96" t="s">
        <v>24</v>
      </c>
      <c r="BJ45" s="96" t="s">
        <v>24</v>
      </c>
      <c r="BK45" s="96" t="s">
        <v>24</v>
      </c>
      <c r="BL45" s="96" t="s">
        <v>24</v>
      </c>
      <c r="BM45" s="96" t="s">
        <v>24</v>
      </c>
      <c r="BN45" s="96" t="s">
        <v>24</v>
      </c>
      <c r="BO45" s="123"/>
      <c r="BP45" s="113">
        <v>1938</v>
      </c>
    </row>
    <row r="46" spans="1:68">
      <c r="A46" s="123"/>
      <c r="B46" s="113">
        <v>1939</v>
      </c>
      <c r="C46" s="96" t="s">
        <v>24</v>
      </c>
      <c r="D46" s="96" t="s">
        <v>24</v>
      </c>
      <c r="E46" s="96" t="s">
        <v>24</v>
      </c>
      <c r="F46" s="96" t="s">
        <v>24</v>
      </c>
      <c r="G46" s="96" t="s">
        <v>24</v>
      </c>
      <c r="H46" s="96" t="s">
        <v>24</v>
      </c>
      <c r="I46" s="96" t="s">
        <v>24</v>
      </c>
      <c r="J46" s="96" t="s">
        <v>24</v>
      </c>
      <c r="K46" s="96" t="s">
        <v>24</v>
      </c>
      <c r="L46" s="96" t="s">
        <v>24</v>
      </c>
      <c r="M46" s="96" t="s">
        <v>24</v>
      </c>
      <c r="N46" s="96" t="s">
        <v>24</v>
      </c>
      <c r="O46" s="96" t="s">
        <v>24</v>
      </c>
      <c r="P46" s="96" t="s">
        <v>24</v>
      </c>
      <c r="Q46" s="96" t="s">
        <v>24</v>
      </c>
      <c r="R46" s="96" t="s">
        <v>24</v>
      </c>
      <c r="S46" s="96" t="s">
        <v>24</v>
      </c>
      <c r="T46" s="96" t="s">
        <v>24</v>
      </c>
      <c r="U46" s="96" t="s">
        <v>24</v>
      </c>
      <c r="V46" s="96" t="s">
        <v>24</v>
      </c>
      <c r="W46" s="123"/>
      <c r="X46" s="113">
        <v>1939</v>
      </c>
      <c r="Y46" s="96" t="s">
        <v>24</v>
      </c>
      <c r="Z46" s="96" t="s">
        <v>24</v>
      </c>
      <c r="AA46" s="96" t="s">
        <v>24</v>
      </c>
      <c r="AB46" s="96" t="s">
        <v>24</v>
      </c>
      <c r="AC46" s="96" t="s">
        <v>24</v>
      </c>
      <c r="AD46" s="96" t="s">
        <v>24</v>
      </c>
      <c r="AE46" s="96" t="s">
        <v>24</v>
      </c>
      <c r="AF46" s="96" t="s">
        <v>24</v>
      </c>
      <c r="AG46" s="96" t="s">
        <v>24</v>
      </c>
      <c r="AH46" s="96" t="s">
        <v>24</v>
      </c>
      <c r="AI46" s="96" t="s">
        <v>24</v>
      </c>
      <c r="AJ46" s="96" t="s">
        <v>24</v>
      </c>
      <c r="AK46" s="96" t="s">
        <v>24</v>
      </c>
      <c r="AL46" s="96" t="s">
        <v>24</v>
      </c>
      <c r="AM46" s="96" t="s">
        <v>24</v>
      </c>
      <c r="AN46" s="96" t="s">
        <v>24</v>
      </c>
      <c r="AO46" s="96" t="s">
        <v>24</v>
      </c>
      <c r="AP46" s="96" t="s">
        <v>24</v>
      </c>
      <c r="AQ46" s="96" t="s">
        <v>24</v>
      </c>
      <c r="AR46" s="96" t="s">
        <v>24</v>
      </c>
      <c r="AS46" s="123"/>
      <c r="AT46" s="113">
        <v>1939</v>
      </c>
      <c r="AU46" s="96" t="s">
        <v>24</v>
      </c>
      <c r="AV46" s="96" t="s">
        <v>24</v>
      </c>
      <c r="AW46" s="96" t="s">
        <v>24</v>
      </c>
      <c r="AX46" s="96" t="s">
        <v>24</v>
      </c>
      <c r="AY46" s="96" t="s">
        <v>24</v>
      </c>
      <c r="AZ46" s="96" t="s">
        <v>24</v>
      </c>
      <c r="BA46" s="96" t="s">
        <v>24</v>
      </c>
      <c r="BB46" s="96" t="s">
        <v>24</v>
      </c>
      <c r="BC46" s="96" t="s">
        <v>24</v>
      </c>
      <c r="BD46" s="96" t="s">
        <v>24</v>
      </c>
      <c r="BE46" s="96" t="s">
        <v>24</v>
      </c>
      <c r="BF46" s="96" t="s">
        <v>24</v>
      </c>
      <c r="BG46" s="96" t="s">
        <v>24</v>
      </c>
      <c r="BH46" s="96" t="s">
        <v>24</v>
      </c>
      <c r="BI46" s="96" t="s">
        <v>24</v>
      </c>
      <c r="BJ46" s="96" t="s">
        <v>24</v>
      </c>
      <c r="BK46" s="96" t="s">
        <v>24</v>
      </c>
      <c r="BL46" s="96" t="s">
        <v>24</v>
      </c>
      <c r="BM46" s="96" t="s">
        <v>24</v>
      </c>
      <c r="BN46" s="96" t="s">
        <v>24</v>
      </c>
      <c r="BO46" s="123"/>
      <c r="BP46" s="113">
        <v>1939</v>
      </c>
    </row>
    <row r="47" spans="1:68">
      <c r="A47" s="123"/>
      <c r="B47" s="114">
        <v>1940</v>
      </c>
      <c r="C47" s="96" t="s">
        <v>24</v>
      </c>
      <c r="D47" s="96" t="s">
        <v>24</v>
      </c>
      <c r="E47" s="96" t="s">
        <v>24</v>
      </c>
      <c r="F47" s="96" t="s">
        <v>24</v>
      </c>
      <c r="G47" s="96" t="s">
        <v>24</v>
      </c>
      <c r="H47" s="96" t="s">
        <v>24</v>
      </c>
      <c r="I47" s="96" t="s">
        <v>24</v>
      </c>
      <c r="J47" s="96" t="s">
        <v>24</v>
      </c>
      <c r="K47" s="96" t="s">
        <v>24</v>
      </c>
      <c r="L47" s="96" t="s">
        <v>24</v>
      </c>
      <c r="M47" s="96" t="s">
        <v>24</v>
      </c>
      <c r="N47" s="96" t="s">
        <v>24</v>
      </c>
      <c r="O47" s="96" t="s">
        <v>24</v>
      </c>
      <c r="P47" s="96" t="s">
        <v>24</v>
      </c>
      <c r="Q47" s="96" t="s">
        <v>24</v>
      </c>
      <c r="R47" s="96" t="s">
        <v>24</v>
      </c>
      <c r="S47" s="96" t="s">
        <v>24</v>
      </c>
      <c r="T47" s="96" t="s">
        <v>24</v>
      </c>
      <c r="U47" s="96" t="s">
        <v>24</v>
      </c>
      <c r="V47" s="96" t="s">
        <v>24</v>
      </c>
      <c r="W47" s="123"/>
      <c r="X47" s="114">
        <v>1940</v>
      </c>
      <c r="Y47" s="96" t="s">
        <v>24</v>
      </c>
      <c r="Z47" s="96" t="s">
        <v>24</v>
      </c>
      <c r="AA47" s="96" t="s">
        <v>24</v>
      </c>
      <c r="AB47" s="96" t="s">
        <v>24</v>
      </c>
      <c r="AC47" s="96" t="s">
        <v>24</v>
      </c>
      <c r="AD47" s="96" t="s">
        <v>24</v>
      </c>
      <c r="AE47" s="96" t="s">
        <v>24</v>
      </c>
      <c r="AF47" s="96" t="s">
        <v>24</v>
      </c>
      <c r="AG47" s="96" t="s">
        <v>24</v>
      </c>
      <c r="AH47" s="96" t="s">
        <v>24</v>
      </c>
      <c r="AI47" s="96" t="s">
        <v>24</v>
      </c>
      <c r="AJ47" s="96" t="s">
        <v>24</v>
      </c>
      <c r="AK47" s="96" t="s">
        <v>24</v>
      </c>
      <c r="AL47" s="96" t="s">
        <v>24</v>
      </c>
      <c r="AM47" s="96" t="s">
        <v>24</v>
      </c>
      <c r="AN47" s="96" t="s">
        <v>24</v>
      </c>
      <c r="AO47" s="96" t="s">
        <v>24</v>
      </c>
      <c r="AP47" s="96" t="s">
        <v>24</v>
      </c>
      <c r="AQ47" s="96" t="s">
        <v>24</v>
      </c>
      <c r="AR47" s="96" t="s">
        <v>24</v>
      </c>
      <c r="AS47" s="123"/>
      <c r="AT47" s="114">
        <v>1940</v>
      </c>
      <c r="AU47" s="96" t="s">
        <v>24</v>
      </c>
      <c r="AV47" s="96" t="s">
        <v>24</v>
      </c>
      <c r="AW47" s="96" t="s">
        <v>24</v>
      </c>
      <c r="AX47" s="96" t="s">
        <v>24</v>
      </c>
      <c r="AY47" s="96" t="s">
        <v>24</v>
      </c>
      <c r="AZ47" s="96" t="s">
        <v>24</v>
      </c>
      <c r="BA47" s="96" t="s">
        <v>24</v>
      </c>
      <c r="BB47" s="96" t="s">
        <v>24</v>
      </c>
      <c r="BC47" s="96" t="s">
        <v>24</v>
      </c>
      <c r="BD47" s="96" t="s">
        <v>24</v>
      </c>
      <c r="BE47" s="96" t="s">
        <v>24</v>
      </c>
      <c r="BF47" s="96" t="s">
        <v>24</v>
      </c>
      <c r="BG47" s="96" t="s">
        <v>24</v>
      </c>
      <c r="BH47" s="96" t="s">
        <v>24</v>
      </c>
      <c r="BI47" s="96" t="s">
        <v>24</v>
      </c>
      <c r="BJ47" s="96" t="s">
        <v>24</v>
      </c>
      <c r="BK47" s="96" t="s">
        <v>24</v>
      </c>
      <c r="BL47" s="96" t="s">
        <v>24</v>
      </c>
      <c r="BM47" s="96" t="s">
        <v>24</v>
      </c>
      <c r="BN47" s="96" t="s">
        <v>24</v>
      </c>
      <c r="BO47" s="123"/>
      <c r="BP47" s="114">
        <v>1940</v>
      </c>
    </row>
    <row r="48" spans="1:68">
      <c r="A48" s="123"/>
      <c r="B48" s="114">
        <v>1941</v>
      </c>
      <c r="C48" s="96" t="s">
        <v>24</v>
      </c>
      <c r="D48" s="96" t="s">
        <v>24</v>
      </c>
      <c r="E48" s="96" t="s">
        <v>24</v>
      </c>
      <c r="F48" s="96" t="s">
        <v>24</v>
      </c>
      <c r="G48" s="96" t="s">
        <v>24</v>
      </c>
      <c r="H48" s="96" t="s">
        <v>24</v>
      </c>
      <c r="I48" s="96" t="s">
        <v>24</v>
      </c>
      <c r="J48" s="96" t="s">
        <v>24</v>
      </c>
      <c r="K48" s="96" t="s">
        <v>24</v>
      </c>
      <c r="L48" s="96" t="s">
        <v>24</v>
      </c>
      <c r="M48" s="96" t="s">
        <v>24</v>
      </c>
      <c r="N48" s="96" t="s">
        <v>24</v>
      </c>
      <c r="O48" s="96" t="s">
        <v>24</v>
      </c>
      <c r="P48" s="96" t="s">
        <v>24</v>
      </c>
      <c r="Q48" s="96" t="s">
        <v>24</v>
      </c>
      <c r="R48" s="96" t="s">
        <v>24</v>
      </c>
      <c r="S48" s="96" t="s">
        <v>24</v>
      </c>
      <c r="T48" s="96" t="s">
        <v>24</v>
      </c>
      <c r="U48" s="96" t="s">
        <v>24</v>
      </c>
      <c r="V48" s="96" t="s">
        <v>24</v>
      </c>
      <c r="W48" s="123"/>
      <c r="X48" s="114">
        <v>1941</v>
      </c>
      <c r="Y48" s="96" t="s">
        <v>24</v>
      </c>
      <c r="Z48" s="96" t="s">
        <v>24</v>
      </c>
      <c r="AA48" s="96" t="s">
        <v>24</v>
      </c>
      <c r="AB48" s="96" t="s">
        <v>24</v>
      </c>
      <c r="AC48" s="96" t="s">
        <v>24</v>
      </c>
      <c r="AD48" s="96" t="s">
        <v>24</v>
      </c>
      <c r="AE48" s="96" t="s">
        <v>24</v>
      </c>
      <c r="AF48" s="96" t="s">
        <v>24</v>
      </c>
      <c r="AG48" s="96" t="s">
        <v>24</v>
      </c>
      <c r="AH48" s="96" t="s">
        <v>24</v>
      </c>
      <c r="AI48" s="96" t="s">
        <v>24</v>
      </c>
      <c r="AJ48" s="96" t="s">
        <v>24</v>
      </c>
      <c r="AK48" s="96" t="s">
        <v>24</v>
      </c>
      <c r="AL48" s="96" t="s">
        <v>24</v>
      </c>
      <c r="AM48" s="96" t="s">
        <v>24</v>
      </c>
      <c r="AN48" s="96" t="s">
        <v>24</v>
      </c>
      <c r="AO48" s="96" t="s">
        <v>24</v>
      </c>
      <c r="AP48" s="96" t="s">
        <v>24</v>
      </c>
      <c r="AQ48" s="96" t="s">
        <v>24</v>
      </c>
      <c r="AR48" s="96" t="s">
        <v>24</v>
      </c>
      <c r="AS48" s="123"/>
      <c r="AT48" s="114">
        <v>1941</v>
      </c>
      <c r="AU48" s="96" t="s">
        <v>24</v>
      </c>
      <c r="AV48" s="96" t="s">
        <v>24</v>
      </c>
      <c r="AW48" s="96" t="s">
        <v>24</v>
      </c>
      <c r="AX48" s="96" t="s">
        <v>24</v>
      </c>
      <c r="AY48" s="96" t="s">
        <v>24</v>
      </c>
      <c r="AZ48" s="96" t="s">
        <v>24</v>
      </c>
      <c r="BA48" s="96" t="s">
        <v>24</v>
      </c>
      <c r="BB48" s="96" t="s">
        <v>24</v>
      </c>
      <c r="BC48" s="96" t="s">
        <v>24</v>
      </c>
      <c r="BD48" s="96" t="s">
        <v>24</v>
      </c>
      <c r="BE48" s="96" t="s">
        <v>24</v>
      </c>
      <c r="BF48" s="96" t="s">
        <v>24</v>
      </c>
      <c r="BG48" s="96" t="s">
        <v>24</v>
      </c>
      <c r="BH48" s="96" t="s">
        <v>24</v>
      </c>
      <c r="BI48" s="96" t="s">
        <v>24</v>
      </c>
      <c r="BJ48" s="96" t="s">
        <v>24</v>
      </c>
      <c r="BK48" s="96" t="s">
        <v>24</v>
      </c>
      <c r="BL48" s="96" t="s">
        <v>24</v>
      </c>
      <c r="BM48" s="96" t="s">
        <v>24</v>
      </c>
      <c r="BN48" s="96" t="s">
        <v>24</v>
      </c>
      <c r="BO48" s="123"/>
      <c r="BP48" s="114">
        <v>1941</v>
      </c>
    </row>
    <row r="49" spans="1:68">
      <c r="A49" s="123"/>
      <c r="B49" s="114">
        <v>1942</v>
      </c>
      <c r="C49" s="96" t="s">
        <v>24</v>
      </c>
      <c r="D49" s="96" t="s">
        <v>24</v>
      </c>
      <c r="E49" s="96" t="s">
        <v>24</v>
      </c>
      <c r="F49" s="96" t="s">
        <v>24</v>
      </c>
      <c r="G49" s="96" t="s">
        <v>24</v>
      </c>
      <c r="H49" s="96" t="s">
        <v>24</v>
      </c>
      <c r="I49" s="96" t="s">
        <v>24</v>
      </c>
      <c r="J49" s="96" t="s">
        <v>24</v>
      </c>
      <c r="K49" s="96" t="s">
        <v>24</v>
      </c>
      <c r="L49" s="96" t="s">
        <v>24</v>
      </c>
      <c r="M49" s="96" t="s">
        <v>24</v>
      </c>
      <c r="N49" s="96" t="s">
        <v>24</v>
      </c>
      <c r="O49" s="96" t="s">
        <v>24</v>
      </c>
      <c r="P49" s="96" t="s">
        <v>24</v>
      </c>
      <c r="Q49" s="96" t="s">
        <v>24</v>
      </c>
      <c r="R49" s="96" t="s">
        <v>24</v>
      </c>
      <c r="S49" s="96" t="s">
        <v>24</v>
      </c>
      <c r="T49" s="96" t="s">
        <v>24</v>
      </c>
      <c r="U49" s="96" t="s">
        <v>24</v>
      </c>
      <c r="V49" s="96" t="s">
        <v>24</v>
      </c>
      <c r="W49" s="123"/>
      <c r="X49" s="114">
        <v>1942</v>
      </c>
      <c r="Y49" s="96" t="s">
        <v>24</v>
      </c>
      <c r="Z49" s="96" t="s">
        <v>24</v>
      </c>
      <c r="AA49" s="96" t="s">
        <v>24</v>
      </c>
      <c r="AB49" s="96" t="s">
        <v>24</v>
      </c>
      <c r="AC49" s="96" t="s">
        <v>24</v>
      </c>
      <c r="AD49" s="96" t="s">
        <v>24</v>
      </c>
      <c r="AE49" s="96" t="s">
        <v>24</v>
      </c>
      <c r="AF49" s="96" t="s">
        <v>24</v>
      </c>
      <c r="AG49" s="96" t="s">
        <v>24</v>
      </c>
      <c r="AH49" s="96" t="s">
        <v>24</v>
      </c>
      <c r="AI49" s="96" t="s">
        <v>24</v>
      </c>
      <c r="AJ49" s="96" t="s">
        <v>24</v>
      </c>
      <c r="AK49" s="96" t="s">
        <v>24</v>
      </c>
      <c r="AL49" s="96" t="s">
        <v>24</v>
      </c>
      <c r="AM49" s="96" t="s">
        <v>24</v>
      </c>
      <c r="AN49" s="96" t="s">
        <v>24</v>
      </c>
      <c r="AO49" s="96" t="s">
        <v>24</v>
      </c>
      <c r="AP49" s="96" t="s">
        <v>24</v>
      </c>
      <c r="AQ49" s="96" t="s">
        <v>24</v>
      </c>
      <c r="AR49" s="96" t="s">
        <v>24</v>
      </c>
      <c r="AS49" s="123"/>
      <c r="AT49" s="114">
        <v>1942</v>
      </c>
      <c r="AU49" s="96" t="s">
        <v>24</v>
      </c>
      <c r="AV49" s="96" t="s">
        <v>24</v>
      </c>
      <c r="AW49" s="96" t="s">
        <v>24</v>
      </c>
      <c r="AX49" s="96" t="s">
        <v>24</v>
      </c>
      <c r="AY49" s="96" t="s">
        <v>24</v>
      </c>
      <c r="AZ49" s="96" t="s">
        <v>24</v>
      </c>
      <c r="BA49" s="96" t="s">
        <v>24</v>
      </c>
      <c r="BB49" s="96" t="s">
        <v>24</v>
      </c>
      <c r="BC49" s="96" t="s">
        <v>24</v>
      </c>
      <c r="BD49" s="96" t="s">
        <v>24</v>
      </c>
      <c r="BE49" s="96" t="s">
        <v>24</v>
      </c>
      <c r="BF49" s="96" t="s">
        <v>24</v>
      </c>
      <c r="BG49" s="96" t="s">
        <v>24</v>
      </c>
      <c r="BH49" s="96" t="s">
        <v>24</v>
      </c>
      <c r="BI49" s="96" t="s">
        <v>24</v>
      </c>
      <c r="BJ49" s="96" t="s">
        <v>24</v>
      </c>
      <c r="BK49" s="96" t="s">
        <v>24</v>
      </c>
      <c r="BL49" s="96" t="s">
        <v>24</v>
      </c>
      <c r="BM49" s="96" t="s">
        <v>24</v>
      </c>
      <c r="BN49" s="96" t="s">
        <v>24</v>
      </c>
      <c r="BO49" s="123"/>
      <c r="BP49" s="114">
        <v>1942</v>
      </c>
    </row>
    <row r="50" spans="1:68">
      <c r="A50" s="123"/>
      <c r="B50" s="114">
        <v>1943</v>
      </c>
      <c r="C50" s="96" t="s">
        <v>24</v>
      </c>
      <c r="D50" s="96" t="s">
        <v>24</v>
      </c>
      <c r="E50" s="96" t="s">
        <v>24</v>
      </c>
      <c r="F50" s="96" t="s">
        <v>24</v>
      </c>
      <c r="G50" s="96" t="s">
        <v>24</v>
      </c>
      <c r="H50" s="96" t="s">
        <v>24</v>
      </c>
      <c r="I50" s="96" t="s">
        <v>24</v>
      </c>
      <c r="J50" s="96" t="s">
        <v>24</v>
      </c>
      <c r="K50" s="96" t="s">
        <v>24</v>
      </c>
      <c r="L50" s="96" t="s">
        <v>24</v>
      </c>
      <c r="M50" s="96" t="s">
        <v>24</v>
      </c>
      <c r="N50" s="96" t="s">
        <v>24</v>
      </c>
      <c r="O50" s="96" t="s">
        <v>24</v>
      </c>
      <c r="P50" s="96" t="s">
        <v>24</v>
      </c>
      <c r="Q50" s="96" t="s">
        <v>24</v>
      </c>
      <c r="R50" s="96" t="s">
        <v>24</v>
      </c>
      <c r="S50" s="96" t="s">
        <v>24</v>
      </c>
      <c r="T50" s="96" t="s">
        <v>24</v>
      </c>
      <c r="U50" s="96" t="s">
        <v>24</v>
      </c>
      <c r="V50" s="96" t="s">
        <v>24</v>
      </c>
      <c r="W50" s="123"/>
      <c r="X50" s="114">
        <v>1943</v>
      </c>
      <c r="Y50" s="96" t="s">
        <v>24</v>
      </c>
      <c r="Z50" s="96" t="s">
        <v>24</v>
      </c>
      <c r="AA50" s="96" t="s">
        <v>24</v>
      </c>
      <c r="AB50" s="96" t="s">
        <v>24</v>
      </c>
      <c r="AC50" s="96" t="s">
        <v>24</v>
      </c>
      <c r="AD50" s="96" t="s">
        <v>24</v>
      </c>
      <c r="AE50" s="96" t="s">
        <v>24</v>
      </c>
      <c r="AF50" s="96" t="s">
        <v>24</v>
      </c>
      <c r="AG50" s="96" t="s">
        <v>24</v>
      </c>
      <c r="AH50" s="96" t="s">
        <v>24</v>
      </c>
      <c r="AI50" s="96" t="s">
        <v>24</v>
      </c>
      <c r="AJ50" s="96" t="s">
        <v>24</v>
      </c>
      <c r="AK50" s="96" t="s">
        <v>24</v>
      </c>
      <c r="AL50" s="96" t="s">
        <v>24</v>
      </c>
      <c r="AM50" s="96" t="s">
        <v>24</v>
      </c>
      <c r="AN50" s="96" t="s">
        <v>24</v>
      </c>
      <c r="AO50" s="96" t="s">
        <v>24</v>
      </c>
      <c r="AP50" s="96" t="s">
        <v>24</v>
      </c>
      <c r="AQ50" s="96" t="s">
        <v>24</v>
      </c>
      <c r="AR50" s="96" t="s">
        <v>24</v>
      </c>
      <c r="AS50" s="123"/>
      <c r="AT50" s="114">
        <v>1943</v>
      </c>
      <c r="AU50" s="96" t="s">
        <v>24</v>
      </c>
      <c r="AV50" s="96" t="s">
        <v>24</v>
      </c>
      <c r="AW50" s="96" t="s">
        <v>24</v>
      </c>
      <c r="AX50" s="96" t="s">
        <v>24</v>
      </c>
      <c r="AY50" s="96" t="s">
        <v>24</v>
      </c>
      <c r="AZ50" s="96" t="s">
        <v>24</v>
      </c>
      <c r="BA50" s="96" t="s">
        <v>24</v>
      </c>
      <c r="BB50" s="96" t="s">
        <v>24</v>
      </c>
      <c r="BC50" s="96" t="s">
        <v>24</v>
      </c>
      <c r="BD50" s="96" t="s">
        <v>24</v>
      </c>
      <c r="BE50" s="96" t="s">
        <v>24</v>
      </c>
      <c r="BF50" s="96" t="s">
        <v>24</v>
      </c>
      <c r="BG50" s="96" t="s">
        <v>24</v>
      </c>
      <c r="BH50" s="96" t="s">
        <v>24</v>
      </c>
      <c r="BI50" s="96" t="s">
        <v>24</v>
      </c>
      <c r="BJ50" s="96" t="s">
        <v>24</v>
      </c>
      <c r="BK50" s="96" t="s">
        <v>24</v>
      </c>
      <c r="BL50" s="96" t="s">
        <v>24</v>
      </c>
      <c r="BM50" s="96" t="s">
        <v>24</v>
      </c>
      <c r="BN50" s="96" t="s">
        <v>24</v>
      </c>
      <c r="BO50" s="123"/>
      <c r="BP50" s="114">
        <v>1943</v>
      </c>
    </row>
    <row r="51" spans="1:68">
      <c r="A51" s="123"/>
      <c r="B51" s="114">
        <v>1944</v>
      </c>
      <c r="C51" s="96" t="s">
        <v>24</v>
      </c>
      <c r="D51" s="96" t="s">
        <v>24</v>
      </c>
      <c r="E51" s="96" t="s">
        <v>24</v>
      </c>
      <c r="F51" s="96" t="s">
        <v>24</v>
      </c>
      <c r="G51" s="96" t="s">
        <v>24</v>
      </c>
      <c r="H51" s="96" t="s">
        <v>24</v>
      </c>
      <c r="I51" s="96" t="s">
        <v>24</v>
      </c>
      <c r="J51" s="96" t="s">
        <v>24</v>
      </c>
      <c r="K51" s="96" t="s">
        <v>24</v>
      </c>
      <c r="L51" s="96" t="s">
        <v>24</v>
      </c>
      <c r="M51" s="96" t="s">
        <v>24</v>
      </c>
      <c r="N51" s="96" t="s">
        <v>24</v>
      </c>
      <c r="O51" s="96" t="s">
        <v>24</v>
      </c>
      <c r="P51" s="96" t="s">
        <v>24</v>
      </c>
      <c r="Q51" s="96" t="s">
        <v>24</v>
      </c>
      <c r="R51" s="96" t="s">
        <v>24</v>
      </c>
      <c r="S51" s="96" t="s">
        <v>24</v>
      </c>
      <c r="T51" s="96" t="s">
        <v>24</v>
      </c>
      <c r="U51" s="96" t="s">
        <v>24</v>
      </c>
      <c r="V51" s="96" t="s">
        <v>24</v>
      </c>
      <c r="W51" s="123"/>
      <c r="X51" s="114">
        <v>1944</v>
      </c>
      <c r="Y51" s="96" t="s">
        <v>24</v>
      </c>
      <c r="Z51" s="96" t="s">
        <v>24</v>
      </c>
      <c r="AA51" s="96" t="s">
        <v>24</v>
      </c>
      <c r="AB51" s="96" t="s">
        <v>24</v>
      </c>
      <c r="AC51" s="96" t="s">
        <v>24</v>
      </c>
      <c r="AD51" s="96" t="s">
        <v>24</v>
      </c>
      <c r="AE51" s="96" t="s">
        <v>24</v>
      </c>
      <c r="AF51" s="96" t="s">
        <v>24</v>
      </c>
      <c r="AG51" s="96" t="s">
        <v>24</v>
      </c>
      <c r="AH51" s="96" t="s">
        <v>24</v>
      </c>
      <c r="AI51" s="96" t="s">
        <v>24</v>
      </c>
      <c r="AJ51" s="96" t="s">
        <v>24</v>
      </c>
      <c r="AK51" s="96" t="s">
        <v>24</v>
      </c>
      <c r="AL51" s="96" t="s">
        <v>24</v>
      </c>
      <c r="AM51" s="96" t="s">
        <v>24</v>
      </c>
      <c r="AN51" s="96" t="s">
        <v>24</v>
      </c>
      <c r="AO51" s="96" t="s">
        <v>24</v>
      </c>
      <c r="AP51" s="96" t="s">
        <v>24</v>
      </c>
      <c r="AQ51" s="96" t="s">
        <v>24</v>
      </c>
      <c r="AR51" s="96" t="s">
        <v>24</v>
      </c>
      <c r="AS51" s="123"/>
      <c r="AT51" s="114">
        <v>1944</v>
      </c>
      <c r="AU51" s="96" t="s">
        <v>24</v>
      </c>
      <c r="AV51" s="96" t="s">
        <v>24</v>
      </c>
      <c r="AW51" s="96" t="s">
        <v>24</v>
      </c>
      <c r="AX51" s="96" t="s">
        <v>24</v>
      </c>
      <c r="AY51" s="96" t="s">
        <v>24</v>
      </c>
      <c r="AZ51" s="96" t="s">
        <v>24</v>
      </c>
      <c r="BA51" s="96" t="s">
        <v>24</v>
      </c>
      <c r="BB51" s="96" t="s">
        <v>24</v>
      </c>
      <c r="BC51" s="96" t="s">
        <v>24</v>
      </c>
      <c r="BD51" s="96" t="s">
        <v>24</v>
      </c>
      <c r="BE51" s="96" t="s">
        <v>24</v>
      </c>
      <c r="BF51" s="96" t="s">
        <v>24</v>
      </c>
      <c r="BG51" s="96" t="s">
        <v>24</v>
      </c>
      <c r="BH51" s="96" t="s">
        <v>24</v>
      </c>
      <c r="BI51" s="96" t="s">
        <v>24</v>
      </c>
      <c r="BJ51" s="96" t="s">
        <v>24</v>
      </c>
      <c r="BK51" s="96" t="s">
        <v>24</v>
      </c>
      <c r="BL51" s="96" t="s">
        <v>24</v>
      </c>
      <c r="BM51" s="96" t="s">
        <v>24</v>
      </c>
      <c r="BN51" s="96" t="s">
        <v>24</v>
      </c>
      <c r="BO51" s="123"/>
      <c r="BP51" s="114">
        <v>1944</v>
      </c>
    </row>
    <row r="52" spans="1:68">
      <c r="A52" s="123"/>
      <c r="B52" s="114">
        <v>1945</v>
      </c>
      <c r="C52" s="96" t="s">
        <v>24</v>
      </c>
      <c r="D52" s="96" t="s">
        <v>24</v>
      </c>
      <c r="E52" s="96" t="s">
        <v>24</v>
      </c>
      <c r="F52" s="96" t="s">
        <v>24</v>
      </c>
      <c r="G52" s="96" t="s">
        <v>24</v>
      </c>
      <c r="H52" s="96" t="s">
        <v>24</v>
      </c>
      <c r="I52" s="96" t="s">
        <v>24</v>
      </c>
      <c r="J52" s="96" t="s">
        <v>24</v>
      </c>
      <c r="K52" s="96" t="s">
        <v>24</v>
      </c>
      <c r="L52" s="96" t="s">
        <v>24</v>
      </c>
      <c r="M52" s="96" t="s">
        <v>24</v>
      </c>
      <c r="N52" s="96" t="s">
        <v>24</v>
      </c>
      <c r="O52" s="96" t="s">
        <v>24</v>
      </c>
      <c r="P52" s="96" t="s">
        <v>24</v>
      </c>
      <c r="Q52" s="96" t="s">
        <v>24</v>
      </c>
      <c r="R52" s="96" t="s">
        <v>24</v>
      </c>
      <c r="S52" s="96" t="s">
        <v>24</v>
      </c>
      <c r="T52" s="96" t="s">
        <v>24</v>
      </c>
      <c r="U52" s="96" t="s">
        <v>24</v>
      </c>
      <c r="V52" s="96" t="s">
        <v>24</v>
      </c>
      <c r="W52" s="123"/>
      <c r="X52" s="114">
        <v>1945</v>
      </c>
      <c r="Y52" s="96" t="s">
        <v>24</v>
      </c>
      <c r="Z52" s="96" t="s">
        <v>24</v>
      </c>
      <c r="AA52" s="96" t="s">
        <v>24</v>
      </c>
      <c r="AB52" s="96" t="s">
        <v>24</v>
      </c>
      <c r="AC52" s="96" t="s">
        <v>24</v>
      </c>
      <c r="AD52" s="96" t="s">
        <v>24</v>
      </c>
      <c r="AE52" s="96" t="s">
        <v>24</v>
      </c>
      <c r="AF52" s="96" t="s">
        <v>24</v>
      </c>
      <c r="AG52" s="96" t="s">
        <v>24</v>
      </c>
      <c r="AH52" s="96" t="s">
        <v>24</v>
      </c>
      <c r="AI52" s="96" t="s">
        <v>24</v>
      </c>
      <c r="AJ52" s="96" t="s">
        <v>24</v>
      </c>
      <c r="AK52" s="96" t="s">
        <v>24</v>
      </c>
      <c r="AL52" s="96" t="s">
        <v>24</v>
      </c>
      <c r="AM52" s="96" t="s">
        <v>24</v>
      </c>
      <c r="AN52" s="96" t="s">
        <v>24</v>
      </c>
      <c r="AO52" s="96" t="s">
        <v>24</v>
      </c>
      <c r="AP52" s="96" t="s">
        <v>24</v>
      </c>
      <c r="AQ52" s="96" t="s">
        <v>24</v>
      </c>
      <c r="AR52" s="96" t="s">
        <v>24</v>
      </c>
      <c r="AS52" s="123"/>
      <c r="AT52" s="114">
        <v>1945</v>
      </c>
      <c r="AU52" s="96" t="s">
        <v>24</v>
      </c>
      <c r="AV52" s="96" t="s">
        <v>24</v>
      </c>
      <c r="AW52" s="96" t="s">
        <v>24</v>
      </c>
      <c r="AX52" s="96" t="s">
        <v>24</v>
      </c>
      <c r="AY52" s="96" t="s">
        <v>24</v>
      </c>
      <c r="AZ52" s="96" t="s">
        <v>24</v>
      </c>
      <c r="BA52" s="96" t="s">
        <v>24</v>
      </c>
      <c r="BB52" s="96" t="s">
        <v>24</v>
      </c>
      <c r="BC52" s="96" t="s">
        <v>24</v>
      </c>
      <c r="BD52" s="96" t="s">
        <v>24</v>
      </c>
      <c r="BE52" s="96" t="s">
        <v>24</v>
      </c>
      <c r="BF52" s="96" t="s">
        <v>24</v>
      </c>
      <c r="BG52" s="96" t="s">
        <v>24</v>
      </c>
      <c r="BH52" s="96" t="s">
        <v>24</v>
      </c>
      <c r="BI52" s="96" t="s">
        <v>24</v>
      </c>
      <c r="BJ52" s="96" t="s">
        <v>24</v>
      </c>
      <c r="BK52" s="96" t="s">
        <v>24</v>
      </c>
      <c r="BL52" s="96" t="s">
        <v>24</v>
      </c>
      <c r="BM52" s="96" t="s">
        <v>24</v>
      </c>
      <c r="BN52" s="96" t="s">
        <v>24</v>
      </c>
      <c r="BO52" s="123"/>
      <c r="BP52" s="114">
        <v>1945</v>
      </c>
    </row>
    <row r="53" spans="1:68">
      <c r="A53" s="123"/>
      <c r="B53" s="114">
        <v>1946</v>
      </c>
      <c r="C53" s="96" t="s">
        <v>24</v>
      </c>
      <c r="D53" s="96" t="s">
        <v>24</v>
      </c>
      <c r="E53" s="96" t="s">
        <v>24</v>
      </c>
      <c r="F53" s="96" t="s">
        <v>24</v>
      </c>
      <c r="G53" s="96" t="s">
        <v>24</v>
      </c>
      <c r="H53" s="96" t="s">
        <v>24</v>
      </c>
      <c r="I53" s="96" t="s">
        <v>24</v>
      </c>
      <c r="J53" s="96" t="s">
        <v>24</v>
      </c>
      <c r="K53" s="96" t="s">
        <v>24</v>
      </c>
      <c r="L53" s="96" t="s">
        <v>24</v>
      </c>
      <c r="M53" s="96" t="s">
        <v>24</v>
      </c>
      <c r="N53" s="96" t="s">
        <v>24</v>
      </c>
      <c r="O53" s="96" t="s">
        <v>24</v>
      </c>
      <c r="P53" s="96" t="s">
        <v>24</v>
      </c>
      <c r="Q53" s="96" t="s">
        <v>24</v>
      </c>
      <c r="R53" s="96" t="s">
        <v>24</v>
      </c>
      <c r="S53" s="96" t="s">
        <v>24</v>
      </c>
      <c r="T53" s="96" t="s">
        <v>24</v>
      </c>
      <c r="U53" s="96" t="s">
        <v>24</v>
      </c>
      <c r="V53" s="96" t="s">
        <v>24</v>
      </c>
      <c r="W53" s="123"/>
      <c r="X53" s="114">
        <v>1946</v>
      </c>
      <c r="Y53" s="96" t="s">
        <v>24</v>
      </c>
      <c r="Z53" s="96" t="s">
        <v>24</v>
      </c>
      <c r="AA53" s="96" t="s">
        <v>24</v>
      </c>
      <c r="AB53" s="96" t="s">
        <v>24</v>
      </c>
      <c r="AC53" s="96" t="s">
        <v>24</v>
      </c>
      <c r="AD53" s="96" t="s">
        <v>24</v>
      </c>
      <c r="AE53" s="96" t="s">
        <v>24</v>
      </c>
      <c r="AF53" s="96" t="s">
        <v>24</v>
      </c>
      <c r="AG53" s="96" t="s">
        <v>24</v>
      </c>
      <c r="AH53" s="96" t="s">
        <v>24</v>
      </c>
      <c r="AI53" s="96" t="s">
        <v>24</v>
      </c>
      <c r="AJ53" s="96" t="s">
        <v>24</v>
      </c>
      <c r="AK53" s="96" t="s">
        <v>24</v>
      </c>
      <c r="AL53" s="96" t="s">
        <v>24</v>
      </c>
      <c r="AM53" s="96" t="s">
        <v>24</v>
      </c>
      <c r="AN53" s="96" t="s">
        <v>24</v>
      </c>
      <c r="AO53" s="96" t="s">
        <v>24</v>
      </c>
      <c r="AP53" s="96" t="s">
        <v>24</v>
      </c>
      <c r="AQ53" s="96" t="s">
        <v>24</v>
      </c>
      <c r="AR53" s="96" t="s">
        <v>24</v>
      </c>
      <c r="AS53" s="123"/>
      <c r="AT53" s="114">
        <v>1946</v>
      </c>
      <c r="AU53" s="96" t="s">
        <v>24</v>
      </c>
      <c r="AV53" s="96" t="s">
        <v>24</v>
      </c>
      <c r="AW53" s="96" t="s">
        <v>24</v>
      </c>
      <c r="AX53" s="96" t="s">
        <v>24</v>
      </c>
      <c r="AY53" s="96" t="s">
        <v>24</v>
      </c>
      <c r="AZ53" s="96" t="s">
        <v>24</v>
      </c>
      <c r="BA53" s="96" t="s">
        <v>24</v>
      </c>
      <c r="BB53" s="96" t="s">
        <v>24</v>
      </c>
      <c r="BC53" s="96" t="s">
        <v>24</v>
      </c>
      <c r="BD53" s="96" t="s">
        <v>24</v>
      </c>
      <c r="BE53" s="96" t="s">
        <v>24</v>
      </c>
      <c r="BF53" s="96" t="s">
        <v>24</v>
      </c>
      <c r="BG53" s="96" t="s">
        <v>24</v>
      </c>
      <c r="BH53" s="96" t="s">
        <v>24</v>
      </c>
      <c r="BI53" s="96" t="s">
        <v>24</v>
      </c>
      <c r="BJ53" s="96" t="s">
        <v>24</v>
      </c>
      <c r="BK53" s="96" t="s">
        <v>24</v>
      </c>
      <c r="BL53" s="96" t="s">
        <v>24</v>
      </c>
      <c r="BM53" s="96" t="s">
        <v>24</v>
      </c>
      <c r="BN53" s="96" t="s">
        <v>24</v>
      </c>
      <c r="BO53" s="123"/>
      <c r="BP53" s="114">
        <v>1946</v>
      </c>
    </row>
    <row r="54" spans="1:68">
      <c r="A54" s="123"/>
      <c r="B54" s="114">
        <v>1947</v>
      </c>
      <c r="C54" s="96" t="s">
        <v>24</v>
      </c>
      <c r="D54" s="96" t="s">
        <v>24</v>
      </c>
      <c r="E54" s="96" t="s">
        <v>24</v>
      </c>
      <c r="F54" s="96" t="s">
        <v>24</v>
      </c>
      <c r="G54" s="96" t="s">
        <v>24</v>
      </c>
      <c r="H54" s="96" t="s">
        <v>24</v>
      </c>
      <c r="I54" s="96" t="s">
        <v>24</v>
      </c>
      <c r="J54" s="96" t="s">
        <v>24</v>
      </c>
      <c r="K54" s="96" t="s">
        <v>24</v>
      </c>
      <c r="L54" s="96" t="s">
        <v>24</v>
      </c>
      <c r="M54" s="96" t="s">
        <v>24</v>
      </c>
      <c r="N54" s="96" t="s">
        <v>24</v>
      </c>
      <c r="O54" s="96" t="s">
        <v>24</v>
      </c>
      <c r="P54" s="96" t="s">
        <v>24</v>
      </c>
      <c r="Q54" s="96" t="s">
        <v>24</v>
      </c>
      <c r="R54" s="96" t="s">
        <v>24</v>
      </c>
      <c r="S54" s="96" t="s">
        <v>24</v>
      </c>
      <c r="T54" s="96" t="s">
        <v>24</v>
      </c>
      <c r="U54" s="96" t="s">
        <v>24</v>
      </c>
      <c r="V54" s="96" t="s">
        <v>24</v>
      </c>
      <c r="W54" s="123"/>
      <c r="X54" s="114">
        <v>1947</v>
      </c>
      <c r="Y54" s="96" t="s">
        <v>24</v>
      </c>
      <c r="Z54" s="96" t="s">
        <v>24</v>
      </c>
      <c r="AA54" s="96" t="s">
        <v>24</v>
      </c>
      <c r="AB54" s="96" t="s">
        <v>24</v>
      </c>
      <c r="AC54" s="96" t="s">
        <v>24</v>
      </c>
      <c r="AD54" s="96" t="s">
        <v>24</v>
      </c>
      <c r="AE54" s="96" t="s">
        <v>24</v>
      </c>
      <c r="AF54" s="96" t="s">
        <v>24</v>
      </c>
      <c r="AG54" s="96" t="s">
        <v>24</v>
      </c>
      <c r="AH54" s="96" t="s">
        <v>24</v>
      </c>
      <c r="AI54" s="96" t="s">
        <v>24</v>
      </c>
      <c r="AJ54" s="96" t="s">
        <v>24</v>
      </c>
      <c r="AK54" s="96" t="s">
        <v>24</v>
      </c>
      <c r="AL54" s="96" t="s">
        <v>24</v>
      </c>
      <c r="AM54" s="96" t="s">
        <v>24</v>
      </c>
      <c r="AN54" s="96" t="s">
        <v>24</v>
      </c>
      <c r="AO54" s="96" t="s">
        <v>24</v>
      </c>
      <c r="AP54" s="96" t="s">
        <v>24</v>
      </c>
      <c r="AQ54" s="96" t="s">
        <v>24</v>
      </c>
      <c r="AR54" s="96" t="s">
        <v>24</v>
      </c>
      <c r="AS54" s="123"/>
      <c r="AT54" s="114">
        <v>1947</v>
      </c>
      <c r="AU54" s="96" t="s">
        <v>24</v>
      </c>
      <c r="AV54" s="96" t="s">
        <v>24</v>
      </c>
      <c r="AW54" s="96" t="s">
        <v>24</v>
      </c>
      <c r="AX54" s="96" t="s">
        <v>24</v>
      </c>
      <c r="AY54" s="96" t="s">
        <v>24</v>
      </c>
      <c r="AZ54" s="96" t="s">
        <v>24</v>
      </c>
      <c r="BA54" s="96" t="s">
        <v>24</v>
      </c>
      <c r="BB54" s="96" t="s">
        <v>24</v>
      </c>
      <c r="BC54" s="96" t="s">
        <v>24</v>
      </c>
      <c r="BD54" s="96" t="s">
        <v>24</v>
      </c>
      <c r="BE54" s="96" t="s">
        <v>24</v>
      </c>
      <c r="BF54" s="96" t="s">
        <v>24</v>
      </c>
      <c r="BG54" s="96" t="s">
        <v>24</v>
      </c>
      <c r="BH54" s="96" t="s">
        <v>24</v>
      </c>
      <c r="BI54" s="96" t="s">
        <v>24</v>
      </c>
      <c r="BJ54" s="96" t="s">
        <v>24</v>
      </c>
      <c r="BK54" s="96" t="s">
        <v>24</v>
      </c>
      <c r="BL54" s="96" t="s">
        <v>24</v>
      </c>
      <c r="BM54" s="96" t="s">
        <v>24</v>
      </c>
      <c r="BN54" s="96" t="s">
        <v>24</v>
      </c>
      <c r="BO54" s="123"/>
      <c r="BP54" s="114">
        <v>1947</v>
      </c>
    </row>
    <row r="55" spans="1:68">
      <c r="A55" s="123"/>
      <c r="B55" s="114">
        <v>1948</v>
      </c>
      <c r="C55" s="96" t="s">
        <v>24</v>
      </c>
      <c r="D55" s="96" t="s">
        <v>24</v>
      </c>
      <c r="E55" s="96" t="s">
        <v>24</v>
      </c>
      <c r="F55" s="96" t="s">
        <v>24</v>
      </c>
      <c r="G55" s="96" t="s">
        <v>24</v>
      </c>
      <c r="H55" s="96" t="s">
        <v>24</v>
      </c>
      <c r="I55" s="96" t="s">
        <v>24</v>
      </c>
      <c r="J55" s="96" t="s">
        <v>24</v>
      </c>
      <c r="K55" s="96" t="s">
        <v>24</v>
      </c>
      <c r="L55" s="96" t="s">
        <v>24</v>
      </c>
      <c r="M55" s="96" t="s">
        <v>24</v>
      </c>
      <c r="N55" s="96" t="s">
        <v>24</v>
      </c>
      <c r="O55" s="96" t="s">
        <v>24</v>
      </c>
      <c r="P55" s="96" t="s">
        <v>24</v>
      </c>
      <c r="Q55" s="96" t="s">
        <v>24</v>
      </c>
      <c r="R55" s="96" t="s">
        <v>24</v>
      </c>
      <c r="S55" s="96" t="s">
        <v>24</v>
      </c>
      <c r="T55" s="96" t="s">
        <v>24</v>
      </c>
      <c r="U55" s="96" t="s">
        <v>24</v>
      </c>
      <c r="V55" s="96" t="s">
        <v>24</v>
      </c>
      <c r="W55" s="123"/>
      <c r="X55" s="114">
        <v>1948</v>
      </c>
      <c r="Y55" s="96" t="s">
        <v>24</v>
      </c>
      <c r="Z55" s="96" t="s">
        <v>24</v>
      </c>
      <c r="AA55" s="96" t="s">
        <v>24</v>
      </c>
      <c r="AB55" s="96" t="s">
        <v>24</v>
      </c>
      <c r="AC55" s="96" t="s">
        <v>24</v>
      </c>
      <c r="AD55" s="96" t="s">
        <v>24</v>
      </c>
      <c r="AE55" s="96" t="s">
        <v>24</v>
      </c>
      <c r="AF55" s="96" t="s">
        <v>24</v>
      </c>
      <c r="AG55" s="96" t="s">
        <v>24</v>
      </c>
      <c r="AH55" s="96" t="s">
        <v>24</v>
      </c>
      <c r="AI55" s="96" t="s">
        <v>24</v>
      </c>
      <c r="AJ55" s="96" t="s">
        <v>24</v>
      </c>
      <c r="AK55" s="96" t="s">
        <v>24</v>
      </c>
      <c r="AL55" s="96" t="s">
        <v>24</v>
      </c>
      <c r="AM55" s="96" t="s">
        <v>24</v>
      </c>
      <c r="AN55" s="96" t="s">
        <v>24</v>
      </c>
      <c r="AO55" s="96" t="s">
        <v>24</v>
      </c>
      <c r="AP55" s="96" t="s">
        <v>24</v>
      </c>
      <c r="AQ55" s="96" t="s">
        <v>24</v>
      </c>
      <c r="AR55" s="96" t="s">
        <v>24</v>
      </c>
      <c r="AS55" s="123"/>
      <c r="AT55" s="114">
        <v>1948</v>
      </c>
      <c r="AU55" s="96" t="s">
        <v>24</v>
      </c>
      <c r="AV55" s="96" t="s">
        <v>24</v>
      </c>
      <c r="AW55" s="96" t="s">
        <v>24</v>
      </c>
      <c r="AX55" s="96" t="s">
        <v>24</v>
      </c>
      <c r="AY55" s="96" t="s">
        <v>24</v>
      </c>
      <c r="AZ55" s="96" t="s">
        <v>24</v>
      </c>
      <c r="BA55" s="96" t="s">
        <v>24</v>
      </c>
      <c r="BB55" s="96" t="s">
        <v>24</v>
      </c>
      <c r="BC55" s="96" t="s">
        <v>24</v>
      </c>
      <c r="BD55" s="96" t="s">
        <v>24</v>
      </c>
      <c r="BE55" s="96" t="s">
        <v>24</v>
      </c>
      <c r="BF55" s="96" t="s">
        <v>24</v>
      </c>
      <c r="BG55" s="96" t="s">
        <v>24</v>
      </c>
      <c r="BH55" s="96" t="s">
        <v>24</v>
      </c>
      <c r="BI55" s="96" t="s">
        <v>24</v>
      </c>
      <c r="BJ55" s="96" t="s">
        <v>24</v>
      </c>
      <c r="BK55" s="96" t="s">
        <v>24</v>
      </c>
      <c r="BL55" s="96" t="s">
        <v>24</v>
      </c>
      <c r="BM55" s="96" t="s">
        <v>24</v>
      </c>
      <c r="BN55" s="96" t="s">
        <v>24</v>
      </c>
      <c r="BO55" s="123"/>
      <c r="BP55" s="114">
        <v>1948</v>
      </c>
    </row>
    <row r="56" spans="1:68">
      <c r="A56" s="123"/>
      <c r="B56" s="114">
        <v>1949</v>
      </c>
      <c r="C56" s="96" t="s">
        <v>24</v>
      </c>
      <c r="D56" s="96" t="s">
        <v>24</v>
      </c>
      <c r="E56" s="96" t="s">
        <v>24</v>
      </c>
      <c r="F56" s="96" t="s">
        <v>24</v>
      </c>
      <c r="G56" s="96" t="s">
        <v>24</v>
      </c>
      <c r="H56" s="96" t="s">
        <v>24</v>
      </c>
      <c r="I56" s="96" t="s">
        <v>24</v>
      </c>
      <c r="J56" s="96" t="s">
        <v>24</v>
      </c>
      <c r="K56" s="96" t="s">
        <v>24</v>
      </c>
      <c r="L56" s="96" t="s">
        <v>24</v>
      </c>
      <c r="M56" s="96" t="s">
        <v>24</v>
      </c>
      <c r="N56" s="96" t="s">
        <v>24</v>
      </c>
      <c r="O56" s="96" t="s">
        <v>24</v>
      </c>
      <c r="P56" s="96" t="s">
        <v>24</v>
      </c>
      <c r="Q56" s="96" t="s">
        <v>24</v>
      </c>
      <c r="R56" s="96" t="s">
        <v>24</v>
      </c>
      <c r="S56" s="96" t="s">
        <v>24</v>
      </c>
      <c r="T56" s="96" t="s">
        <v>24</v>
      </c>
      <c r="U56" s="96" t="s">
        <v>24</v>
      </c>
      <c r="V56" s="96" t="s">
        <v>24</v>
      </c>
      <c r="W56" s="123"/>
      <c r="X56" s="114">
        <v>1949</v>
      </c>
      <c r="Y56" s="96" t="s">
        <v>24</v>
      </c>
      <c r="Z56" s="96" t="s">
        <v>24</v>
      </c>
      <c r="AA56" s="96" t="s">
        <v>24</v>
      </c>
      <c r="AB56" s="96" t="s">
        <v>24</v>
      </c>
      <c r="AC56" s="96" t="s">
        <v>24</v>
      </c>
      <c r="AD56" s="96" t="s">
        <v>24</v>
      </c>
      <c r="AE56" s="96" t="s">
        <v>24</v>
      </c>
      <c r="AF56" s="96" t="s">
        <v>24</v>
      </c>
      <c r="AG56" s="96" t="s">
        <v>24</v>
      </c>
      <c r="AH56" s="96" t="s">
        <v>24</v>
      </c>
      <c r="AI56" s="96" t="s">
        <v>24</v>
      </c>
      <c r="AJ56" s="96" t="s">
        <v>24</v>
      </c>
      <c r="AK56" s="96" t="s">
        <v>24</v>
      </c>
      <c r="AL56" s="96" t="s">
        <v>24</v>
      </c>
      <c r="AM56" s="96" t="s">
        <v>24</v>
      </c>
      <c r="AN56" s="96" t="s">
        <v>24</v>
      </c>
      <c r="AO56" s="96" t="s">
        <v>24</v>
      </c>
      <c r="AP56" s="96" t="s">
        <v>24</v>
      </c>
      <c r="AQ56" s="96" t="s">
        <v>24</v>
      </c>
      <c r="AR56" s="96" t="s">
        <v>24</v>
      </c>
      <c r="AS56" s="123"/>
      <c r="AT56" s="114">
        <v>1949</v>
      </c>
      <c r="AU56" s="96" t="s">
        <v>24</v>
      </c>
      <c r="AV56" s="96" t="s">
        <v>24</v>
      </c>
      <c r="AW56" s="96" t="s">
        <v>24</v>
      </c>
      <c r="AX56" s="96" t="s">
        <v>24</v>
      </c>
      <c r="AY56" s="96" t="s">
        <v>24</v>
      </c>
      <c r="AZ56" s="96" t="s">
        <v>24</v>
      </c>
      <c r="BA56" s="96" t="s">
        <v>24</v>
      </c>
      <c r="BB56" s="96" t="s">
        <v>24</v>
      </c>
      <c r="BC56" s="96" t="s">
        <v>24</v>
      </c>
      <c r="BD56" s="96" t="s">
        <v>24</v>
      </c>
      <c r="BE56" s="96" t="s">
        <v>24</v>
      </c>
      <c r="BF56" s="96" t="s">
        <v>24</v>
      </c>
      <c r="BG56" s="96" t="s">
        <v>24</v>
      </c>
      <c r="BH56" s="96" t="s">
        <v>24</v>
      </c>
      <c r="BI56" s="96" t="s">
        <v>24</v>
      </c>
      <c r="BJ56" s="96" t="s">
        <v>24</v>
      </c>
      <c r="BK56" s="96" t="s">
        <v>24</v>
      </c>
      <c r="BL56" s="96" t="s">
        <v>24</v>
      </c>
      <c r="BM56" s="96" t="s">
        <v>24</v>
      </c>
      <c r="BN56" s="96" t="s">
        <v>24</v>
      </c>
      <c r="BO56" s="123"/>
      <c r="BP56" s="114">
        <v>1949</v>
      </c>
    </row>
    <row r="57" spans="1:68">
      <c r="A57" s="123"/>
      <c r="B57" s="115">
        <v>1950</v>
      </c>
      <c r="C57" s="96">
        <v>0</v>
      </c>
      <c r="D57" s="96">
        <v>0</v>
      </c>
      <c r="E57" s="96">
        <v>0</v>
      </c>
      <c r="F57" s="96">
        <v>0</v>
      </c>
      <c r="G57" s="96">
        <v>0.91213129999999998</v>
      </c>
      <c r="H57" s="96">
        <v>1.7331023000000001</v>
      </c>
      <c r="I57" s="96">
        <v>1.2991231000000001</v>
      </c>
      <c r="J57" s="96">
        <v>1.2618297000000001</v>
      </c>
      <c r="K57" s="96">
        <v>2.4415765999999999</v>
      </c>
      <c r="L57" s="96">
        <v>1.5948963</v>
      </c>
      <c r="M57" s="96">
        <v>3.6714088999999999</v>
      </c>
      <c r="N57" s="96">
        <v>2.0212227999999999</v>
      </c>
      <c r="O57" s="96">
        <v>2.2896394</v>
      </c>
      <c r="P57" s="96">
        <v>6.2893081999999998</v>
      </c>
      <c r="Q57" s="96">
        <v>8.3135391999999992</v>
      </c>
      <c r="R57" s="96">
        <v>5.8479532000000001</v>
      </c>
      <c r="S57" s="96">
        <v>3.6363636000000001</v>
      </c>
      <c r="T57" s="96">
        <v>7.751938</v>
      </c>
      <c r="U57" s="96">
        <v>1.5523054000000001</v>
      </c>
      <c r="V57" s="96">
        <v>1.9462666</v>
      </c>
      <c r="W57" s="123"/>
      <c r="X57" s="115">
        <v>1950</v>
      </c>
      <c r="Y57" s="96">
        <v>0</v>
      </c>
      <c r="Z57" s="96">
        <v>0</v>
      </c>
      <c r="AA57" s="96">
        <v>0</v>
      </c>
      <c r="AB57" s="96">
        <v>0.37037039999999999</v>
      </c>
      <c r="AC57" s="96">
        <v>0</v>
      </c>
      <c r="AD57" s="96">
        <v>0.60386470000000003</v>
      </c>
      <c r="AE57" s="96">
        <v>0.99108030000000003</v>
      </c>
      <c r="AF57" s="96">
        <v>1.9595035999999999</v>
      </c>
      <c r="AG57" s="96">
        <v>1.5232292000000001</v>
      </c>
      <c r="AH57" s="96">
        <v>1.7233951000000001</v>
      </c>
      <c r="AI57" s="96">
        <v>0.90456809999999999</v>
      </c>
      <c r="AJ57" s="96">
        <v>1.4312977</v>
      </c>
      <c r="AK57" s="96">
        <v>0.54945049999999995</v>
      </c>
      <c r="AL57" s="96">
        <v>2.1474587999999999</v>
      </c>
      <c r="AM57" s="96">
        <v>1.9900498</v>
      </c>
      <c r="AN57" s="96">
        <v>3.1347961999999998</v>
      </c>
      <c r="AO57" s="96">
        <v>8.0428954000000008</v>
      </c>
      <c r="AP57" s="96">
        <v>10.471204</v>
      </c>
      <c r="AQ57" s="96">
        <v>0.93692980000000003</v>
      </c>
      <c r="AR57" s="96">
        <v>1.1946018</v>
      </c>
      <c r="AS57" s="123"/>
      <c r="AT57" s="115">
        <v>1950</v>
      </c>
      <c r="AU57" s="96">
        <v>0</v>
      </c>
      <c r="AV57" s="96">
        <v>0</v>
      </c>
      <c r="AW57" s="96">
        <v>0</v>
      </c>
      <c r="AX57" s="96">
        <v>0.1812579</v>
      </c>
      <c r="AY57" s="96">
        <v>0.46801870000000001</v>
      </c>
      <c r="AZ57" s="96">
        <v>1.1809860999999999</v>
      </c>
      <c r="BA57" s="96">
        <v>1.1464133999999999</v>
      </c>
      <c r="BB57" s="96">
        <v>1.6046213</v>
      </c>
      <c r="BC57" s="96">
        <v>2.0025487000000002</v>
      </c>
      <c r="BD57" s="96">
        <v>1.6566577</v>
      </c>
      <c r="BE57" s="96">
        <v>2.2779042999999999</v>
      </c>
      <c r="BF57" s="96">
        <v>1.7177914000000001</v>
      </c>
      <c r="BG57" s="96">
        <v>1.4017382</v>
      </c>
      <c r="BH57" s="96">
        <v>4.1213937999999999</v>
      </c>
      <c r="BI57" s="96">
        <v>4.8727666000000003</v>
      </c>
      <c r="BJ57" s="96">
        <v>4.3440487000000001</v>
      </c>
      <c r="BK57" s="96">
        <v>6.1728395000000003</v>
      </c>
      <c r="BL57" s="96">
        <v>9.375</v>
      </c>
      <c r="BM57" s="96">
        <v>1.247142</v>
      </c>
      <c r="BN57" s="96">
        <v>1.5637316999999999</v>
      </c>
      <c r="BO57" s="123"/>
      <c r="BP57" s="115">
        <v>1950</v>
      </c>
    </row>
    <row r="58" spans="1:68">
      <c r="A58" s="123"/>
      <c r="B58" s="115">
        <v>1951</v>
      </c>
      <c r="C58" s="96">
        <v>0</v>
      </c>
      <c r="D58" s="96">
        <v>0</v>
      </c>
      <c r="E58" s="96">
        <v>0</v>
      </c>
      <c r="F58" s="96">
        <v>0.71326679999999998</v>
      </c>
      <c r="G58" s="96">
        <v>1.2099214</v>
      </c>
      <c r="H58" s="96">
        <v>0.55834729999999999</v>
      </c>
      <c r="I58" s="96">
        <v>0.92535469999999997</v>
      </c>
      <c r="J58" s="96">
        <v>3.0646643999999998</v>
      </c>
      <c r="K58" s="96">
        <v>0.67249499999999995</v>
      </c>
      <c r="L58" s="96">
        <v>1.1587486</v>
      </c>
      <c r="M58" s="96">
        <v>1.7849174000000001</v>
      </c>
      <c r="N58" s="96">
        <v>2.5316456000000001</v>
      </c>
      <c r="O58" s="96">
        <v>4.4868199999999998</v>
      </c>
      <c r="P58" s="96">
        <v>4.5941806999999999</v>
      </c>
      <c r="Q58" s="96">
        <v>4.5662099999999999</v>
      </c>
      <c r="R58" s="96">
        <v>7.7972710000000003</v>
      </c>
      <c r="S58" s="96">
        <v>10.600707</v>
      </c>
      <c r="T58" s="96">
        <v>7.6335877999999999</v>
      </c>
      <c r="U58" s="96">
        <v>1.4340457</v>
      </c>
      <c r="V58" s="96">
        <v>1.8550838000000001</v>
      </c>
      <c r="W58" s="123"/>
      <c r="X58" s="115">
        <v>1951</v>
      </c>
      <c r="Y58" s="96">
        <v>0</v>
      </c>
      <c r="Z58" s="96">
        <v>0</v>
      </c>
      <c r="AA58" s="96">
        <v>0</v>
      </c>
      <c r="AB58" s="96">
        <v>0.37313429999999997</v>
      </c>
      <c r="AC58" s="96">
        <v>1.2841091</v>
      </c>
      <c r="AD58" s="96">
        <v>0.59329580000000004</v>
      </c>
      <c r="AE58" s="96">
        <v>0.31826860000000001</v>
      </c>
      <c r="AF58" s="96">
        <v>1.5888146999999999</v>
      </c>
      <c r="AG58" s="96">
        <v>1.0989011</v>
      </c>
      <c r="AH58" s="96">
        <v>0</v>
      </c>
      <c r="AI58" s="96">
        <v>1.3410818</v>
      </c>
      <c r="AJ58" s="96">
        <v>3.3081285</v>
      </c>
      <c r="AK58" s="96">
        <v>3.2137118</v>
      </c>
      <c r="AL58" s="96">
        <v>3.4698126</v>
      </c>
      <c r="AM58" s="96">
        <v>4.7573739000000002</v>
      </c>
      <c r="AN58" s="96">
        <v>7.6335877999999999</v>
      </c>
      <c r="AO58" s="96">
        <v>5.1948052000000002</v>
      </c>
      <c r="AP58" s="96">
        <v>0</v>
      </c>
      <c r="AQ58" s="96">
        <v>1.1756238000000001</v>
      </c>
      <c r="AR58" s="96">
        <v>1.3538654000000001</v>
      </c>
      <c r="AS58" s="123"/>
      <c r="AT58" s="115">
        <v>1951</v>
      </c>
      <c r="AU58" s="96">
        <v>0</v>
      </c>
      <c r="AV58" s="96">
        <v>0</v>
      </c>
      <c r="AW58" s="96">
        <v>0</v>
      </c>
      <c r="AX58" s="96">
        <v>0.54704600000000003</v>
      </c>
      <c r="AY58" s="96">
        <v>1.2459119000000001</v>
      </c>
      <c r="AZ58" s="96">
        <v>0.5752912</v>
      </c>
      <c r="BA58" s="96">
        <v>0.62656639999999997</v>
      </c>
      <c r="BB58" s="96">
        <v>2.3400935999999999</v>
      </c>
      <c r="BC58" s="96">
        <v>0.87657779999999996</v>
      </c>
      <c r="BD58" s="96">
        <v>0.60679609999999995</v>
      </c>
      <c r="BE58" s="96">
        <v>1.5631979</v>
      </c>
      <c r="BF58" s="96">
        <v>2.9332680999999998</v>
      </c>
      <c r="BG58" s="96">
        <v>3.8356164000000001</v>
      </c>
      <c r="BH58" s="96">
        <v>4.0043683999999997</v>
      </c>
      <c r="BI58" s="96">
        <v>4.6704721999999999</v>
      </c>
      <c r="BJ58" s="96">
        <v>7.7054795</v>
      </c>
      <c r="BK58" s="96">
        <v>7.4850298999999998</v>
      </c>
      <c r="BL58" s="96">
        <v>3.0581040000000002</v>
      </c>
      <c r="BM58" s="96">
        <v>1.3061495999999999</v>
      </c>
      <c r="BN58" s="96">
        <v>1.5889936</v>
      </c>
      <c r="BO58" s="123"/>
      <c r="BP58" s="115">
        <v>1951</v>
      </c>
    </row>
    <row r="59" spans="1:68">
      <c r="A59" s="123"/>
      <c r="B59" s="115">
        <v>1952</v>
      </c>
      <c r="C59" s="96">
        <v>0</v>
      </c>
      <c r="D59" s="96">
        <v>0</v>
      </c>
      <c r="E59" s="96">
        <v>0.31007750000000001</v>
      </c>
      <c r="F59" s="96">
        <v>0.34867500000000001</v>
      </c>
      <c r="G59" s="96">
        <v>1.211754</v>
      </c>
      <c r="H59" s="96">
        <v>1.0931949000000001</v>
      </c>
      <c r="I59" s="96">
        <v>1.7636684</v>
      </c>
      <c r="J59" s="96">
        <v>1.8132366</v>
      </c>
      <c r="K59" s="96">
        <v>2.5948750999999999</v>
      </c>
      <c r="L59" s="96">
        <v>2.9906541999999998</v>
      </c>
      <c r="M59" s="96">
        <v>1.7376195000000001</v>
      </c>
      <c r="N59" s="96">
        <v>3.0596633999999998</v>
      </c>
      <c r="O59" s="96">
        <v>2.2099448000000002</v>
      </c>
      <c r="P59" s="96">
        <v>6.7114094</v>
      </c>
      <c r="Q59" s="96">
        <v>1.1049724000000001</v>
      </c>
      <c r="R59" s="96">
        <v>5.7803468000000002</v>
      </c>
      <c r="S59" s="96">
        <v>10.56338</v>
      </c>
      <c r="T59" s="96">
        <v>7.6335877999999999</v>
      </c>
      <c r="U59" s="96">
        <v>1.5780084999999999</v>
      </c>
      <c r="V59" s="96">
        <v>1.9658887</v>
      </c>
      <c r="W59" s="123"/>
      <c r="X59" s="115">
        <v>1952</v>
      </c>
      <c r="Y59" s="96">
        <v>0</v>
      </c>
      <c r="Z59" s="96">
        <v>0</v>
      </c>
      <c r="AA59" s="96">
        <v>0</v>
      </c>
      <c r="AB59" s="96">
        <v>0.36536350000000001</v>
      </c>
      <c r="AC59" s="96">
        <v>1.6458196</v>
      </c>
      <c r="AD59" s="96">
        <v>1.4801658</v>
      </c>
      <c r="AE59" s="96">
        <v>0.92592589999999997</v>
      </c>
      <c r="AF59" s="96">
        <v>2.1895527000000001</v>
      </c>
      <c r="AG59" s="96">
        <v>2.1149100999999999</v>
      </c>
      <c r="AH59" s="96">
        <v>3.3167496000000001</v>
      </c>
      <c r="AI59" s="96">
        <v>1.7730496</v>
      </c>
      <c r="AJ59" s="96">
        <v>3.3143938999999998</v>
      </c>
      <c r="AK59" s="96">
        <v>1.5592516000000001</v>
      </c>
      <c r="AL59" s="96">
        <v>1.3386880999999999</v>
      </c>
      <c r="AM59" s="96">
        <v>2.7548208999999999</v>
      </c>
      <c r="AN59" s="96">
        <v>4.4642856999999996</v>
      </c>
      <c r="AO59" s="96">
        <v>7.6726343000000004</v>
      </c>
      <c r="AP59" s="96">
        <v>0</v>
      </c>
      <c r="AQ59" s="96">
        <v>1.4071625000000001</v>
      </c>
      <c r="AR59" s="96">
        <v>1.6192651</v>
      </c>
      <c r="AS59" s="123"/>
      <c r="AT59" s="115">
        <v>1952</v>
      </c>
      <c r="AU59" s="96">
        <v>0</v>
      </c>
      <c r="AV59" s="96">
        <v>0</v>
      </c>
      <c r="AW59" s="96">
        <v>0.1580028</v>
      </c>
      <c r="AX59" s="96">
        <v>0.35682429999999998</v>
      </c>
      <c r="AY59" s="96">
        <v>1.4197823000000001</v>
      </c>
      <c r="AZ59" s="96">
        <v>1.2789541</v>
      </c>
      <c r="BA59" s="96">
        <v>1.3550135999999999</v>
      </c>
      <c r="BB59" s="96">
        <v>1.9981555</v>
      </c>
      <c r="BC59" s="96">
        <v>2.3648649000000002</v>
      </c>
      <c r="BD59" s="96">
        <v>3.1452722999999998</v>
      </c>
      <c r="BE59" s="96">
        <v>1.7551558</v>
      </c>
      <c r="BF59" s="96">
        <v>3.1917506000000002</v>
      </c>
      <c r="BG59" s="96">
        <v>1.8746651999999999</v>
      </c>
      <c r="BH59" s="96">
        <v>3.8800705</v>
      </c>
      <c r="BI59" s="96">
        <v>2.0060180999999999</v>
      </c>
      <c r="BJ59" s="96">
        <v>5.0377834000000004</v>
      </c>
      <c r="BK59" s="96">
        <v>8.8888888999999995</v>
      </c>
      <c r="BL59" s="96">
        <v>3.0211480000000002</v>
      </c>
      <c r="BM59" s="96">
        <v>1.4936605999999999</v>
      </c>
      <c r="BN59" s="96">
        <v>1.7724902</v>
      </c>
      <c r="BO59" s="123"/>
      <c r="BP59" s="115">
        <v>1952</v>
      </c>
    </row>
    <row r="60" spans="1:68">
      <c r="A60" s="123"/>
      <c r="B60" s="115">
        <v>1953</v>
      </c>
      <c r="C60" s="96">
        <v>0</v>
      </c>
      <c r="D60" s="96">
        <v>0</v>
      </c>
      <c r="E60" s="96">
        <v>0</v>
      </c>
      <c r="F60" s="96">
        <v>0.3411805</v>
      </c>
      <c r="G60" s="96">
        <v>0.93662190000000001</v>
      </c>
      <c r="H60" s="96">
        <v>1.0887316</v>
      </c>
      <c r="I60" s="96">
        <v>1.6953942</v>
      </c>
      <c r="J60" s="96">
        <v>2.1315469</v>
      </c>
      <c r="K60" s="96">
        <v>2.8436018999999999</v>
      </c>
      <c r="L60" s="96">
        <v>1.8115942</v>
      </c>
      <c r="M60" s="96">
        <v>3.4115139000000001</v>
      </c>
      <c r="N60" s="96">
        <v>2.0212227999999999</v>
      </c>
      <c r="O60" s="96">
        <v>3.8588754000000001</v>
      </c>
      <c r="P60" s="96">
        <v>5.7512581000000003</v>
      </c>
      <c r="Q60" s="96">
        <v>4.3196544000000001</v>
      </c>
      <c r="R60" s="96">
        <v>5.6179775000000003</v>
      </c>
      <c r="S60" s="96">
        <v>10.638298000000001</v>
      </c>
      <c r="T60" s="96">
        <v>14.814814999999999</v>
      </c>
      <c r="U60" s="96">
        <v>1.6582261</v>
      </c>
      <c r="V60" s="96">
        <v>2.1757355</v>
      </c>
      <c r="W60" s="123"/>
      <c r="X60" s="115">
        <v>1953</v>
      </c>
      <c r="Y60" s="96">
        <v>0</v>
      </c>
      <c r="Z60" s="96">
        <v>0</v>
      </c>
      <c r="AA60" s="96">
        <v>0.62383029999999995</v>
      </c>
      <c r="AB60" s="96">
        <v>0</v>
      </c>
      <c r="AC60" s="96">
        <v>0.67865629999999999</v>
      </c>
      <c r="AD60" s="96">
        <v>1.4850015000000001</v>
      </c>
      <c r="AE60" s="96">
        <v>2.0914252000000002</v>
      </c>
      <c r="AF60" s="96">
        <v>0.93808630000000004</v>
      </c>
      <c r="AG60" s="96">
        <v>2.3947999000000002</v>
      </c>
      <c r="AH60" s="96">
        <v>1.6057808</v>
      </c>
      <c r="AI60" s="96">
        <v>1.3239188</v>
      </c>
      <c r="AJ60" s="96">
        <v>0.94339620000000002</v>
      </c>
      <c r="AK60" s="96">
        <v>3.0737705000000002</v>
      </c>
      <c r="AL60" s="96">
        <v>1.9243105</v>
      </c>
      <c r="AM60" s="96">
        <v>3.5746202</v>
      </c>
      <c r="AN60" s="96">
        <v>7.1326676000000004</v>
      </c>
      <c r="AO60" s="96">
        <v>7.6142132</v>
      </c>
      <c r="AP60" s="96">
        <v>0</v>
      </c>
      <c r="AQ60" s="96">
        <v>1.2865578</v>
      </c>
      <c r="AR60" s="96">
        <v>1.4949669000000001</v>
      </c>
      <c r="AS60" s="123"/>
      <c r="AT60" s="115">
        <v>1953</v>
      </c>
      <c r="AU60" s="96">
        <v>0</v>
      </c>
      <c r="AV60" s="96">
        <v>0</v>
      </c>
      <c r="AW60" s="96">
        <v>0.30562349999999999</v>
      </c>
      <c r="AX60" s="96">
        <v>0.17439830000000001</v>
      </c>
      <c r="AY60" s="96">
        <v>0.81300810000000001</v>
      </c>
      <c r="AZ60" s="96">
        <v>1.2782275000000001</v>
      </c>
      <c r="BA60" s="96">
        <v>1.8878885000000001</v>
      </c>
      <c r="BB60" s="96">
        <v>1.5427337000000001</v>
      </c>
      <c r="BC60" s="96">
        <v>2.6281208999999999</v>
      </c>
      <c r="BD60" s="96">
        <v>1.7139591999999999</v>
      </c>
      <c r="BE60" s="96">
        <v>2.3855997000000002</v>
      </c>
      <c r="BF60" s="96">
        <v>1.4637716999999999</v>
      </c>
      <c r="BG60" s="96">
        <v>3.4519384</v>
      </c>
      <c r="BH60" s="96">
        <v>3.7288136000000001</v>
      </c>
      <c r="BI60" s="96">
        <v>3.9119804</v>
      </c>
      <c r="BJ60" s="96">
        <v>6.4777328000000001</v>
      </c>
      <c r="BK60" s="96">
        <v>8.8757395999999993</v>
      </c>
      <c r="BL60" s="96">
        <v>5.7471264</v>
      </c>
      <c r="BM60" s="96">
        <v>1.4747087000000001</v>
      </c>
      <c r="BN60" s="96">
        <v>1.8065876999999999</v>
      </c>
      <c r="BO60" s="123"/>
      <c r="BP60" s="115">
        <v>1953</v>
      </c>
    </row>
    <row r="61" spans="1:68">
      <c r="A61" s="123"/>
      <c r="B61" s="115">
        <v>1954</v>
      </c>
      <c r="C61" s="96">
        <v>0</v>
      </c>
      <c r="D61" s="96">
        <v>0</v>
      </c>
      <c r="E61" s="96">
        <v>0</v>
      </c>
      <c r="F61" s="96">
        <v>0.99403580000000002</v>
      </c>
      <c r="G61" s="96">
        <v>0.32102730000000002</v>
      </c>
      <c r="H61" s="96">
        <v>1.0917030999999999</v>
      </c>
      <c r="I61" s="96">
        <v>1.0937927000000001</v>
      </c>
      <c r="J61" s="96">
        <v>1.2368584</v>
      </c>
      <c r="K61" s="96">
        <v>3.3887862000000002</v>
      </c>
      <c r="L61" s="96">
        <v>2.8139289000000001</v>
      </c>
      <c r="M61" s="96">
        <v>1.6666666999999999</v>
      </c>
      <c r="N61" s="96">
        <v>2.0010005</v>
      </c>
      <c r="O61" s="96">
        <v>3.8953812000000001</v>
      </c>
      <c r="P61" s="96">
        <v>1.3927577</v>
      </c>
      <c r="Q61" s="96">
        <v>1.0471204000000001</v>
      </c>
      <c r="R61" s="96">
        <v>3.6630037</v>
      </c>
      <c r="S61" s="96">
        <v>7.0671378000000002</v>
      </c>
      <c r="T61" s="96">
        <v>14.285714</v>
      </c>
      <c r="U61" s="96">
        <v>1.2978156999999999</v>
      </c>
      <c r="V61" s="96">
        <v>1.6801048000000001</v>
      </c>
      <c r="W61" s="123"/>
      <c r="X61" s="115">
        <v>1954</v>
      </c>
      <c r="Y61" s="96">
        <v>0</v>
      </c>
      <c r="Z61" s="96">
        <v>0</v>
      </c>
      <c r="AA61" s="96">
        <v>0</v>
      </c>
      <c r="AB61" s="96">
        <v>0.34494649999999999</v>
      </c>
      <c r="AC61" s="96">
        <v>0.34782610000000003</v>
      </c>
      <c r="AD61" s="96">
        <v>0</v>
      </c>
      <c r="AE61" s="96">
        <v>1.7406440000000001</v>
      </c>
      <c r="AF61" s="96">
        <v>3.1625553000000002</v>
      </c>
      <c r="AG61" s="96">
        <v>1.6436554999999999</v>
      </c>
      <c r="AH61" s="96">
        <v>3.1116296999999999</v>
      </c>
      <c r="AI61" s="96">
        <v>3.5133947999999999</v>
      </c>
      <c r="AJ61" s="96">
        <v>1.8867925000000001</v>
      </c>
      <c r="AK61" s="96">
        <v>2.0263425000000002</v>
      </c>
      <c r="AL61" s="96">
        <v>3.0978933999999998</v>
      </c>
      <c r="AM61" s="96">
        <v>3.4843206000000002</v>
      </c>
      <c r="AN61" s="96">
        <v>6.8212824000000003</v>
      </c>
      <c r="AO61" s="96">
        <v>2.5</v>
      </c>
      <c r="AP61" s="96">
        <v>4.4642856999999996</v>
      </c>
      <c r="AQ61" s="96">
        <v>1.4187911</v>
      </c>
      <c r="AR61" s="96">
        <v>1.6937047999999999</v>
      </c>
      <c r="AS61" s="123"/>
      <c r="AT61" s="115">
        <v>1954</v>
      </c>
      <c r="AU61" s="96">
        <v>0</v>
      </c>
      <c r="AV61" s="96">
        <v>0</v>
      </c>
      <c r="AW61" s="96">
        <v>0</v>
      </c>
      <c r="AX61" s="96">
        <v>0.67601829999999996</v>
      </c>
      <c r="AY61" s="96">
        <v>0.33388980000000001</v>
      </c>
      <c r="AZ61" s="96">
        <v>0.5700442</v>
      </c>
      <c r="BA61" s="96">
        <v>1.4076576999999999</v>
      </c>
      <c r="BB61" s="96">
        <v>2.1888679999999998</v>
      </c>
      <c r="BC61" s="96">
        <v>2.5445293000000002</v>
      </c>
      <c r="BD61" s="96">
        <v>2.9553010999999998</v>
      </c>
      <c r="BE61" s="96">
        <v>2.5657473</v>
      </c>
      <c r="BF61" s="96">
        <v>1.9422189999999999</v>
      </c>
      <c r="BG61" s="96">
        <v>2.9169980999999998</v>
      </c>
      <c r="BH61" s="96">
        <v>2.2950819999999998</v>
      </c>
      <c r="BI61" s="96">
        <v>2.3775558999999999</v>
      </c>
      <c r="BJ61" s="96">
        <v>5.4730258000000003</v>
      </c>
      <c r="BK61" s="96">
        <v>4.3923864999999997</v>
      </c>
      <c r="BL61" s="96">
        <v>8.2417581999999996</v>
      </c>
      <c r="BM61" s="96">
        <v>1.3575919000000001</v>
      </c>
      <c r="BN61" s="96">
        <v>1.6750537000000001</v>
      </c>
      <c r="BO61" s="123"/>
      <c r="BP61" s="115">
        <v>1954</v>
      </c>
    </row>
    <row r="62" spans="1:68">
      <c r="A62" s="123"/>
      <c r="B62" s="115">
        <v>1955</v>
      </c>
      <c r="C62" s="96">
        <v>0</v>
      </c>
      <c r="D62" s="96">
        <v>0.20781379999999999</v>
      </c>
      <c r="E62" s="96">
        <v>0</v>
      </c>
      <c r="F62" s="96">
        <v>0</v>
      </c>
      <c r="G62" s="96">
        <v>1.9430052</v>
      </c>
      <c r="H62" s="96">
        <v>1.0878433999999999</v>
      </c>
      <c r="I62" s="96">
        <v>2.1253985000000002</v>
      </c>
      <c r="J62" s="96">
        <v>2.7607362000000002</v>
      </c>
      <c r="K62" s="96">
        <v>1.8050542000000001</v>
      </c>
      <c r="L62" s="96">
        <v>3.0800820999999998</v>
      </c>
      <c r="M62" s="96">
        <v>2.8524856999999999</v>
      </c>
      <c r="N62" s="96">
        <v>3.8948393000000001</v>
      </c>
      <c r="O62" s="96">
        <v>5.0618673000000003</v>
      </c>
      <c r="P62" s="96">
        <v>4.7393365000000003</v>
      </c>
      <c r="Q62" s="96">
        <v>3.0612244999999998</v>
      </c>
      <c r="R62" s="96">
        <v>7.0546737000000004</v>
      </c>
      <c r="S62" s="96">
        <v>3.5211267999999998</v>
      </c>
      <c r="T62" s="96">
        <v>27.972028000000002</v>
      </c>
      <c r="U62" s="96">
        <v>1.8469599999999999</v>
      </c>
      <c r="V62" s="96">
        <v>2.4554494</v>
      </c>
      <c r="W62" s="123"/>
      <c r="X62" s="115">
        <v>1955</v>
      </c>
      <c r="Y62" s="96">
        <v>0</v>
      </c>
      <c r="Z62" s="96">
        <v>0</v>
      </c>
      <c r="AA62" s="96">
        <v>0.27662520000000002</v>
      </c>
      <c r="AB62" s="96">
        <v>0.33388980000000001</v>
      </c>
      <c r="AC62" s="96">
        <v>1.0559662000000001</v>
      </c>
      <c r="AD62" s="96">
        <v>1.2026458</v>
      </c>
      <c r="AE62" s="96">
        <v>2.5416549000000002</v>
      </c>
      <c r="AF62" s="96">
        <v>1.2634239</v>
      </c>
      <c r="AG62" s="96">
        <v>2.2179975000000001</v>
      </c>
      <c r="AH62" s="96">
        <v>1.8846589</v>
      </c>
      <c r="AI62" s="96">
        <v>3.0554342999999999</v>
      </c>
      <c r="AJ62" s="96">
        <v>4.1841004000000002</v>
      </c>
      <c r="AK62" s="96">
        <v>1.5075377000000001</v>
      </c>
      <c r="AL62" s="96">
        <v>4.2168675000000002</v>
      </c>
      <c r="AM62" s="96">
        <v>5.8922559000000003</v>
      </c>
      <c r="AN62" s="96">
        <v>6.4850842999999996</v>
      </c>
      <c r="AO62" s="96">
        <v>4.8899755999999996</v>
      </c>
      <c r="AP62" s="96">
        <v>17.167382</v>
      </c>
      <c r="AQ62" s="96">
        <v>1.7167760000000001</v>
      </c>
      <c r="AR62" s="96">
        <v>2.1097689000000002</v>
      </c>
      <c r="AS62" s="123"/>
      <c r="AT62" s="115">
        <v>1955</v>
      </c>
      <c r="AU62" s="96">
        <v>0</v>
      </c>
      <c r="AV62" s="96">
        <v>0.1063943</v>
      </c>
      <c r="AW62" s="96">
        <v>0.13537299999999999</v>
      </c>
      <c r="AX62" s="96">
        <v>0.1630258</v>
      </c>
      <c r="AY62" s="96">
        <v>1.5179625999999999</v>
      </c>
      <c r="AZ62" s="96">
        <v>1.1423676</v>
      </c>
      <c r="BA62" s="96">
        <v>2.3271731999999998</v>
      </c>
      <c r="BB62" s="96">
        <v>2.0230313999999998</v>
      </c>
      <c r="BC62" s="96">
        <v>2.0061727999999999</v>
      </c>
      <c r="BD62" s="96">
        <v>2.5112108000000002</v>
      </c>
      <c r="BE62" s="96">
        <v>2.9504741999999999</v>
      </c>
      <c r="BF62" s="96">
        <v>4.0428062000000002</v>
      </c>
      <c r="BG62" s="96">
        <v>3.1847134000000001</v>
      </c>
      <c r="BH62" s="96">
        <v>4.4628626000000002</v>
      </c>
      <c r="BI62" s="96">
        <v>4.6125461000000003</v>
      </c>
      <c r="BJ62" s="96">
        <v>6.7264574000000001</v>
      </c>
      <c r="BK62" s="96">
        <v>4.3290043000000002</v>
      </c>
      <c r="BL62" s="96">
        <v>21.276596000000001</v>
      </c>
      <c r="BM62" s="96">
        <v>1.7826668000000001</v>
      </c>
      <c r="BN62" s="96">
        <v>2.2682136000000002</v>
      </c>
      <c r="BO62" s="123"/>
      <c r="BP62" s="115">
        <v>1955</v>
      </c>
    </row>
    <row r="63" spans="1:68">
      <c r="A63" s="123"/>
      <c r="B63" s="115">
        <v>1956</v>
      </c>
      <c r="C63" s="96">
        <v>0</v>
      </c>
      <c r="D63" s="96">
        <v>0</v>
      </c>
      <c r="E63" s="96">
        <v>0.2505638</v>
      </c>
      <c r="F63" s="96">
        <v>0.61368520000000004</v>
      </c>
      <c r="G63" s="96">
        <v>0.96215519999999999</v>
      </c>
      <c r="H63" s="96">
        <v>0.8125677</v>
      </c>
      <c r="I63" s="96">
        <v>2.0871379999999999</v>
      </c>
      <c r="J63" s="96">
        <v>3.5408675000000001</v>
      </c>
      <c r="K63" s="96">
        <v>2.3781213000000001</v>
      </c>
      <c r="L63" s="96">
        <v>5</v>
      </c>
      <c r="M63" s="96">
        <v>4.7600159</v>
      </c>
      <c r="N63" s="96">
        <v>2.8449502</v>
      </c>
      <c r="O63" s="96">
        <v>2.8216703999999999</v>
      </c>
      <c r="P63" s="96">
        <v>4.6542553</v>
      </c>
      <c r="Q63" s="96">
        <v>9.9009900999999996</v>
      </c>
      <c r="R63" s="96">
        <v>5.0847458000000003</v>
      </c>
      <c r="S63" s="96">
        <v>6.9930070000000004</v>
      </c>
      <c r="T63" s="96">
        <v>13.605442</v>
      </c>
      <c r="U63" s="96">
        <v>2.0728643</v>
      </c>
      <c r="V63" s="96">
        <v>2.6609199000000001</v>
      </c>
      <c r="W63" s="123"/>
      <c r="X63" s="115">
        <v>1956</v>
      </c>
      <c r="Y63" s="96">
        <v>0</v>
      </c>
      <c r="Z63" s="96">
        <v>0</v>
      </c>
      <c r="AA63" s="96">
        <v>0</v>
      </c>
      <c r="AB63" s="96">
        <v>0.32195750000000001</v>
      </c>
      <c r="AC63" s="96">
        <v>0.70496999999999999</v>
      </c>
      <c r="AD63" s="96">
        <v>0.60459490000000005</v>
      </c>
      <c r="AE63" s="96">
        <v>1.1226495000000001</v>
      </c>
      <c r="AF63" s="96">
        <v>0.61199510000000001</v>
      </c>
      <c r="AG63" s="96">
        <v>2.7915633</v>
      </c>
      <c r="AH63" s="96">
        <v>1.8188432000000001</v>
      </c>
      <c r="AI63" s="96">
        <v>2.1542439</v>
      </c>
      <c r="AJ63" s="96">
        <v>5.0528250000000003</v>
      </c>
      <c r="AK63" s="96">
        <v>2.4912804999999998</v>
      </c>
      <c r="AL63" s="96">
        <v>4.1103934000000004</v>
      </c>
      <c r="AM63" s="96">
        <v>5.6956876000000003</v>
      </c>
      <c r="AN63" s="96">
        <v>3.7128713000000002</v>
      </c>
      <c r="AO63" s="96">
        <v>2.3696682</v>
      </c>
      <c r="AP63" s="96">
        <v>12.5</v>
      </c>
      <c r="AQ63" s="96">
        <v>1.4410152000000001</v>
      </c>
      <c r="AR63" s="96">
        <v>1.7400111</v>
      </c>
      <c r="AS63" s="123"/>
      <c r="AT63" s="115">
        <v>1956</v>
      </c>
      <c r="AU63" s="96">
        <v>0</v>
      </c>
      <c r="AV63" s="96">
        <v>0</v>
      </c>
      <c r="AW63" s="96">
        <v>0.12815579999999999</v>
      </c>
      <c r="AX63" s="96">
        <v>0.47132760000000001</v>
      </c>
      <c r="AY63" s="96">
        <v>0.8396306</v>
      </c>
      <c r="AZ63" s="96">
        <v>0.71428570000000002</v>
      </c>
      <c r="BA63" s="96">
        <v>1.6224985999999999</v>
      </c>
      <c r="BB63" s="96">
        <v>2.1030494000000002</v>
      </c>
      <c r="BC63" s="96">
        <v>2.5804493000000002</v>
      </c>
      <c r="BD63" s="96">
        <v>3.4788659000000002</v>
      </c>
      <c r="BE63" s="96">
        <v>3.5109458999999998</v>
      </c>
      <c r="BF63" s="96">
        <v>3.9664022000000001</v>
      </c>
      <c r="BG63" s="96">
        <v>2.6462026999999999</v>
      </c>
      <c r="BH63" s="96">
        <v>4.3654506</v>
      </c>
      <c r="BI63" s="96">
        <v>7.5926752999999998</v>
      </c>
      <c r="BJ63" s="96">
        <v>4.2918455</v>
      </c>
      <c r="BK63" s="96">
        <v>4.2372880999999998</v>
      </c>
      <c r="BL63" s="96">
        <v>12.919897000000001</v>
      </c>
      <c r="BM63" s="96">
        <v>1.7611798000000001</v>
      </c>
      <c r="BN63" s="96">
        <v>2.1941310000000001</v>
      </c>
      <c r="BO63" s="123"/>
      <c r="BP63" s="115">
        <v>1956</v>
      </c>
    </row>
    <row r="64" spans="1:68">
      <c r="A64" s="123"/>
      <c r="B64" s="115">
        <v>1957</v>
      </c>
      <c r="C64" s="96">
        <v>0</v>
      </c>
      <c r="D64" s="96">
        <v>0</v>
      </c>
      <c r="E64" s="96">
        <v>0</v>
      </c>
      <c r="F64" s="96">
        <v>0.88157509999999994</v>
      </c>
      <c r="G64" s="96">
        <v>0.94339620000000002</v>
      </c>
      <c r="H64" s="96">
        <v>2.2008253</v>
      </c>
      <c r="I64" s="96">
        <v>3.3643892000000002</v>
      </c>
      <c r="J64" s="96">
        <v>1.4196479</v>
      </c>
      <c r="K64" s="96">
        <v>3.8575667999999999</v>
      </c>
      <c r="L64" s="96">
        <v>3.8847523000000002</v>
      </c>
      <c r="M64" s="96">
        <v>7.6952673999999996</v>
      </c>
      <c r="N64" s="96">
        <v>4.6210721000000001</v>
      </c>
      <c r="O64" s="96">
        <v>6.2358276999999998</v>
      </c>
      <c r="P64" s="96">
        <v>7.8380143999999996</v>
      </c>
      <c r="Q64" s="96">
        <v>7.6775431999999997</v>
      </c>
      <c r="R64" s="96">
        <v>3.2840722000000002</v>
      </c>
      <c r="S64" s="96">
        <v>3.4364260999999998</v>
      </c>
      <c r="T64" s="96">
        <v>0</v>
      </c>
      <c r="U64" s="96">
        <v>2.4783401</v>
      </c>
      <c r="V64" s="96">
        <v>2.9074420000000001</v>
      </c>
      <c r="W64" s="123"/>
      <c r="X64" s="115">
        <v>1957</v>
      </c>
      <c r="Y64" s="96">
        <v>0</v>
      </c>
      <c r="Z64" s="96">
        <v>0.209205</v>
      </c>
      <c r="AA64" s="96">
        <v>0</v>
      </c>
      <c r="AB64" s="96">
        <v>0</v>
      </c>
      <c r="AC64" s="96">
        <v>1.3665868999999999</v>
      </c>
      <c r="AD64" s="96">
        <v>0.61349690000000001</v>
      </c>
      <c r="AE64" s="96">
        <v>2.2402687999999999</v>
      </c>
      <c r="AF64" s="96">
        <v>2.9647198000000001</v>
      </c>
      <c r="AG64" s="96">
        <v>3.0656039000000002</v>
      </c>
      <c r="AH64" s="96">
        <v>3.5050824</v>
      </c>
      <c r="AI64" s="96">
        <v>2.9436501000000002</v>
      </c>
      <c r="AJ64" s="96">
        <v>2.7309967999999998</v>
      </c>
      <c r="AK64" s="96">
        <v>5.4699154999999999</v>
      </c>
      <c r="AL64" s="96">
        <v>2.8441410999999999</v>
      </c>
      <c r="AM64" s="96">
        <v>3.9123630999999999</v>
      </c>
      <c r="AN64" s="96">
        <v>7.1684587999999998</v>
      </c>
      <c r="AO64" s="96">
        <v>6.9284065000000004</v>
      </c>
      <c r="AP64" s="96">
        <v>12.295082000000001</v>
      </c>
      <c r="AQ64" s="96">
        <v>1.9126084999999999</v>
      </c>
      <c r="AR64" s="96">
        <v>2.3036979</v>
      </c>
      <c r="AS64" s="123"/>
      <c r="AT64" s="115">
        <v>1957</v>
      </c>
      <c r="AU64" s="96">
        <v>0</v>
      </c>
      <c r="AV64" s="96">
        <v>0.10221810000000001</v>
      </c>
      <c r="AW64" s="96">
        <v>0</v>
      </c>
      <c r="AX64" s="96">
        <v>0.45173920000000001</v>
      </c>
      <c r="AY64" s="96">
        <v>1.1462256</v>
      </c>
      <c r="AZ64" s="96">
        <v>1.4503263</v>
      </c>
      <c r="BA64" s="96">
        <v>2.8244788000000001</v>
      </c>
      <c r="BB64" s="96">
        <v>2.1754894999999999</v>
      </c>
      <c r="BC64" s="96">
        <v>3.4680338000000002</v>
      </c>
      <c r="BD64" s="96">
        <v>3.7024571000000002</v>
      </c>
      <c r="BE64" s="96">
        <v>5.4249548000000001</v>
      </c>
      <c r="BF64" s="96">
        <v>3.6688833000000001</v>
      </c>
      <c r="BG64" s="96">
        <v>5.8278146</v>
      </c>
      <c r="BH64" s="96">
        <v>5.1687443000000002</v>
      </c>
      <c r="BI64" s="96">
        <v>5.6034483000000002</v>
      </c>
      <c r="BJ64" s="96">
        <v>5.5325034999999998</v>
      </c>
      <c r="BK64" s="96">
        <v>5.5248619000000003</v>
      </c>
      <c r="BL64" s="96">
        <v>7.7120822999999996</v>
      </c>
      <c r="BM64" s="96">
        <v>2.1991244999999999</v>
      </c>
      <c r="BN64" s="96">
        <v>2.6387871000000001</v>
      </c>
      <c r="BO64" s="123"/>
      <c r="BP64" s="115">
        <v>1957</v>
      </c>
    </row>
    <row r="65" spans="1:68">
      <c r="A65" s="123"/>
      <c r="B65" s="116">
        <v>1958</v>
      </c>
      <c r="C65" s="96">
        <v>0</v>
      </c>
      <c r="D65" s="96">
        <v>0.1962323</v>
      </c>
      <c r="E65" s="96">
        <v>0</v>
      </c>
      <c r="F65" s="96">
        <v>0.28530670000000002</v>
      </c>
      <c r="G65" s="96">
        <v>0.9299442</v>
      </c>
      <c r="H65" s="96">
        <v>1.7011624999999999</v>
      </c>
      <c r="I65" s="96">
        <v>1.8027298</v>
      </c>
      <c r="J65" s="96">
        <v>4.6346783</v>
      </c>
      <c r="K65" s="96">
        <v>3.8957147000000001</v>
      </c>
      <c r="L65" s="96">
        <v>3.1555696000000002</v>
      </c>
      <c r="M65" s="96">
        <v>4.8471289999999998</v>
      </c>
      <c r="N65" s="96">
        <v>1.3605442000000001</v>
      </c>
      <c r="O65" s="96">
        <v>5.6085250000000002</v>
      </c>
      <c r="P65" s="96">
        <v>7.8226858000000004</v>
      </c>
      <c r="Q65" s="96">
        <v>5.5401661999999998</v>
      </c>
      <c r="R65" s="96">
        <v>6.4308681999999999</v>
      </c>
      <c r="S65" s="96">
        <v>16.501650000000001</v>
      </c>
      <c r="T65" s="96">
        <v>27.972028000000002</v>
      </c>
      <c r="U65" s="96">
        <v>2.3108146000000001</v>
      </c>
      <c r="V65" s="96">
        <v>3.1542842000000002</v>
      </c>
      <c r="W65" s="123"/>
      <c r="X65" s="116">
        <v>1958</v>
      </c>
      <c r="Y65" s="96">
        <v>0</v>
      </c>
      <c r="Z65" s="96">
        <v>0</v>
      </c>
      <c r="AA65" s="96">
        <v>0</v>
      </c>
      <c r="AB65" s="96">
        <v>0.59808609999999995</v>
      </c>
      <c r="AC65" s="96">
        <v>0.33068779999999998</v>
      </c>
      <c r="AD65" s="96">
        <v>0.93720709999999996</v>
      </c>
      <c r="AE65" s="96">
        <v>2.2383883999999998</v>
      </c>
      <c r="AF65" s="96">
        <v>0.85714290000000004</v>
      </c>
      <c r="AG65" s="96">
        <v>4.5998159999999997</v>
      </c>
      <c r="AH65" s="96">
        <v>3.0570651999999998</v>
      </c>
      <c r="AI65" s="96">
        <v>3.2507111000000002</v>
      </c>
      <c r="AJ65" s="96">
        <v>2.7149321</v>
      </c>
      <c r="AK65" s="96">
        <v>4.4422506999999998</v>
      </c>
      <c r="AL65" s="96">
        <v>1.1198208000000001</v>
      </c>
      <c r="AM65" s="96">
        <v>5.9656972000000001</v>
      </c>
      <c r="AN65" s="96">
        <v>6.9686411000000001</v>
      </c>
      <c r="AO65" s="96">
        <v>2.1929824999999998</v>
      </c>
      <c r="AP65" s="96">
        <v>7.9681274999999996</v>
      </c>
      <c r="AQ65" s="96">
        <v>1.7057831999999999</v>
      </c>
      <c r="AR65" s="96">
        <v>2.0463349000000002</v>
      </c>
      <c r="AS65" s="123"/>
      <c r="AT65" s="116">
        <v>1958</v>
      </c>
      <c r="AU65" s="96">
        <v>0</v>
      </c>
      <c r="AV65" s="96">
        <v>0.1002406</v>
      </c>
      <c r="AW65" s="96">
        <v>0</v>
      </c>
      <c r="AX65" s="96">
        <v>0.43802010000000002</v>
      </c>
      <c r="AY65" s="96">
        <v>0.64</v>
      </c>
      <c r="AZ65" s="96">
        <v>1.3376931999999999</v>
      </c>
      <c r="BA65" s="96">
        <v>2.0115327999999999</v>
      </c>
      <c r="BB65" s="96">
        <v>2.7901786</v>
      </c>
      <c r="BC65" s="96">
        <v>4.2437101999999998</v>
      </c>
      <c r="BD65" s="96">
        <v>3.1081302000000002</v>
      </c>
      <c r="BE65" s="96">
        <v>4.0832198999999996</v>
      </c>
      <c r="BF65" s="96">
        <v>2.0385051000000001</v>
      </c>
      <c r="BG65" s="96">
        <v>4.9881859000000004</v>
      </c>
      <c r="BH65" s="96">
        <v>4.2168675000000002</v>
      </c>
      <c r="BI65" s="96">
        <v>5.7755776000000001</v>
      </c>
      <c r="BJ65" s="96">
        <v>6.7430883000000001</v>
      </c>
      <c r="BK65" s="96">
        <v>7.9051383</v>
      </c>
      <c r="BL65" s="96">
        <v>15.228426000000001</v>
      </c>
      <c r="BM65" s="96">
        <v>2.0117045</v>
      </c>
      <c r="BN65" s="96">
        <v>2.5364775000000002</v>
      </c>
      <c r="BO65" s="123"/>
      <c r="BP65" s="116">
        <v>1958</v>
      </c>
    </row>
    <row r="66" spans="1:68">
      <c r="A66" s="123"/>
      <c r="B66" s="116">
        <v>1959</v>
      </c>
      <c r="C66" s="96">
        <v>0</v>
      </c>
      <c r="D66" s="96">
        <v>0</v>
      </c>
      <c r="E66" s="96">
        <v>0</v>
      </c>
      <c r="F66" s="96">
        <v>0</v>
      </c>
      <c r="G66" s="96">
        <v>0.90415909999999999</v>
      </c>
      <c r="H66" s="96">
        <v>1.7366136000000001</v>
      </c>
      <c r="I66" s="96">
        <v>3.0769231000000001</v>
      </c>
      <c r="J66" s="96">
        <v>3.9432176999999999</v>
      </c>
      <c r="K66" s="96">
        <v>4.8514251000000002</v>
      </c>
      <c r="L66" s="96">
        <v>5.2211302000000002</v>
      </c>
      <c r="M66" s="96">
        <v>6.1394004999999998</v>
      </c>
      <c r="N66" s="96">
        <v>3.9805396000000002</v>
      </c>
      <c r="O66" s="96">
        <v>5.5370986000000002</v>
      </c>
      <c r="P66" s="96">
        <v>9.8944591000000006</v>
      </c>
      <c r="Q66" s="96">
        <v>4.4523598</v>
      </c>
      <c r="R66" s="96">
        <v>13.99689</v>
      </c>
      <c r="S66" s="96">
        <v>6.5359477000000004</v>
      </c>
      <c r="T66" s="96">
        <v>13.605442</v>
      </c>
      <c r="U66" s="96">
        <v>2.7164285000000001</v>
      </c>
      <c r="V66" s="96">
        <v>3.4755438000000001</v>
      </c>
      <c r="W66" s="123"/>
      <c r="X66" s="116">
        <v>1959</v>
      </c>
      <c r="Y66" s="96">
        <v>0</v>
      </c>
      <c r="Z66" s="96">
        <v>0</v>
      </c>
      <c r="AA66" s="96">
        <v>0</v>
      </c>
      <c r="AB66" s="96">
        <v>0</v>
      </c>
      <c r="AC66" s="96">
        <v>0.317662</v>
      </c>
      <c r="AD66" s="96">
        <v>2.5348541999999998</v>
      </c>
      <c r="AE66" s="96">
        <v>2.7979854999999998</v>
      </c>
      <c r="AF66" s="96">
        <v>2.7662517000000002</v>
      </c>
      <c r="AG66" s="96">
        <v>1.8581604</v>
      </c>
      <c r="AH66" s="96">
        <v>5.5410690999999996</v>
      </c>
      <c r="AI66" s="96">
        <v>1.5686275000000001</v>
      </c>
      <c r="AJ66" s="96">
        <v>5.8374495</v>
      </c>
      <c r="AK66" s="96">
        <v>3.9350713000000002</v>
      </c>
      <c r="AL66" s="96">
        <v>4.4052863000000002</v>
      </c>
      <c r="AM66" s="96">
        <v>3.5893754000000002</v>
      </c>
      <c r="AN66" s="96">
        <v>9.0293454000000004</v>
      </c>
      <c r="AO66" s="96">
        <v>4.1841004000000002</v>
      </c>
      <c r="AP66" s="96">
        <v>7.7821011999999996</v>
      </c>
      <c r="AQ66" s="96">
        <v>2.0497567999999999</v>
      </c>
      <c r="AR66" s="96">
        <v>2.4254129999999998</v>
      </c>
      <c r="AS66" s="123"/>
      <c r="AT66" s="116">
        <v>1959</v>
      </c>
      <c r="AU66" s="96">
        <v>0</v>
      </c>
      <c r="AV66" s="96">
        <v>0</v>
      </c>
      <c r="AW66" s="96">
        <v>0</v>
      </c>
      <c r="AX66" s="96">
        <v>0</v>
      </c>
      <c r="AY66" s="96">
        <v>0.61862050000000002</v>
      </c>
      <c r="AZ66" s="96">
        <v>2.1176827</v>
      </c>
      <c r="BA66" s="96">
        <v>2.9435376</v>
      </c>
      <c r="BB66" s="96">
        <v>3.3697263999999998</v>
      </c>
      <c r="BC66" s="96">
        <v>3.3706144</v>
      </c>
      <c r="BD66" s="96">
        <v>5.3763440999999998</v>
      </c>
      <c r="BE66" s="96">
        <v>3.9481104999999999</v>
      </c>
      <c r="BF66" s="96">
        <v>4.9019608000000003</v>
      </c>
      <c r="BG66" s="96">
        <v>4.6887210000000001</v>
      </c>
      <c r="BH66" s="96">
        <v>6.9027611000000002</v>
      </c>
      <c r="BI66" s="96">
        <v>3.9745628000000002</v>
      </c>
      <c r="BJ66" s="96">
        <v>11.118378</v>
      </c>
      <c r="BK66" s="96">
        <v>5.1020408000000002</v>
      </c>
      <c r="BL66" s="96">
        <v>9.9009900999999996</v>
      </c>
      <c r="BM66" s="96">
        <v>2.3865398999999998</v>
      </c>
      <c r="BN66" s="96">
        <v>2.9201176000000002</v>
      </c>
      <c r="BO66" s="123"/>
      <c r="BP66" s="116">
        <v>1959</v>
      </c>
    </row>
    <row r="67" spans="1:68">
      <c r="A67" s="123"/>
      <c r="B67" s="116">
        <v>1960</v>
      </c>
      <c r="C67" s="96">
        <v>0</v>
      </c>
      <c r="D67" s="96">
        <v>0</v>
      </c>
      <c r="E67" s="96">
        <v>0.19904459999999999</v>
      </c>
      <c r="F67" s="96">
        <v>0</v>
      </c>
      <c r="G67" s="96">
        <v>0.28951939999999998</v>
      </c>
      <c r="H67" s="96">
        <v>2.3426060999999998</v>
      </c>
      <c r="I67" s="96">
        <v>2.0560266999999999</v>
      </c>
      <c r="J67" s="96">
        <v>3.0800820999999998</v>
      </c>
      <c r="K67" s="96">
        <v>4.5153521999999997</v>
      </c>
      <c r="L67" s="96">
        <v>6.0150376000000003</v>
      </c>
      <c r="M67" s="96">
        <v>4.2149631000000003</v>
      </c>
      <c r="N67" s="96">
        <v>4.3233895000000002</v>
      </c>
      <c r="O67" s="96">
        <v>3.7756202999999999</v>
      </c>
      <c r="P67" s="96">
        <v>4.6822742000000002</v>
      </c>
      <c r="Q67" s="96">
        <v>6.9444444000000001</v>
      </c>
      <c r="R67" s="96">
        <v>6.0240964000000004</v>
      </c>
      <c r="S67" s="96">
        <v>12.539185</v>
      </c>
      <c r="T67" s="96">
        <v>13.071895</v>
      </c>
      <c r="U67" s="96">
        <v>2.2918552000000001</v>
      </c>
      <c r="V67" s="96">
        <v>2.973052</v>
      </c>
      <c r="W67" s="123"/>
      <c r="X67" s="116">
        <v>1960</v>
      </c>
      <c r="Y67" s="96">
        <v>0</v>
      </c>
      <c r="Z67" s="96">
        <v>0</v>
      </c>
      <c r="AA67" s="96">
        <v>0</v>
      </c>
      <c r="AB67" s="96">
        <v>0</v>
      </c>
      <c r="AC67" s="96">
        <v>0.30826140000000002</v>
      </c>
      <c r="AD67" s="96">
        <v>0.95907929999999997</v>
      </c>
      <c r="AE67" s="96">
        <v>1.4112334</v>
      </c>
      <c r="AF67" s="96">
        <v>4.0518638999999999</v>
      </c>
      <c r="AG67" s="96">
        <v>3.0911900999999999</v>
      </c>
      <c r="AH67" s="96">
        <v>2.8346456999999998</v>
      </c>
      <c r="AI67" s="96">
        <v>4.5644732000000001</v>
      </c>
      <c r="AJ67" s="96">
        <v>2.6797678</v>
      </c>
      <c r="AK67" s="96">
        <v>3.8778478000000001</v>
      </c>
      <c r="AL67" s="96">
        <v>6.5395095000000003</v>
      </c>
      <c r="AM67" s="96">
        <v>4.8780488000000002</v>
      </c>
      <c r="AN67" s="96">
        <v>4.3478260999999998</v>
      </c>
      <c r="AO67" s="96">
        <v>7.8585462000000001</v>
      </c>
      <c r="AP67" s="96">
        <v>3.7453183999999999</v>
      </c>
      <c r="AQ67" s="96">
        <v>1.9084345</v>
      </c>
      <c r="AR67" s="96">
        <v>2.2428837000000001</v>
      </c>
      <c r="AS67" s="123"/>
      <c r="AT67" s="116">
        <v>1960</v>
      </c>
      <c r="AU67" s="96">
        <v>0</v>
      </c>
      <c r="AV67" s="96">
        <v>0</v>
      </c>
      <c r="AW67" s="96">
        <v>0.1019992</v>
      </c>
      <c r="AX67" s="96">
        <v>0</v>
      </c>
      <c r="AY67" s="96">
        <v>0.29859659999999999</v>
      </c>
      <c r="AZ67" s="96">
        <v>1.6811860000000001</v>
      </c>
      <c r="BA67" s="96">
        <v>1.7487220999999999</v>
      </c>
      <c r="BB67" s="96">
        <v>3.5535667000000002</v>
      </c>
      <c r="BC67" s="96">
        <v>3.8127192000000001</v>
      </c>
      <c r="BD67" s="96">
        <v>4.4615384999999996</v>
      </c>
      <c r="BE67" s="96">
        <v>4.3827610999999997</v>
      </c>
      <c r="BF67" s="96">
        <v>3.5149385</v>
      </c>
      <c r="BG67" s="96">
        <v>3.8294613000000002</v>
      </c>
      <c r="BH67" s="96">
        <v>5.7057057000000002</v>
      </c>
      <c r="BI67" s="96">
        <v>5.7982218999999997</v>
      </c>
      <c r="BJ67" s="96">
        <v>5.0505050999999996</v>
      </c>
      <c r="BK67" s="96">
        <v>9.6618356999999992</v>
      </c>
      <c r="BL67" s="96">
        <v>7.1428570999999996</v>
      </c>
      <c r="BM67" s="96">
        <v>2.1021898000000001</v>
      </c>
      <c r="BN67" s="96">
        <v>2.5837075999999999</v>
      </c>
      <c r="BO67" s="123"/>
      <c r="BP67" s="116">
        <v>1960</v>
      </c>
    </row>
    <row r="68" spans="1:68">
      <c r="A68" s="123"/>
      <c r="B68" s="116">
        <v>1961</v>
      </c>
      <c r="C68" s="96">
        <v>0</v>
      </c>
      <c r="D68" s="96">
        <v>0</v>
      </c>
      <c r="E68" s="96">
        <v>0</v>
      </c>
      <c r="F68" s="96">
        <v>0.72115379999999996</v>
      </c>
      <c r="G68" s="96">
        <v>0.55540129999999999</v>
      </c>
      <c r="H68" s="96">
        <v>1.759015</v>
      </c>
      <c r="I68" s="96">
        <v>1.5507883</v>
      </c>
      <c r="J68" s="96">
        <v>2.7911698</v>
      </c>
      <c r="K68" s="96">
        <v>4.0721350000000003</v>
      </c>
      <c r="L68" s="96">
        <v>3.2777115999999999</v>
      </c>
      <c r="M68" s="96">
        <v>6.844627</v>
      </c>
      <c r="N68" s="96">
        <v>5.0462574</v>
      </c>
      <c r="O68" s="96">
        <v>3.1578946999999999</v>
      </c>
      <c r="P68" s="96">
        <v>8.7073006999999993</v>
      </c>
      <c r="Q68" s="96">
        <v>9.4017093999999997</v>
      </c>
      <c r="R68" s="96">
        <v>10.144928</v>
      </c>
      <c r="S68" s="96">
        <v>3.0030030000000001</v>
      </c>
      <c r="T68" s="96">
        <v>6.3291139000000003</v>
      </c>
      <c r="U68" s="96">
        <v>2.3342054999999999</v>
      </c>
      <c r="V68" s="96">
        <v>2.9651635999999999</v>
      </c>
      <c r="W68" s="123"/>
      <c r="X68" s="116">
        <v>1961</v>
      </c>
      <c r="Y68" s="96">
        <v>0</v>
      </c>
      <c r="Z68" s="96">
        <v>0</v>
      </c>
      <c r="AA68" s="96">
        <v>0</v>
      </c>
      <c r="AB68" s="96">
        <v>0.50722800000000001</v>
      </c>
      <c r="AC68" s="96">
        <v>0.29850749999999998</v>
      </c>
      <c r="AD68" s="96">
        <v>1.2816405</v>
      </c>
      <c r="AE68" s="96">
        <v>0.56769800000000004</v>
      </c>
      <c r="AF68" s="96">
        <v>1.8832392</v>
      </c>
      <c r="AG68" s="96">
        <v>4.1866028999999996</v>
      </c>
      <c r="AH68" s="96">
        <v>4.9443758000000004</v>
      </c>
      <c r="AI68" s="96">
        <v>4.0426314000000003</v>
      </c>
      <c r="AJ68" s="96">
        <v>4.4052863000000002</v>
      </c>
      <c r="AK68" s="96">
        <v>3.3573141</v>
      </c>
      <c r="AL68" s="96">
        <v>3.2327585999999999</v>
      </c>
      <c r="AM68" s="96">
        <v>4.0677966000000003</v>
      </c>
      <c r="AN68" s="96">
        <v>3.1347961999999998</v>
      </c>
      <c r="AO68" s="96">
        <v>13.084111999999999</v>
      </c>
      <c r="AP68" s="96">
        <v>14.336918000000001</v>
      </c>
      <c r="AQ68" s="96">
        <v>1.9245943999999999</v>
      </c>
      <c r="AR68" s="96">
        <v>2.3925051000000002</v>
      </c>
      <c r="AS68" s="123"/>
      <c r="AT68" s="116">
        <v>1961</v>
      </c>
      <c r="AU68" s="96">
        <v>0</v>
      </c>
      <c r="AV68" s="96">
        <v>0</v>
      </c>
      <c r="AW68" s="96">
        <v>0</v>
      </c>
      <c r="AX68" s="96">
        <v>0.61705540000000003</v>
      </c>
      <c r="AY68" s="96">
        <v>0.43159259999999999</v>
      </c>
      <c r="AZ68" s="96">
        <v>1.5309246999999999</v>
      </c>
      <c r="BA68" s="96">
        <v>1.0822510999999999</v>
      </c>
      <c r="BB68" s="96">
        <v>2.3504832000000002</v>
      </c>
      <c r="BC68" s="96">
        <v>4.1285755999999996</v>
      </c>
      <c r="BD68" s="96">
        <v>4.0958737999999997</v>
      </c>
      <c r="BE68" s="96">
        <v>5.4935318000000004</v>
      </c>
      <c r="BF68" s="96">
        <v>4.7332185999999998</v>
      </c>
      <c r="BG68" s="96">
        <v>3.2622333999999999</v>
      </c>
      <c r="BH68" s="96">
        <v>5.6733352999999997</v>
      </c>
      <c r="BI68" s="96">
        <v>6.4272212</v>
      </c>
      <c r="BJ68" s="96">
        <v>6.0716454000000004</v>
      </c>
      <c r="BK68" s="96">
        <v>9.2165899000000007</v>
      </c>
      <c r="BL68" s="96">
        <v>11.441648000000001</v>
      </c>
      <c r="BM68" s="96">
        <v>2.1316685999999998</v>
      </c>
      <c r="BN68" s="96">
        <v>2.6850214999999999</v>
      </c>
      <c r="BO68" s="123"/>
      <c r="BP68" s="116">
        <v>1961</v>
      </c>
    </row>
    <row r="69" spans="1:68">
      <c r="A69" s="123"/>
      <c r="B69" s="116">
        <v>1962</v>
      </c>
      <c r="C69" s="96">
        <v>0</v>
      </c>
      <c r="D69" s="96">
        <v>0</v>
      </c>
      <c r="E69" s="96">
        <v>0</v>
      </c>
      <c r="F69" s="96">
        <v>0.44404969999999999</v>
      </c>
      <c r="G69" s="96">
        <v>0.81344899999999998</v>
      </c>
      <c r="H69" s="96">
        <v>2.0408162999999999</v>
      </c>
      <c r="I69" s="96">
        <v>2.9100529000000002</v>
      </c>
      <c r="J69" s="96">
        <v>2.2865853999999999</v>
      </c>
      <c r="K69" s="96">
        <v>3.3726813</v>
      </c>
      <c r="L69" s="96">
        <v>6.5730504999999999</v>
      </c>
      <c r="M69" s="96">
        <v>5</v>
      </c>
      <c r="N69" s="96">
        <v>6.5306122000000002</v>
      </c>
      <c r="O69" s="96">
        <v>6.6769388999999997</v>
      </c>
      <c r="P69" s="96">
        <v>6.0443251</v>
      </c>
      <c r="Q69" s="96">
        <v>4.1981527999999999</v>
      </c>
      <c r="R69" s="96">
        <v>7.0224719000000002</v>
      </c>
      <c r="S69" s="96">
        <v>14.577259</v>
      </c>
      <c r="T69" s="96">
        <v>18.404907999999999</v>
      </c>
      <c r="U69" s="96">
        <v>2.5374129999999999</v>
      </c>
      <c r="V69" s="96">
        <v>3.3408538999999999</v>
      </c>
      <c r="W69" s="123"/>
      <c r="X69" s="116">
        <v>1962</v>
      </c>
      <c r="Y69" s="96">
        <v>0</v>
      </c>
      <c r="Z69" s="96">
        <v>0</v>
      </c>
      <c r="AA69" s="96">
        <v>0</v>
      </c>
      <c r="AB69" s="96">
        <v>0.233209</v>
      </c>
      <c r="AC69" s="96">
        <v>0.28785260000000001</v>
      </c>
      <c r="AD69" s="96">
        <v>1.5644556000000001</v>
      </c>
      <c r="AE69" s="96">
        <v>2.3148148000000002</v>
      </c>
      <c r="AF69" s="96">
        <v>1.0796220999999999</v>
      </c>
      <c r="AG69" s="96">
        <v>2.6132404</v>
      </c>
      <c r="AH69" s="96">
        <v>2.7573528999999999</v>
      </c>
      <c r="AI69" s="96">
        <v>5.3191489000000001</v>
      </c>
      <c r="AJ69" s="96">
        <v>4.3010752999999999</v>
      </c>
      <c r="AK69" s="96">
        <v>5.7061340999999999</v>
      </c>
      <c r="AL69" s="96">
        <v>3.7674919</v>
      </c>
      <c r="AM69" s="96">
        <v>4.5751634000000001</v>
      </c>
      <c r="AN69" s="96">
        <v>7.0140281</v>
      </c>
      <c r="AO69" s="96">
        <v>7.1942446000000002</v>
      </c>
      <c r="AP69" s="96">
        <v>16.891891999999999</v>
      </c>
      <c r="AQ69" s="96">
        <v>1.9617830000000001</v>
      </c>
      <c r="AR69" s="96">
        <v>2.4440827999999999</v>
      </c>
      <c r="AS69" s="123"/>
      <c r="AT69" s="116">
        <v>1962</v>
      </c>
      <c r="AU69" s="96">
        <v>0</v>
      </c>
      <c r="AV69" s="96">
        <v>0</v>
      </c>
      <c r="AW69" s="96">
        <v>0</v>
      </c>
      <c r="AX69" s="96">
        <v>0.3412193</v>
      </c>
      <c r="AY69" s="96">
        <v>0.55850319999999998</v>
      </c>
      <c r="AZ69" s="96">
        <v>1.8110474000000001</v>
      </c>
      <c r="BA69" s="96">
        <v>2.6257600999999999</v>
      </c>
      <c r="BB69" s="96">
        <v>1.7013480000000001</v>
      </c>
      <c r="BC69" s="96">
        <v>2.9991431</v>
      </c>
      <c r="BD69" s="96">
        <v>4.6891543999999996</v>
      </c>
      <c r="BE69" s="96">
        <v>5.1546392000000001</v>
      </c>
      <c r="BF69" s="96">
        <v>5.4450262</v>
      </c>
      <c r="BG69" s="96">
        <v>6.1728395000000003</v>
      </c>
      <c r="BH69" s="96">
        <v>4.7804004000000004</v>
      </c>
      <c r="BI69" s="96">
        <v>4.4101432999999997</v>
      </c>
      <c r="BJ69" s="96">
        <v>7.0175438999999997</v>
      </c>
      <c r="BK69" s="96">
        <v>10.011123</v>
      </c>
      <c r="BL69" s="96">
        <v>17.429193999999999</v>
      </c>
      <c r="BM69" s="96">
        <v>2.2522312000000002</v>
      </c>
      <c r="BN69" s="96">
        <v>2.8772120000000001</v>
      </c>
      <c r="BO69" s="123"/>
      <c r="BP69" s="116">
        <v>1962</v>
      </c>
    </row>
    <row r="70" spans="1:68">
      <c r="A70" s="123"/>
      <c r="B70" s="116">
        <v>1963</v>
      </c>
      <c r="C70" s="96">
        <v>0</v>
      </c>
      <c r="D70" s="96">
        <v>0</v>
      </c>
      <c r="E70" s="96">
        <v>0</v>
      </c>
      <c r="F70" s="96">
        <v>0.20811650000000001</v>
      </c>
      <c r="G70" s="96">
        <v>0.79386080000000003</v>
      </c>
      <c r="H70" s="96">
        <v>2.5736344999999998</v>
      </c>
      <c r="I70" s="96">
        <v>2.9778017999999999</v>
      </c>
      <c r="J70" s="96">
        <v>3.5335689000000001</v>
      </c>
      <c r="K70" s="96">
        <v>3.7786775000000001</v>
      </c>
      <c r="L70" s="96">
        <v>3.9310553000000001</v>
      </c>
      <c r="M70" s="96">
        <v>7.8023407000000002</v>
      </c>
      <c r="N70" s="96">
        <v>7.1033938000000001</v>
      </c>
      <c r="O70" s="96">
        <v>8.5685483999999992</v>
      </c>
      <c r="P70" s="96">
        <v>10.575017000000001</v>
      </c>
      <c r="Q70" s="96">
        <v>7.5566750999999996</v>
      </c>
      <c r="R70" s="96">
        <v>6.7750678000000004</v>
      </c>
      <c r="S70" s="96">
        <v>11.527378000000001</v>
      </c>
      <c r="T70" s="96">
        <v>11.904762</v>
      </c>
      <c r="U70" s="96">
        <v>2.9091437999999998</v>
      </c>
      <c r="V70" s="96">
        <v>3.7288070000000002</v>
      </c>
      <c r="W70" s="123"/>
      <c r="X70" s="116">
        <v>1963</v>
      </c>
      <c r="Y70" s="96">
        <v>0</v>
      </c>
      <c r="Z70" s="96">
        <v>0</v>
      </c>
      <c r="AA70" s="96">
        <v>0</v>
      </c>
      <c r="AB70" s="96">
        <v>0.65631150000000005</v>
      </c>
      <c r="AC70" s="96">
        <v>0</v>
      </c>
      <c r="AD70" s="96">
        <v>2.7447392000000002</v>
      </c>
      <c r="AE70" s="96">
        <v>1.4757969</v>
      </c>
      <c r="AF70" s="96">
        <v>4.3266631000000002</v>
      </c>
      <c r="AG70" s="96">
        <v>3.0838239000000001</v>
      </c>
      <c r="AH70" s="96">
        <v>5.2179251000000004</v>
      </c>
      <c r="AI70" s="96">
        <v>4.8143054000000003</v>
      </c>
      <c r="AJ70" s="96">
        <v>3.7390943000000001</v>
      </c>
      <c r="AK70" s="96">
        <v>7.0888469000000001</v>
      </c>
      <c r="AL70" s="96">
        <v>4.2575837999999999</v>
      </c>
      <c r="AM70" s="96">
        <v>7.7071291000000004</v>
      </c>
      <c r="AN70" s="96">
        <v>7.5973408999999998</v>
      </c>
      <c r="AO70" s="96">
        <v>1.7482517</v>
      </c>
      <c r="AP70" s="96">
        <v>16.025641</v>
      </c>
      <c r="AQ70" s="96">
        <v>2.4597744000000001</v>
      </c>
      <c r="AR70" s="96">
        <v>2.9609770000000002</v>
      </c>
      <c r="AS70" s="123"/>
      <c r="AT70" s="116">
        <v>1963</v>
      </c>
      <c r="AU70" s="96">
        <v>0</v>
      </c>
      <c r="AV70" s="96">
        <v>0</v>
      </c>
      <c r="AW70" s="96">
        <v>0</v>
      </c>
      <c r="AX70" s="96">
        <v>0.42662119999999998</v>
      </c>
      <c r="AY70" s="96">
        <v>0.40799669999999999</v>
      </c>
      <c r="AZ70" s="96">
        <v>2.6564345</v>
      </c>
      <c r="BA70" s="96">
        <v>2.2592487999999999</v>
      </c>
      <c r="BB70" s="96">
        <v>3.9164490999999999</v>
      </c>
      <c r="BC70" s="96">
        <v>3.4378438</v>
      </c>
      <c r="BD70" s="96">
        <v>4.5696877000000002</v>
      </c>
      <c r="BE70" s="96">
        <v>6.3502673999999999</v>
      </c>
      <c r="BF70" s="96">
        <v>5.4644808999999999</v>
      </c>
      <c r="BG70" s="96">
        <v>7.8048780000000004</v>
      </c>
      <c r="BH70" s="96">
        <v>7.0754716999999996</v>
      </c>
      <c r="BI70" s="96">
        <v>7.6419214000000002</v>
      </c>
      <c r="BJ70" s="96">
        <v>7.2585148000000004</v>
      </c>
      <c r="BK70" s="96">
        <v>5.4406964000000002</v>
      </c>
      <c r="BL70" s="96">
        <v>14.583333</v>
      </c>
      <c r="BM70" s="96">
        <v>2.6863728</v>
      </c>
      <c r="BN70" s="96">
        <v>3.3290353000000001</v>
      </c>
      <c r="BO70" s="123"/>
      <c r="BP70" s="116">
        <v>1963</v>
      </c>
    </row>
    <row r="71" spans="1:68">
      <c r="A71" s="123"/>
      <c r="B71" s="116">
        <v>1964</v>
      </c>
      <c r="C71" s="96">
        <v>0</v>
      </c>
      <c r="D71" s="96">
        <v>0</v>
      </c>
      <c r="E71" s="96">
        <v>0</v>
      </c>
      <c r="F71" s="96">
        <v>0</v>
      </c>
      <c r="G71" s="96">
        <v>1.0062892999999999</v>
      </c>
      <c r="H71" s="96">
        <v>1.9460662</v>
      </c>
      <c r="I71" s="96">
        <v>1.6551724000000001</v>
      </c>
      <c r="J71" s="96">
        <v>4.7702736999999997</v>
      </c>
      <c r="K71" s="96">
        <v>4.1688378999999998</v>
      </c>
      <c r="L71" s="96">
        <v>5.8192956000000002</v>
      </c>
      <c r="M71" s="96">
        <v>5.3899809999999997</v>
      </c>
      <c r="N71" s="96">
        <v>4.9732211</v>
      </c>
      <c r="O71" s="96">
        <v>8.8452088</v>
      </c>
      <c r="P71" s="96">
        <v>5.8785107999999999</v>
      </c>
      <c r="Q71" s="96">
        <v>10.230179</v>
      </c>
      <c r="R71" s="96">
        <v>9.1743118999999993</v>
      </c>
      <c r="S71" s="96">
        <v>19.444444000000001</v>
      </c>
      <c r="T71" s="96">
        <v>0</v>
      </c>
      <c r="U71" s="96">
        <v>2.7474487999999999</v>
      </c>
      <c r="V71" s="96">
        <v>3.5384012999999999</v>
      </c>
      <c r="W71" s="123"/>
      <c r="X71" s="116">
        <v>1964</v>
      </c>
      <c r="Y71" s="96">
        <v>0</v>
      </c>
      <c r="Z71" s="96">
        <v>0</v>
      </c>
      <c r="AA71" s="96">
        <v>0</v>
      </c>
      <c r="AB71" s="96">
        <v>0.210926</v>
      </c>
      <c r="AC71" s="96">
        <v>0.26574540000000002</v>
      </c>
      <c r="AD71" s="96">
        <v>1.1761246999999999</v>
      </c>
      <c r="AE71" s="96">
        <v>1.1972463</v>
      </c>
      <c r="AF71" s="96">
        <v>2.4363833000000001</v>
      </c>
      <c r="AG71" s="96">
        <v>2.9899429</v>
      </c>
      <c r="AH71" s="96">
        <v>2.1698697999999998</v>
      </c>
      <c r="AI71" s="96">
        <v>4.9586777</v>
      </c>
      <c r="AJ71" s="96">
        <v>4.0096230999999998</v>
      </c>
      <c r="AK71" s="96">
        <v>4.2253521000000003</v>
      </c>
      <c r="AL71" s="96">
        <v>4.2417815000000001</v>
      </c>
      <c r="AM71" s="96">
        <v>9.4756791000000007</v>
      </c>
      <c r="AN71" s="96">
        <v>4.5578851</v>
      </c>
      <c r="AO71" s="96">
        <v>11.925043000000001</v>
      </c>
      <c r="AP71" s="96">
        <v>6.0422960999999997</v>
      </c>
      <c r="AQ71" s="96">
        <v>1.9577986000000001</v>
      </c>
      <c r="AR71" s="96">
        <v>2.3626594999999999</v>
      </c>
      <c r="AS71" s="123"/>
      <c r="AT71" s="116">
        <v>1964</v>
      </c>
      <c r="AU71" s="96">
        <v>0</v>
      </c>
      <c r="AV71" s="96">
        <v>0</v>
      </c>
      <c r="AW71" s="96">
        <v>0</v>
      </c>
      <c r="AX71" s="96">
        <v>0.1027327</v>
      </c>
      <c r="AY71" s="96">
        <v>0.64616180000000001</v>
      </c>
      <c r="AZ71" s="96">
        <v>1.5718776999999999</v>
      </c>
      <c r="BA71" s="96">
        <v>1.4355441</v>
      </c>
      <c r="BB71" s="96">
        <v>3.6472579999999999</v>
      </c>
      <c r="BC71" s="96">
        <v>3.5918584999999998</v>
      </c>
      <c r="BD71" s="96">
        <v>4.0055461000000001</v>
      </c>
      <c r="BE71" s="96">
        <v>5.1788315000000003</v>
      </c>
      <c r="BF71" s="96">
        <v>4.5027407999999998</v>
      </c>
      <c r="BG71" s="96">
        <v>6.4825929999999996</v>
      </c>
      <c r="BH71" s="96">
        <v>4.9751244000000003</v>
      </c>
      <c r="BI71" s="96">
        <v>9.7968069999999994</v>
      </c>
      <c r="BJ71" s="96">
        <v>6.4516128999999998</v>
      </c>
      <c r="BK71" s="96">
        <v>14.783526999999999</v>
      </c>
      <c r="BL71" s="96">
        <v>3.992016</v>
      </c>
      <c r="BM71" s="96">
        <v>2.3557760999999999</v>
      </c>
      <c r="BN71" s="96">
        <v>2.9382796999999998</v>
      </c>
      <c r="BO71" s="123"/>
      <c r="BP71" s="116">
        <v>1964</v>
      </c>
    </row>
    <row r="72" spans="1:68">
      <c r="A72" s="123"/>
      <c r="B72" s="116">
        <v>1965</v>
      </c>
      <c r="C72" s="96">
        <v>0</v>
      </c>
      <c r="D72" s="96">
        <v>0</v>
      </c>
      <c r="E72" s="96">
        <v>0.18392500000000001</v>
      </c>
      <c r="F72" s="96">
        <v>0.57703400000000005</v>
      </c>
      <c r="G72" s="96">
        <v>1.9047619</v>
      </c>
      <c r="H72" s="96">
        <v>0.80753699999999995</v>
      </c>
      <c r="I72" s="96">
        <v>3.0777839999999999</v>
      </c>
      <c r="J72" s="96">
        <v>2.7624309</v>
      </c>
      <c r="K72" s="96">
        <v>8.1404223000000009</v>
      </c>
      <c r="L72" s="96">
        <v>4.2553191000000004</v>
      </c>
      <c r="M72" s="96">
        <v>7.1539657999999999</v>
      </c>
      <c r="N72" s="96">
        <v>4.8363094999999996</v>
      </c>
      <c r="O72" s="96">
        <v>6.6985646000000001</v>
      </c>
      <c r="P72" s="96">
        <v>6.3492062999999996</v>
      </c>
      <c r="Q72" s="96">
        <v>5.1993067999999996</v>
      </c>
      <c r="R72" s="96">
        <v>15.345269</v>
      </c>
      <c r="S72" s="96">
        <v>0</v>
      </c>
      <c r="T72" s="96">
        <v>11.494253</v>
      </c>
      <c r="U72" s="96">
        <v>2.8523930000000002</v>
      </c>
      <c r="V72" s="96">
        <v>3.5783529000000001</v>
      </c>
      <c r="W72" s="123"/>
      <c r="X72" s="116">
        <v>1965</v>
      </c>
      <c r="Y72" s="96">
        <v>0</v>
      </c>
      <c r="Z72" s="96">
        <v>0</v>
      </c>
      <c r="AA72" s="96">
        <v>0</v>
      </c>
      <c r="AB72" s="96">
        <v>0</v>
      </c>
      <c r="AC72" s="96">
        <v>0.75414780000000003</v>
      </c>
      <c r="AD72" s="96">
        <v>1.1422045000000001</v>
      </c>
      <c r="AE72" s="96">
        <v>0.90307040000000005</v>
      </c>
      <c r="AF72" s="96">
        <v>3.2679738999999999</v>
      </c>
      <c r="AG72" s="96">
        <v>3.4528552000000001</v>
      </c>
      <c r="AH72" s="96">
        <v>2.7812114000000001</v>
      </c>
      <c r="AI72" s="96">
        <v>5.1101884000000002</v>
      </c>
      <c r="AJ72" s="96">
        <v>5.4432347999999999</v>
      </c>
      <c r="AK72" s="96">
        <v>3.7157455000000001</v>
      </c>
      <c r="AL72" s="96">
        <v>4.6948356999999996</v>
      </c>
      <c r="AM72" s="96">
        <v>7.5</v>
      </c>
      <c r="AN72" s="96">
        <v>4.4247788000000003</v>
      </c>
      <c r="AO72" s="96">
        <v>16.366612</v>
      </c>
      <c r="AP72" s="96">
        <v>20</v>
      </c>
      <c r="AQ72" s="96">
        <v>2.2216692999999998</v>
      </c>
      <c r="AR72" s="96">
        <v>2.7747028999999999</v>
      </c>
      <c r="AS72" s="123"/>
      <c r="AT72" s="116">
        <v>1965</v>
      </c>
      <c r="AU72" s="96">
        <v>0</v>
      </c>
      <c r="AV72" s="96">
        <v>0</v>
      </c>
      <c r="AW72" s="96">
        <v>9.39585E-2</v>
      </c>
      <c r="AX72" s="96">
        <v>0.29615000000000002</v>
      </c>
      <c r="AY72" s="96">
        <v>1.3450721000000001</v>
      </c>
      <c r="AZ72" s="96">
        <v>0.96993209999999996</v>
      </c>
      <c r="BA72" s="96">
        <v>2.0301624</v>
      </c>
      <c r="BB72" s="96">
        <v>3.0049646999999999</v>
      </c>
      <c r="BC72" s="96">
        <v>5.8471932999999998</v>
      </c>
      <c r="BD72" s="96">
        <v>3.5243641000000001</v>
      </c>
      <c r="BE72" s="96">
        <v>6.1456035</v>
      </c>
      <c r="BF72" s="96">
        <v>5.1330798</v>
      </c>
      <c r="BG72" s="96">
        <v>5.1850106</v>
      </c>
      <c r="BH72" s="96">
        <v>5.4410080000000001</v>
      </c>
      <c r="BI72" s="96">
        <v>6.5359477000000004</v>
      </c>
      <c r="BJ72" s="96">
        <v>8.8912133999999998</v>
      </c>
      <c r="BK72" s="96">
        <v>10.193680000000001</v>
      </c>
      <c r="BL72" s="96">
        <v>17.175573</v>
      </c>
      <c r="BM72" s="96">
        <v>2.5394809999999999</v>
      </c>
      <c r="BN72" s="96">
        <v>3.2143894999999998</v>
      </c>
      <c r="BO72" s="123"/>
      <c r="BP72" s="116">
        <v>1965</v>
      </c>
    </row>
    <row r="73" spans="1:68">
      <c r="A73" s="123"/>
      <c r="B73" s="116">
        <v>1966</v>
      </c>
      <c r="C73" s="96">
        <v>0</v>
      </c>
      <c r="D73" s="96">
        <v>0</v>
      </c>
      <c r="E73" s="96">
        <v>0</v>
      </c>
      <c r="F73" s="96">
        <v>0.18489349999999999</v>
      </c>
      <c r="G73" s="96">
        <v>1.8160232000000001</v>
      </c>
      <c r="H73" s="96">
        <v>0.52020880000000003</v>
      </c>
      <c r="I73" s="96">
        <v>3.3611844999999998</v>
      </c>
      <c r="J73" s="96">
        <v>3.7752184999999998</v>
      </c>
      <c r="K73" s="96">
        <v>4.2721939999999998</v>
      </c>
      <c r="L73" s="96">
        <v>4.0891314000000003</v>
      </c>
      <c r="M73" s="96">
        <v>7.0799947000000003</v>
      </c>
      <c r="N73" s="96">
        <v>7.2342411000000002</v>
      </c>
      <c r="O73" s="96">
        <v>7.4175722000000004</v>
      </c>
      <c r="P73" s="96">
        <v>14.222200000000001</v>
      </c>
      <c r="Q73" s="96">
        <v>9.5418192000000008</v>
      </c>
      <c r="R73" s="96">
        <v>8.8257914999999993</v>
      </c>
      <c r="S73" s="96">
        <v>15.602652000000001</v>
      </c>
      <c r="T73" s="96">
        <v>27.915806</v>
      </c>
      <c r="U73" s="96">
        <v>3.0813538999999999</v>
      </c>
      <c r="V73" s="96">
        <v>4.1892022999999998</v>
      </c>
      <c r="W73" s="123"/>
      <c r="X73" s="116">
        <v>1966</v>
      </c>
      <c r="Y73" s="96">
        <v>0</v>
      </c>
      <c r="Z73" s="96">
        <v>0</v>
      </c>
      <c r="AA73" s="96">
        <v>0</v>
      </c>
      <c r="AB73" s="96">
        <v>0.19433059999999999</v>
      </c>
      <c r="AC73" s="96">
        <v>1.1943550000000001</v>
      </c>
      <c r="AD73" s="96">
        <v>1.3800032</v>
      </c>
      <c r="AE73" s="96">
        <v>1.8008014000000001</v>
      </c>
      <c r="AF73" s="96">
        <v>3.5378771000000002</v>
      </c>
      <c r="AG73" s="96">
        <v>2.6419800000000002</v>
      </c>
      <c r="AH73" s="96">
        <v>5.6618222999999999</v>
      </c>
      <c r="AI73" s="96">
        <v>3.7549988000000001</v>
      </c>
      <c r="AJ73" s="96">
        <v>3.3681625999999998</v>
      </c>
      <c r="AK73" s="96">
        <v>4.5666897000000004</v>
      </c>
      <c r="AL73" s="96">
        <v>6.1798967999999999</v>
      </c>
      <c r="AM73" s="96">
        <v>8.6360047000000009</v>
      </c>
      <c r="AN73" s="96">
        <v>12.864273000000001</v>
      </c>
      <c r="AO73" s="96">
        <v>12.548429</v>
      </c>
      <c r="AP73" s="96">
        <v>13.535097</v>
      </c>
      <c r="AQ73" s="96">
        <v>2.5009074</v>
      </c>
      <c r="AR73" s="96">
        <v>3.0628882000000002</v>
      </c>
      <c r="AS73" s="123"/>
      <c r="AT73" s="116">
        <v>1966</v>
      </c>
      <c r="AU73" s="96">
        <v>0</v>
      </c>
      <c r="AV73" s="96">
        <v>0</v>
      </c>
      <c r="AW73" s="96">
        <v>0</v>
      </c>
      <c r="AX73" s="96">
        <v>0.18949460000000001</v>
      </c>
      <c r="AY73" s="96">
        <v>1.5131076000000001</v>
      </c>
      <c r="AZ73" s="96">
        <v>0.93735900000000005</v>
      </c>
      <c r="BA73" s="96">
        <v>2.6079322</v>
      </c>
      <c r="BB73" s="96">
        <v>3.6611836000000002</v>
      </c>
      <c r="BC73" s="96">
        <v>3.4774723999999999</v>
      </c>
      <c r="BD73" s="96">
        <v>4.8676012000000002</v>
      </c>
      <c r="BE73" s="96">
        <v>5.4311309000000003</v>
      </c>
      <c r="BF73" s="96">
        <v>5.3341082999999996</v>
      </c>
      <c r="BG73" s="96">
        <v>5.9813979000000002</v>
      </c>
      <c r="BH73" s="96">
        <v>9.8343059999999998</v>
      </c>
      <c r="BI73" s="96">
        <v>9.0124516000000003</v>
      </c>
      <c r="BJ73" s="96">
        <v>11.22936</v>
      </c>
      <c r="BK73" s="96">
        <v>13.697558000000001</v>
      </c>
      <c r="BL73" s="96">
        <v>18.230875999999999</v>
      </c>
      <c r="BM73" s="96">
        <v>2.7932242999999999</v>
      </c>
      <c r="BN73" s="96">
        <v>3.5855725000000001</v>
      </c>
      <c r="BO73" s="123"/>
      <c r="BP73" s="116">
        <v>1966</v>
      </c>
    </row>
    <row r="74" spans="1:68">
      <c r="A74" s="123"/>
      <c r="B74" s="116">
        <v>1967</v>
      </c>
      <c r="C74" s="96">
        <v>0</v>
      </c>
      <c r="D74" s="96">
        <v>0</v>
      </c>
      <c r="E74" s="96">
        <v>0</v>
      </c>
      <c r="F74" s="96">
        <v>0.37273519999999999</v>
      </c>
      <c r="G74" s="96">
        <v>1.2605042</v>
      </c>
      <c r="H74" s="96">
        <v>1.5038271999999999</v>
      </c>
      <c r="I74" s="96">
        <v>3.2949923999999999</v>
      </c>
      <c r="J74" s="96">
        <v>2.8009420999999999</v>
      </c>
      <c r="K74" s="96">
        <v>3.5040121000000002</v>
      </c>
      <c r="L74" s="96">
        <v>5.0687948</v>
      </c>
      <c r="M74" s="96">
        <v>7.0910833999999996</v>
      </c>
      <c r="N74" s="96">
        <v>6.0197234000000002</v>
      </c>
      <c r="O74" s="96">
        <v>8.1095328000000002</v>
      </c>
      <c r="P74" s="96">
        <v>5.4408279999999998</v>
      </c>
      <c r="Q74" s="96">
        <v>8.7092082000000008</v>
      </c>
      <c r="R74" s="96">
        <v>17.540123000000001</v>
      </c>
      <c r="S74" s="96">
        <v>15.202959999999999</v>
      </c>
      <c r="T74" s="96">
        <v>0</v>
      </c>
      <c r="U74" s="96">
        <v>2.7949323000000001</v>
      </c>
      <c r="V74" s="96">
        <v>3.6422108999999998</v>
      </c>
      <c r="W74" s="123"/>
      <c r="X74" s="116">
        <v>1967</v>
      </c>
      <c r="Y74" s="96">
        <v>0</v>
      </c>
      <c r="Z74" s="96">
        <v>0</v>
      </c>
      <c r="AA74" s="96">
        <v>0</v>
      </c>
      <c r="AB74" s="96">
        <v>0.1950633</v>
      </c>
      <c r="AC74" s="96">
        <v>0.44069950000000002</v>
      </c>
      <c r="AD74" s="96">
        <v>2.1391689999999999</v>
      </c>
      <c r="AE74" s="96">
        <v>1.7522698999999999</v>
      </c>
      <c r="AF74" s="96">
        <v>1.9286403000000001</v>
      </c>
      <c r="AG74" s="96">
        <v>4.2258282999999999</v>
      </c>
      <c r="AH74" s="96">
        <v>3.1816182999999998</v>
      </c>
      <c r="AI74" s="96">
        <v>4.6693188000000001</v>
      </c>
      <c r="AJ74" s="96">
        <v>5.0657278000000003</v>
      </c>
      <c r="AK74" s="96">
        <v>4.0072130000000001</v>
      </c>
      <c r="AL74" s="96">
        <v>2.5560412000000001</v>
      </c>
      <c r="AM74" s="96">
        <v>4.3279337</v>
      </c>
      <c r="AN74" s="96">
        <v>8.3381278000000005</v>
      </c>
      <c r="AO74" s="96">
        <v>7.5184578000000002</v>
      </c>
      <c r="AP74" s="96">
        <v>15.800284</v>
      </c>
      <c r="AQ74" s="96">
        <v>2.0819975999999998</v>
      </c>
      <c r="AR74" s="96">
        <v>2.5682189000000002</v>
      </c>
      <c r="AS74" s="123"/>
      <c r="AT74" s="116">
        <v>1967</v>
      </c>
      <c r="AU74" s="96">
        <v>0</v>
      </c>
      <c r="AV74" s="96">
        <v>0</v>
      </c>
      <c r="AW74" s="96">
        <v>0</v>
      </c>
      <c r="AX74" s="96">
        <v>0.28592450000000003</v>
      </c>
      <c r="AY74" s="96">
        <v>0.86037790000000003</v>
      </c>
      <c r="AZ74" s="96">
        <v>1.8112216000000001</v>
      </c>
      <c r="BA74" s="96">
        <v>2.5474028999999998</v>
      </c>
      <c r="BB74" s="96">
        <v>2.3819764000000001</v>
      </c>
      <c r="BC74" s="96">
        <v>3.8552186000000002</v>
      </c>
      <c r="BD74" s="96">
        <v>4.1378326000000003</v>
      </c>
      <c r="BE74" s="96">
        <v>5.8860248999999998</v>
      </c>
      <c r="BF74" s="96">
        <v>5.5478800000000001</v>
      </c>
      <c r="BG74" s="96">
        <v>6.0462742</v>
      </c>
      <c r="BH74" s="96">
        <v>3.8777832999999999</v>
      </c>
      <c r="BI74" s="96">
        <v>6.1469259999999997</v>
      </c>
      <c r="BJ74" s="96">
        <v>12.015139</v>
      </c>
      <c r="BK74" s="96">
        <v>10.380394000000001</v>
      </c>
      <c r="BL74" s="96">
        <v>10.65814</v>
      </c>
      <c r="BM74" s="96">
        <v>2.4408686999999998</v>
      </c>
      <c r="BN74" s="96">
        <v>3.0885068000000002</v>
      </c>
      <c r="BO74" s="123"/>
      <c r="BP74" s="116">
        <v>1967</v>
      </c>
    </row>
    <row r="75" spans="1:68">
      <c r="A75" s="123"/>
      <c r="B75" s="117">
        <v>1968</v>
      </c>
      <c r="C75" s="96">
        <v>0</v>
      </c>
      <c r="D75" s="96">
        <v>0</v>
      </c>
      <c r="E75" s="96">
        <v>0</v>
      </c>
      <c r="F75" s="96">
        <v>0</v>
      </c>
      <c r="G75" s="96">
        <v>0.98491499999999998</v>
      </c>
      <c r="H75" s="96">
        <v>0.72802460000000002</v>
      </c>
      <c r="I75" s="96">
        <v>2.4130756999999998</v>
      </c>
      <c r="J75" s="96">
        <v>2.3325550000000002</v>
      </c>
      <c r="K75" s="96">
        <v>3.2180289000000002</v>
      </c>
      <c r="L75" s="96">
        <v>4.5964083000000002</v>
      </c>
      <c r="M75" s="96">
        <v>4.9973295999999996</v>
      </c>
      <c r="N75" s="96">
        <v>5.8944273000000003</v>
      </c>
      <c r="O75" s="96">
        <v>12.690855000000001</v>
      </c>
      <c r="P75" s="96">
        <v>13.027001</v>
      </c>
      <c r="Q75" s="96">
        <v>12.957172</v>
      </c>
      <c r="R75" s="96">
        <v>11.345444000000001</v>
      </c>
      <c r="S75" s="96">
        <v>14.636288</v>
      </c>
      <c r="T75" s="96">
        <v>10.793308</v>
      </c>
      <c r="U75" s="96">
        <v>2.8461577</v>
      </c>
      <c r="V75" s="96">
        <v>3.8097289999999999</v>
      </c>
      <c r="W75" s="123"/>
      <c r="X75" s="117">
        <v>1968</v>
      </c>
      <c r="Y75" s="96">
        <v>0</v>
      </c>
      <c r="Z75" s="96">
        <v>0</v>
      </c>
      <c r="AA75" s="96">
        <v>0</v>
      </c>
      <c r="AB75" s="96">
        <v>0.1915742</v>
      </c>
      <c r="AC75" s="96">
        <v>0.206539</v>
      </c>
      <c r="AD75" s="96">
        <v>1.558308</v>
      </c>
      <c r="AE75" s="96">
        <v>2.8441168000000001</v>
      </c>
      <c r="AF75" s="96">
        <v>3.0725140999999998</v>
      </c>
      <c r="AG75" s="96">
        <v>2.9010503999999999</v>
      </c>
      <c r="AH75" s="96">
        <v>3.9058576999999999</v>
      </c>
      <c r="AI75" s="96">
        <v>3.1296358</v>
      </c>
      <c r="AJ75" s="96">
        <v>4.9258483999999996</v>
      </c>
      <c r="AK75" s="96">
        <v>3.0103513</v>
      </c>
      <c r="AL75" s="96">
        <v>5.5773580000000003</v>
      </c>
      <c r="AM75" s="96">
        <v>7.3878887999999998</v>
      </c>
      <c r="AN75" s="96">
        <v>16.498383</v>
      </c>
      <c r="AO75" s="96">
        <v>7.0865695000000004</v>
      </c>
      <c r="AP75" s="96">
        <v>7.6767573000000002</v>
      </c>
      <c r="AQ75" s="96">
        <v>2.2798136000000002</v>
      </c>
      <c r="AR75" s="96">
        <v>2.7844894999999998</v>
      </c>
      <c r="AS75" s="123"/>
      <c r="AT75" s="117">
        <v>1968</v>
      </c>
      <c r="AU75" s="96">
        <v>0</v>
      </c>
      <c r="AV75" s="96">
        <v>0</v>
      </c>
      <c r="AW75" s="96">
        <v>0</v>
      </c>
      <c r="AX75" s="96">
        <v>9.3804600000000002E-2</v>
      </c>
      <c r="AY75" s="96">
        <v>0.60494360000000003</v>
      </c>
      <c r="AZ75" s="96">
        <v>1.1290830000000001</v>
      </c>
      <c r="BA75" s="96">
        <v>2.6222413000000002</v>
      </c>
      <c r="BB75" s="96">
        <v>2.6886923999999999</v>
      </c>
      <c r="BC75" s="96">
        <v>3.0645587999999999</v>
      </c>
      <c r="BD75" s="96">
        <v>4.2565461999999998</v>
      </c>
      <c r="BE75" s="96">
        <v>4.0644242999999998</v>
      </c>
      <c r="BF75" s="96">
        <v>5.4136839999999999</v>
      </c>
      <c r="BG75" s="96">
        <v>7.8083992000000002</v>
      </c>
      <c r="BH75" s="96">
        <v>9.0137829000000007</v>
      </c>
      <c r="BI75" s="96">
        <v>9.7054573000000008</v>
      </c>
      <c r="BJ75" s="96">
        <v>14.460162</v>
      </c>
      <c r="BK75" s="96">
        <v>9.8610489000000001</v>
      </c>
      <c r="BL75" s="96">
        <v>8.6791993999999999</v>
      </c>
      <c r="BM75" s="96">
        <v>2.5648211000000001</v>
      </c>
      <c r="BN75" s="96">
        <v>3.2585456000000002</v>
      </c>
      <c r="BO75" s="123"/>
      <c r="BP75" s="117">
        <v>1968</v>
      </c>
    </row>
    <row r="76" spans="1:68">
      <c r="A76" s="123"/>
      <c r="B76" s="117">
        <v>1969</v>
      </c>
      <c r="C76" s="96">
        <v>0</v>
      </c>
      <c r="D76" s="96">
        <v>0</v>
      </c>
      <c r="E76" s="96">
        <v>0</v>
      </c>
      <c r="F76" s="96">
        <v>0.18055660000000001</v>
      </c>
      <c r="G76" s="96">
        <v>0.94302969999999997</v>
      </c>
      <c r="H76" s="96">
        <v>2.7591218</v>
      </c>
      <c r="I76" s="96">
        <v>2.5907407</v>
      </c>
      <c r="J76" s="96">
        <v>4.7183536000000004</v>
      </c>
      <c r="K76" s="96">
        <v>4.1600289999999998</v>
      </c>
      <c r="L76" s="96">
        <v>5.2081705999999999</v>
      </c>
      <c r="M76" s="96">
        <v>7.2842900000000004</v>
      </c>
      <c r="N76" s="96">
        <v>11.538292</v>
      </c>
      <c r="O76" s="96">
        <v>10.662163</v>
      </c>
      <c r="P76" s="96">
        <v>8.6024464999999992</v>
      </c>
      <c r="Q76" s="96">
        <v>16.336638000000001</v>
      </c>
      <c r="R76" s="96">
        <v>10.320983</v>
      </c>
      <c r="S76" s="96">
        <v>9.4750805000000007</v>
      </c>
      <c r="T76" s="96">
        <v>21.165140999999998</v>
      </c>
      <c r="U76" s="96">
        <v>3.4844951000000002</v>
      </c>
      <c r="V76" s="96">
        <v>4.6208565999999998</v>
      </c>
      <c r="W76" s="123"/>
      <c r="X76" s="117">
        <v>1969</v>
      </c>
      <c r="Y76" s="96">
        <v>0</v>
      </c>
      <c r="Z76" s="96">
        <v>0</v>
      </c>
      <c r="AA76" s="96">
        <v>0</v>
      </c>
      <c r="AB76" s="96">
        <v>0.1877539</v>
      </c>
      <c r="AC76" s="96">
        <v>0.5941147</v>
      </c>
      <c r="AD76" s="96">
        <v>0.98668960000000006</v>
      </c>
      <c r="AE76" s="96">
        <v>1.6415464</v>
      </c>
      <c r="AF76" s="96">
        <v>1.9716422</v>
      </c>
      <c r="AG76" s="96">
        <v>5.2445947999999998</v>
      </c>
      <c r="AH76" s="96">
        <v>3.5155183000000001</v>
      </c>
      <c r="AI76" s="96">
        <v>4.4310527999999998</v>
      </c>
      <c r="AJ76" s="96">
        <v>3.4039771999999999</v>
      </c>
      <c r="AK76" s="96">
        <v>6.2139848000000004</v>
      </c>
      <c r="AL76" s="96">
        <v>5.0064583000000002</v>
      </c>
      <c r="AM76" s="96">
        <v>6.1769955999999997</v>
      </c>
      <c r="AN76" s="96">
        <v>4.9198475000000004</v>
      </c>
      <c r="AO76" s="96">
        <v>6.8367654</v>
      </c>
      <c r="AP76" s="96">
        <v>7.3759005000000002</v>
      </c>
      <c r="AQ76" s="96">
        <v>2.0844197000000002</v>
      </c>
      <c r="AR76" s="96">
        <v>2.5103483</v>
      </c>
      <c r="AS76" s="123"/>
      <c r="AT76" s="117">
        <v>1969</v>
      </c>
      <c r="AU76" s="96">
        <v>0</v>
      </c>
      <c r="AV76" s="96">
        <v>0</v>
      </c>
      <c r="AW76" s="96">
        <v>0</v>
      </c>
      <c r="AX76" s="96">
        <v>0.1840849</v>
      </c>
      <c r="AY76" s="96">
        <v>0.77282810000000002</v>
      </c>
      <c r="AZ76" s="96">
        <v>1.9040433999999999</v>
      </c>
      <c r="BA76" s="96">
        <v>2.1290779999999998</v>
      </c>
      <c r="BB76" s="96">
        <v>3.3943270999999999</v>
      </c>
      <c r="BC76" s="96">
        <v>4.6835680000000002</v>
      </c>
      <c r="BD76" s="96">
        <v>4.3778132000000003</v>
      </c>
      <c r="BE76" s="96">
        <v>5.8572107000000004</v>
      </c>
      <c r="BF76" s="96">
        <v>7.4773342999999999</v>
      </c>
      <c r="BG76" s="96">
        <v>8.4057452999999995</v>
      </c>
      <c r="BH76" s="96">
        <v>6.6825086999999996</v>
      </c>
      <c r="BI76" s="96">
        <v>10.424379999999999</v>
      </c>
      <c r="BJ76" s="96">
        <v>7.0187048000000001</v>
      </c>
      <c r="BK76" s="96">
        <v>7.8023407000000002</v>
      </c>
      <c r="BL76" s="96">
        <v>11.750487</v>
      </c>
      <c r="BM76" s="96">
        <v>2.7888739</v>
      </c>
      <c r="BN76" s="96">
        <v>3.4833208</v>
      </c>
      <c r="BO76" s="123"/>
      <c r="BP76" s="117">
        <v>1969</v>
      </c>
    </row>
    <row r="77" spans="1:68">
      <c r="A77" s="123"/>
      <c r="B77" s="117">
        <v>1970</v>
      </c>
      <c r="C77" s="96">
        <v>0</v>
      </c>
      <c r="D77" s="96">
        <v>0</v>
      </c>
      <c r="E77" s="96">
        <v>0</v>
      </c>
      <c r="F77" s="96">
        <v>0.17812169999999999</v>
      </c>
      <c r="G77" s="96">
        <v>1.0881373000000001</v>
      </c>
      <c r="H77" s="96">
        <v>2.1811345000000002</v>
      </c>
      <c r="I77" s="96">
        <v>4.7524832000000004</v>
      </c>
      <c r="J77" s="96">
        <v>5.5538071000000002</v>
      </c>
      <c r="K77" s="96">
        <v>5.3848978000000001</v>
      </c>
      <c r="L77" s="96">
        <v>5.0917792999999998</v>
      </c>
      <c r="M77" s="96">
        <v>6.5998095000000001</v>
      </c>
      <c r="N77" s="96">
        <v>9.6705670999999995</v>
      </c>
      <c r="O77" s="96">
        <v>9.6271368000000006</v>
      </c>
      <c r="P77" s="96">
        <v>8.9739418999999998</v>
      </c>
      <c r="Q77" s="96">
        <v>8.3898247999999995</v>
      </c>
      <c r="R77" s="96">
        <v>13.046144</v>
      </c>
      <c r="S77" s="96">
        <v>16.429995999999999</v>
      </c>
      <c r="T77" s="96">
        <v>25.062657000000002</v>
      </c>
      <c r="U77" s="96">
        <v>3.4965163000000001</v>
      </c>
      <c r="V77" s="96">
        <v>4.7106401</v>
      </c>
      <c r="W77" s="123"/>
      <c r="X77" s="117">
        <v>1970</v>
      </c>
      <c r="Y77" s="96">
        <v>0</v>
      </c>
      <c r="Z77" s="96">
        <v>0</v>
      </c>
      <c r="AA77" s="96">
        <v>0</v>
      </c>
      <c r="AB77" s="96">
        <v>0.3697261</v>
      </c>
      <c r="AC77" s="96">
        <v>0.19075159999999999</v>
      </c>
      <c r="AD77" s="96">
        <v>1.1648034</v>
      </c>
      <c r="AE77" s="96">
        <v>1.8536417000000001</v>
      </c>
      <c r="AF77" s="96">
        <v>3.6605900999999998</v>
      </c>
      <c r="AG77" s="96">
        <v>2.6387660999999998</v>
      </c>
      <c r="AH77" s="96">
        <v>6.0793005000000004</v>
      </c>
      <c r="AI77" s="96">
        <v>4.4101017000000002</v>
      </c>
      <c r="AJ77" s="96">
        <v>7.0014469999999998</v>
      </c>
      <c r="AK77" s="96">
        <v>7.6441219</v>
      </c>
      <c r="AL77" s="96">
        <v>3.9603372000000001</v>
      </c>
      <c r="AM77" s="96">
        <v>7.3143526000000003</v>
      </c>
      <c r="AN77" s="96">
        <v>5.7026941000000004</v>
      </c>
      <c r="AO77" s="96">
        <v>12.000959999999999</v>
      </c>
      <c r="AP77" s="96">
        <v>18.497537999999999</v>
      </c>
      <c r="AQ77" s="96">
        <v>2.5581735000000001</v>
      </c>
      <c r="AR77" s="96">
        <v>3.1429898000000001</v>
      </c>
      <c r="AS77" s="123"/>
      <c r="AT77" s="117">
        <v>1970</v>
      </c>
      <c r="AU77" s="96">
        <v>0</v>
      </c>
      <c r="AV77" s="96">
        <v>0</v>
      </c>
      <c r="AW77" s="96">
        <v>0</v>
      </c>
      <c r="AX77" s="96">
        <v>0.27214460000000001</v>
      </c>
      <c r="AY77" s="96">
        <v>0.6507735</v>
      </c>
      <c r="AZ77" s="96">
        <v>1.6896952999999999</v>
      </c>
      <c r="BA77" s="96">
        <v>3.3443697999999999</v>
      </c>
      <c r="BB77" s="96">
        <v>4.6368716000000001</v>
      </c>
      <c r="BC77" s="96">
        <v>4.0634147</v>
      </c>
      <c r="BD77" s="96">
        <v>5.5762828999999998</v>
      </c>
      <c r="BE77" s="96">
        <v>5.5062268000000003</v>
      </c>
      <c r="BF77" s="96">
        <v>8.3358758000000002</v>
      </c>
      <c r="BG77" s="96">
        <v>8.6160031999999998</v>
      </c>
      <c r="BH77" s="96">
        <v>6.3108570000000004</v>
      </c>
      <c r="BI77" s="96">
        <v>7.7669079999999999</v>
      </c>
      <c r="BJ77" s="96">
        <v>8.5255767000000002</v>
      </c>
      <c r="BK77" s="96">
        <v>13.605558</v>
      </c>
      <c r="BL77" s="96">
        <v>20.569946000000002</v>
      </c>
      <c r="BM77" s="96">
        <v>3.0302185000000001</v>
      </c>
      <c r="BN77" s="96">
        <v>3.8786873000000002</v>
      </c>
      <c r="BO77" s="123"/>
      <c r="BP77" s="117">
        <v>1970</v>
      </c>
    </row>
    <row r="78" spans="1:68">
      <c r="A78" s="123"/>
      <c r="B78" s="117">
        <v>1971</v>
      </c>
      <c r="C78" s="96">
        <v>0.15650900000000001</v>
      </c>
      <c r="D78" s="96">
        <v>0</v>
      </c>
      <c r="E78" s="96">
        <v>0.15606129999999999</v>
      </c>
      <c r="F78" s="96">
        <v>0.34615790000000002</v>
      </c>
      <c r="G78" s="96">
        <v>0.51586540000000003</v>
      </c>
      <c r="H78" s="96">
        <v>1.4069389999999999</v>
      </c>
      <c r="I78" s="96">
        <v>3.9922784999999998</v>
      </c>
      <c r="J78" s="96">
        <v>3.0871344000000001</v>
      </c>
      <c r="K78" s="96">
        <v>5.7695635999999997</v>
      </c>
      <c r="L78" s="96">
        <v>5.3977928000000004</v>
      </c>
      <c r="M78" s="96">
        <v>8.8424627000000005</v>
      </c>
      <c r="N78" s="96">
        <v>8.1547710000000002</v>
      </c>
      <c r="O78" s="96">
        <v>4.0133241999999996</v>
      </c>
      <c r="P78" s="96">
        <v>7.3827591000000004</v>
      </c>
      <c r="Q78" s="96">
        <v>13.381085000000001</v>
      </c>
      <c r="R78" s="96">
        <v>5.1397366</v>
      </c>
      <c r="S78" s="96">
        <v>11.410575</v>
      </c>
      <c r="T78" s="96">
        <v>0</v>
      </c>
      <c r="U78" s="96">
        <v>2.9537437999999998</v>
      </c>
      <c r="V78" s="96">
        <v>3.7554596999999998</v>
      </c>
      <c r="W78" s="123"/>
      <c r="X78" s="117">
        <v>1971</v>
      </c>
      <c r="Y78" s="96">
        <v>0</v>
      </c>
      <c r="Z78" s="96">
        <v>0</v>
      </c>
      <c r="AA78" s="96">
        <v>0</v>
      </c>
      <c r="AB78" s="96">
        <v>0.17904300000000001</v>
      </c>
      <c r="AC78" s="96">
        <v>0.71548670000000003</v>
      </c>
      <c r="AD78" s="96">
        <v>1.5058297</v>
      </c>
      <c r="AE78" s="96">
        <v>1.2558176000000001</v>
      </c>
      <c r="AF78" s="96">
        <v>2.4580090000000001</v>
      </c>
      <c r="AG78" s="96">
        <v>3.0971738000000002</v>
      </c>
      <c r="AH78" s="96">
        <v>4.0997257999999999</v>
      </c>
      <c r="AI78" s="96">
        <v>6.2086459999999999</v>
      </c>
      <c r="AJ78" s="96">
        <v>3.8718794999999999</v>
      </c>
      <c r="AK78" s="96">
        <v>5.9915444000000004</v>
      </c>
      <c r="AL78" s="96">
        <v>5.2531040999999998</v>
      </c>
      <c r="AM78" s="96">
        <v>5.2343536000000004</v>
      </c>
      <c r="AN78" s="96">
        <v>8.7501590999999994</v>
      </c>
      <c r="AO78" s="96">
        <v>12.809018</v>
      </c>
      <c r="AP78" s="96">
        <v>21.799316000000001</v>
      </c>
      <c r="AQ78" s="96">
        <v>2.3694753999999998</v>
      </c>
      <c r="AR78" s="96">
        <v>2.9537543999999998</v>
      </c>
      <c r="AS78" s="123"/>
      <c r="AT78" s="117">
        <v>1971</v>
      </c>
      <c r="AU78" s="96">
        <v>8.0015000000000003E-2</v>
      </c>
      <c r="AV78" s="96">
        <v>0</v>
      </c>
      <c r="AW78" s="96">
        <v>7.9931199999999994E-2</v>
      </c>
      <c r="AX78" s="96">
        <v>0.26401570000000002</v>
      </c>
      <c r="AY78" s="96">
        <v>0.61370829999999998</v>
      </c>
      <c r="AZ78" s="96">
        <v>1.4547057000000001</v>
      </c>
      <c r="BA78" s="96">
        <v>2.6700034000000001</v>
      </c>
      <c r="BB78" s="96">
        <v>2.7819728000000001</v>
      </c>
      <c r="BC78" s="96">
        <v>4.4808108999999998</v>
      </c>
      <c r="BD78" s="96">
        <v>4.7628358000000004</v>
      </c>
      <c r="BE78" s="96">
        <v>7.5275641999999996</v>
      </c>
      <c r="BF78" s="96">
        <v>6.0016610000000004</v>
      </c>
      <c r="BG78" s="96">
        <v>5.0366806000000004</v>
      </c>
      <c r="BH78" s="96">
        <v>6.2651773999999998</v>
      </c>
      <c r="BI78" s="96">
        <v>8.6960592999999999</v>
      </c>
      <c r="BJ78" s="96">
        <v>7.3696674</v>
      </c>
      <c r="BK78" s="96">
        <v>12.306279</v>
      </c>
      <c r="BL78" s="96">
        <v>14.940982999999999</v>
      </c>
      <c r="BM78" s="96">
        <v>2.6631434</v>
      </c>
      <c r="BN78" s="96">
        <v>3.4124232999999999</v>
      </c>
      <c r="BO78" s="123"/>
      <c r="BP78" s="117">
        <v>1971</v>
      </c>
    </row>
    <row r="79" spans="1:68">
      <c r="A79" s="123"/>
      <c r="B79" s="117">
        <v>1972</v>
      </c>
      <c r="C79" s="96">
        <v>0</v>
      </c>
      <c r="D79" s="96">
        <v>0</v>
      </c>
      <c r="E79" s="96">
        <v>0</v>
      </c>
      <c r="F79" s="96">
        <v>0.33771230000000002</v>
      </c>
      <c r="G79" s="96">
        <v>0.69588450000000002</v>
      </c>
      <c r="H79" s="96">
        <v>1.3124688</v>
      </c>
      <c r="I79" s="96">
        <v>2.0430215</v>
      </c>
      <c r="J79" s="96">
        <v>3.3061465999999999</v>
      </c>
      <c r="K79" s="96">
        <v>4.6011527000000001</v>
      </c>
      <c r="L79" s="96">
        <v>6.1303508999999998</v>
      </c>
      <c r="M79" s="96">
        <v>5.9559936999999996</v>
      </c>
      <c r="N79" s="96">
        <v>9.7147112999999994</v>
      </c>
      <c r="O79" s="96">
        <v>10.129147</v>
      </c>
      <c r="P79" s="96">
        <v>8.2071483999999995</v>
      </c>
      <c r="Q79" s="96">
        <v>13.649289</v>
      </c>
      <c r="R79" s="96">
        <v>12.877305</v>
      </c>
      <c r="S79" s="96">
        <v>15.763991000000001</v>
      </c>
      <c r="T79" s="96">
        <v>9.2421442000000003</v>
      </c>
      <c r="U79" s="96">
        <v>3.1263307999999999</v>
      </c>
      <c r="V79" s="96">
        <v>4.1624023000000001</v>
      </c>
      <c r="W79" s="123"/>
      <c r="X79" s="117">
        <v>1972</v>
      </c>
      <c r="Y79" s="96">
        <v>0</v>
      </c>
      <c r="Z79" s="96">
        <v>0</v>
      </c>
      <c r="AA79" s="96">
        <v>0</v>
      </c>
      <c r="AB79" s="96">
        <v>0</v>
      </c>
      <c r="AC79" s="96">
        <v>1.0836271</v>
      </c>
      <c r="AD79" s="96">
        <v>1.1981094000000001</v>
      </c>
      <c r="AE79" s="96">
        <v>3.1643875000000001</v>
      </c>
      <c r="AF79" s="96">
        <v>2.6915437</v>
      </c>
      <c r="AG79" s="96">
        <v>2.8692682999999999</v>
      </c>
      <c r="AH79" s="96">
        <v>4.6234104</v>
      </c>
      <c r="AI79" s="96">
        <v>5.4366643000000003</v>
      </c>
      <c r="AJ79" s="96">
        <v>5.0806392999999996</v>
      </c>
      <c r="AK79" s="96">
        <v>4.3766069999999999</v>
      </c>
      <c r="AL79" s="96">
        <v>7.8337403999999999</v>
      </c>
      <c r="AM79" s="96">
        <v>5.7261633999999999</v>
      </c>
      <c r="AN79" s="96">
        <v>3.9176049000000002</v>
      </c>
      <c r="AO79" s="96">
        <v>9.9554493999999991</v>
      </c>
      <c r="AP79" s="96">
        <v>10.38551</v>
      </c>
      <c r="AQ79" s="96">
        <v>2.3570256000000001</v>
      </c>
      <c r="AR79" s="96">
        <v>2.8409577000000001</v>
      </c>
      <c r="AS79" s="123"/>
      <c r="AT79" s="117">
        <v>1972</v>
      </c>
      <c r="AU79" s="96">
        <v>0</v>
      </c>
      <c r="AV79" s="96">
        <v>0</v>
      </c>
      <c r="AW79" s="96">
        <v>0</v>
      </c>
      <c r="AX79" s="96">
        <v>0.1718519</v>
      </c>
      <c r="AY79" s="96">
        <v>0.8861289</v>
      </c>
      <c r="AZ79" s="96">
        <v>1.2570893000000001</v>
      </c>
      <c r="BA79" s="96">
        <v>2.5841432000000002</v>
      </c>
      <c r="BB79" s="96">
        <v>3.0075542</v>
      </c>
      <c r="BC79" s="96">
        <v>3.7673627999999999</v>
      </c>
      <c r="BD79" s="96">
        <v>5.3943522000000002</v>
      </c>
      <c r="BE79" s="96">
        <v>5.6974781999999999</v>
      </c>
      <c r="BF79" s="96">
        <v>7.3749741000000002</v>
      </c>
      <c r="BG79" s="96">
        <v>7.1580613</v>
      </c>
      <c r="BH79" s="96">
        <v>8.0104475999999991</v>
      </c>
      <c r="BI79" s="96">
        <v>9.1350420000000003</v>
      </c>
      <c r="BJ79" s="96">
        <v>7.3069148000000004</v>
      </c>
      <c r="BK79" s="96">
        <v>12.022795</v>
      </c>
      <c r="BL79" s="96">
        <v>10.030953</v>
      </c>
      <c r="BM79" s="96">
        <v>2.7436050999999999</v>
      </c>
      <c r="BN79" s="96">
        <v>3.4405597999999999</v>
      </c>
      <c r="BO79" s="123"/>
      <c r="BP79" s="117">
        <v>1972</v>
      </c>
    </row>
    <row r="80" spans="1:68">
      <c r="A80" s="123"/>
      <c r="B80" s="117">
        <v>1973</v>
      </c>
      <c r="C80" s="96">
        <v>0</v>
      </c>
      <c r="D80" s="96">
        <v>0</v>
      </c>
      <c r="E80" s="96">
        <v>0</v>
      </c>
      <c r="F80" s="96">
        <v>0.33170850000000002</v>
      </c>
      <c r="G80" s="96">
        <v>1.5546511999999999</v>
      </c>
      <c r="H80" s="96">
        <v>1.4304566000000001</v>
      </c>
      <c r="I80" s="96">
        <v>2.4342746000000002</v>
      </c>
      <c r="J80" s="96">
        <v>1.9994452</v>
      </c>
      <c r="K80" s="96">
        <v>3.9637612999999998</v>
      </c>
      <c r="L80" s="96">
        <v>5.0924028999999997</v>
      </c>
      <c r="M80" s="96">
        <v>6.0010092999999998</v>
      </c>
      <c r="N80" s="96">
        <v>8.7781754999999997</v>
      </c>
      <c r="O80" s="96">
        <v>10.212109</v>
      </c>
      <c r="P80" s="96">
        <v>11.966374</v>
      </c>
      <c r="Q80" s="96">
        <v>13.141372</v>
      </c>
      <c r="R80" s="96">
        <v>21.874517000000001</v>
      </c>
      <c r="S80" s="96">
        <v>15.658204</v>
      </c>
      <c r="T80" s="96">
        <v>22.210377000000001</v>
      </c>
      <c r="U80" s="96">
        <v>3.2729613999999998</v>
      </c>
      <c r="V80" s="96">
        <v>4.5254650999999999</v>
      </c>
      <c r="W80" s="123"/>
      <c r="X80" s="117">
        <v>1973</v>
      </c>
      <c r="Y80" s="96">
        <v>0</v>
      </c>
      <c r="Z80" s="96">
        <v>0</v>
      </c>
      <c r="AA80" s="96">
        <v>0</v>
      </c>
      <c r="AB80" s="96">
        <v>0.6878206</v>
      </c>
      <c r="AC80" s="96">
        <v>0.71509909999999999</v>
      </c>
      <c r="AD80" s="96">
        <v>0.75695500000000004</v>
      </c>
      <c r="AE80" s="96">
        <v>1.8990872999999999</v>
      </c>
      <c r="AF80" s="96">
        <v>1.3193900000000001</v>
      </c>
      <c r="AG80" s="96">
        <v>2.9273226000000001</v>
      </c>
      <c r="AH80" s="96">
        <v>5.1271139999999997</v>
      </c>
      <c r="AI80" s="96">
        <v>6.3600566000000001</v>
      </c>
      <c r="AJ80" s="96">
        <v>3.7932909000000001</v>
      </c>
      <c r="AK80" s="96">
        <v>7.4472839000000004</v>
      </c>
      <c r="AL80" s="96">
        <v>7.9811291000000004</v>
      </c>
      <c r="AM80" s="96">
        <v>8.3983740999999998</v>
      </c>
      <c r="AN80" s="96">
        <v>7.008527</v>
      </c>
      <c r="AO80" s="96">
        <v>6.0164852</v>
      </c>
      <c r="AP80" s="96">
        <v>3.9554615000000002</v>
      </c>
      <c r="AQ80" s="96">
        <v>2.3952309999999999</v>
      </c>
      <c r="AR80" s="96">
        <v>2.8167246000000001</v>
      </c>
      <c r="AS80" s="123"/>
      <c r="AT80" s="117">
        <v>1973</v>
      </c>
      <c r="AU80" s="96">
        <v>0</v>
      </c>
      <c r="AV80" s="96">
        <v>0</v>
      </c>
      <c r="AW80" s="96">
        <v>0</v>
      </c>
      <c r="AX80" s="96">
        <v>0.50654880000000002</v>
      </c>
      <c r="AY80" s="96">
        <v>1.142083</v>
      </c>
      <c r="AZ80" s="96">
        <v>1.1032504999999999</v>
      </c>
      <c r="BA80" s="96">
        <v>2.1760666999999998</v>
      </c>
      <c r="BB80" s="96">
        <v>1.6686477</v>
      </c>
      <c r="BC80" s="96">
        <v>3.4640832000000001</v>
      </c>
      <c r="BD80" s="96">
        <v>5.1092762</v>
      </c>
      <c r="BE80" s="96">
        <v>6.1793069999999997</v>
      </c>
      <c r="BF80" s="96">
        <v>6.2507111999999996</v>
      </c>
      <c r="BG80" s="96">
        <v>8.7851911000000005</v>
      </c>
      <c r="BH80" s="96">
        <v>9.8569799000000007</v>
      </c>
      <c r="BI80" s="96">
        <v>10.457003</v>
      </c>
      <c r="BJ80" s="96">
        <v>12.613338000000001</v>
      </c>
      <c r="BK80" s="96">
        <v>9.3889367000000004</v>
      </c>
      <c r="BL80" s="96">
        <v>9.5791994999999996</v>
      </c>
      <c r="BM80" s="96">
        <v>2.8360837000000001</v>
      </c>
      <c r="BN80" s="96">
        <v>3.5352600000000001</v>
      </c>
      <c r="BO80" s="123"/>
      <c r="BP80" s="117">
        <v>1973</v>
      </c>
    </row>
    <row r="81" spans="1:68">
      <c r="A81" s="123"/>
      <c r="B81" s="117">
        <v>1974</v>
      </c>
      <c r="C81" s="96">
        <v>0</v>
      </c>
      <c r="D81" s="96">
        <v>0</v>
      </c>
      <c r="E81" s="96">
        <v>0</v>
      </c>
      <c r="F81" s="96">
        <v>0.16186700000000001</v>
      </c>
      <c r="G81" s="96">
        <v>0.85186859999999998</v>
      </c>
      <c r="H81" s="96">
        <v>1.7328589999999999</v>
      </c>
      <c r="I81" s="96">
        <v>2.126325</v>
      </c>
      <c r="J81" s="96">
        <v>2.4292362999999999</v>
      </c>
      <c r="K81" s="96">
        <v>5.0468219000000003</v>
      </c>
      <c r="L81" s="96">
        <v>7.7236478999999996</v>
      </c>
      <c r="M81" s="96">
        <v>6.2829363000000003</v>
      </c>
      <c r="N81" s="96">
        <v>8.5372701000000006</v>
      </c>
      <c r="O81" s="96">
        <v>10.261334</v>
      </c>
      <c r="P81" s="96">
        <v>15.529005</v>
      </c>
      <c r="Q81" s="96">
        <v>9.0836676000000001</v>
      </c>
      <c r="R81" s="96">
        <v>17.746904000000001</v>
      </c>
      <c r="S81" s="96">
        <v>17.906305</v>
      </c>
      <c r="T81" s="96">
        <v>21.456465000000001</v>
      </c>
      <c r="U81" s="96">
        <v>3.4544480000000002</v>
      </c>
      <c r="V81" s="96">
        <v>4.6826115000000001</v>
      </c>
      <c r="W81" s="123"/>
      <c r="X81" s="117">
        <v>1974</v>
      </c>
      <c r="Y81" s="96">
        <v>0</v>
      </c>
      <c r="Z81" s="96">
        <v>0</v>
      </c>
      <c r="AA81" s="96">
        <v>0</v>
      </c>
      <c r="AB81" s="96">
        <v>0</v>
      </c>
      <c r="AC81" s="96">
        <v>0.17551739999999999</v>
      </c>
      <c r="AD81" s="96">
        <v>1.0952942999999999</v>
      </c>
      <c r="AE81" s="96">
        <v>0.9088079</v>
      </c>
      <c r="AF81" s="96">
        <v>2.3073077999999998</v>
      </c>
      <c r="AG81" s="96">
        <v>3.5132571000000001</v>
      </c>
      <c r="AH81" s="96">
        <v>4.1084633999999998</v>
      </c>
      <c r="AI81" s="96">
        <v>4.8091695000000003</v>
      </c>
      <c r="AJ81" s="96">
        <v>6.0389736000000003</v>
      </c>
      <c r="AK81" s="96">
        <v>4.1041637</v>
      </c>
      <c r="AL81" s="96">
        <v>10.736110999999999</v>
      </c>
      <c r="AM81" s="96">
        <v>7.5999805</v>
      </c>
      <c r="AN81" s="96">
        <v>6.1821412999999996</v>
      </c>
      <c r="AO81" s="96">
        <v>11.710013</v>
      </c>
      <c r="AP81" s="96">
        <v>1.8783223</v>
      </c>
      <c r="AQ81" s="96">
        <v>2.2830705999999998</v>
      </c>
      <c r="AR81" s="96">
        <v>2.7197350999999998</v>
      </c>
      <c r="AS81" s="123"/>
      <c r="AT81" s="117">
        <v>1974</v>
      </c>
      <c r="AU81" s="96">
        <v>0</v>
      </c>
      <c r="AV81" s="96">
        <v>0</v>
      </c>
      <c r="AW81" s="96">
        <v>0</v>
      </c>
      <c r="AX81" s="96">
        <v>8.2462599999999997E-2</v>
      </c>
      <c r="AY81" s="96">
        <v>0.51872200000000002</v>
      </c>
      <c r="AZ81" s="96">
        <v>1.4223752000000001</v>
      </c>
      <c r="BA81" s="96">
        <v>1.5377315</v>
      </c>
      <c r="BB81" s="96">
        <v>2.3699135999999998</v>
      </c>
      <c r="BC81" s="96">
        <v>4.3063174999999996</v>
      </c>
      <c r="BD81" s="96">
        <v>5.9719914000000003</v>
      </c>
      <c r="BE81" s="96">
        <v>5.5535575000000001</v>
      </c>
      <c r="BF81" s="96">
        <v>7.2677940000000003</v>
      </c>
      <c r="BG81" s="96">
        <v>7.0764522000000003</v>
      </c>
      <c r="BH81" s="96">
        <v>12.986273000000001</v>
      </c>
      <c r="BI81" s="96">
        <v>8.2486824999999993</v>
      </c>
      <c r="BJ81" s="96">
        <v>10.562096</v>
      </c>
      <c r="BK81" s="96">
        <v>13.838277</v>
      </c>
      <c r="BL81" s="96">
        <v>7.8388336000000001</v>
      </c>
      <c r="BM81" s="96">
        <v>2.8711821</v>
      </c>
      <c r="BN81" s="96">
        <v>3.5902090000000002</v>
      </c>
      <c r="BO81" s="123"/>
      <c r="BP81" s="117">
        <v>1974</v>
      </c>
    </row>
    <row r="82" spans="1:68">
      <c r="A82" s="123"/>
      <c r="B82" s="117">
        <v>1975</v>
      </c>
      <c r="C82" s="96">
        <v>0</v>
      </c>
      <c r="D82" s="96">
        <v>0</v>
      </c>
      <c r="E82" s="96">
        <v>0</v>
      </c>
      <c r="F82" s="96">
        <v>0.31773170000000001</v>
      </c>
      <c r="G82" s="96">
        <v>0.33989150000000001</v>
      </c>
      <c r="H82" s="96">
        <v>2.0277702999999998</v>
      </c>
      <c r="I82" s="96">
        <v>2.8756645000000001</v>
      </c>
      <c r="J82" s="96">
        <v>2.1177068999999999</v>
      </c>
      <c r="K82" s="96">
        <v>6.1759211000000001</v>
      </c>
      <c r="L82" s="96">
        <v>6.4937563999999997</v>
      </c>
      <c r="M82" s="96">
        <v>6.7113227999999996</v>
      </c>
      <c r="N82" s="96">
        <v>9.0390519000000005</v>
      </c>
      <c r="O82" s="96">
        <v>7.1676881000000003</v>
      </c>
      <c r="P82" s="96">
        <v>16.070330999999999</v>
      </c>
      <c r="Q82" s="96">
        <v>15.132130999999999</v>
      </c>
      <c r="R82" s="96">
        <v>17.908308999999999</v>
      </c>
      <c r="S82" s="96">
        <v>20.429936999999999</v>
      </c>
      <c r="T82" s="96">
        <v>33.436428999999997</v>
      </c>
      <c r="U82" s="96">
        <v>3.6159199000000002</v>
      </c>
      <c r="V82" s="96">
        <v>5.0657394</v>
      </c>
      <c r="W82" s="123"/>
      <c r="X82" s="117">
        <v>1975</v>
      </c>
      <c r="Y82" s="96">
        <v>0</v>
      </c>
      <c r="Z82" s="96">
        <v>0</v>
      </c>
      <c r="AA82" s="96">
        <v>0.1595502</v>
      </c>
      <c r="AB82" s="96">
        <v>0.165495</v>
      </c>
      <c r="AC82" s="96">
        <v>0.86740949999999994</v>
      </c>
      <c r="AD82" s="96">
        <v>1.2329608999999999</v>
      </c>
      <c r="AE82" s="96">
        <v>1.3126317000000001</v>
      </c>
      <c r="AF82" s="96">
        <v>2.4845337999999999</v>
      </c>
      <c r="AG82" s="96">
        <v>2.1932950999999998</v>
      </c>
      <c r="AH82" s="96">
        <v>2.3178133999999999</v>
      </c>
      <c r="AI82" s="96">
        <v>4.4876430999999997</v>
      </c>
      <c r="AJ82" s="96">
        <v>5.9382979999999996</v>
      </c>
      <c r="AK82" s="96">
        <v>8.0029877999999997</v>
      </c>
      <c r="AL82" s="96">
        <v>6.2556301000000003</v>
      </c>
      <c r="AM82" s="96">
        <v>6.4961780999999998</v>
      </c>
      <c r="AN82" s="96">
        <v>11.769033</v>
      </c>
      <c r="AO82" s="96">
        <v>13.876842999999999</v>
      </c>
      <c r="AP82" s="96">
        <v>14.301037000000001</v>
      </c>
      <c r="AQ82" s="96">
        <v>2.4552941000000001</v>
      </c>
      <c r="AR82" s="96">
        <v>2.9175474000000001</v>
      </c>
      <c r="AS82" s="123"/>
      <c r="AT82" s="117">
        <v>1975</v>
      </c>
      <c r="AU82" s="96">
        <v>0</v>
      </c>
      <c r="AV82" s="96">
        <v>0</v>
      </c>
      <c r="AW82" s="96">
        <v>7.7467999999999995E-2</v>
      </c>
      <c r="AX82" s="96">
        <v>0.243169</v>
      </c>
      <c r="AY82" s="96">
        <v>0.60093470000000004</v>
      </c>
      <c r="AZ82" s="96">
        <v>1.6386063</v>
      </c>
      <c r="BA82" s="96">
        <v>2.1187765000000001</v>
      </c>
      <c r="BB82" s="96">
        <v>2.2961336000000001</v>
      </c>
      <c r="BC82" s="96">
        <v>4.2476710999999998</v>
      </c>
      <c r="BD82" s="96">
        <v>4.4771609000000003</v>
      </c>
      <c r="BE82" s="96">
        <v>5.6119433000000001</v>
      </c>
      <c r="BF82" s="96">
        <v>7.4635872000000001</v>
      </c>
      <c r="BG82" s="96">
        <v>7.6003854999999998</v>
      </c>
      <c r="BH82" s="96">
        <v>10.856223999999999</v>
      </c>
      <c r="BI82" s="96">
        <v>10.299597</v>
      </c>
      <c r="BJ82" s="96">
        <v>14.109508</v>
      </c>
      <c r="BK82" s="96">
        <v>16.088501999999998</v>
      </c>
      <c r="BL82" s="96">
        <v>20.033556000000001</v>
      </c>
      <c r="BM82" s="96">
        <v>3.0375019999999999</v>
      </c>
      <c r="BN82" s="96">
        <v>3.8857368999999999</v>
      </c>
      <c r="BO82" s="123"/>
      <c r="BP82" s="117">
        <v>1975</v>
      </c>
    </row>
    <row r="83" spans="1:68">
      <c r="A83" s="123"/>
      <c r="B83" s="117">
        <v>1976</v>
      </c>
      <c r="C83" s="96">
        <v>0</v>
      </c>
      <c r="D83" s="96">
        <v>0</v>
      </c>
      <c r="E83" s="96">
        <v>0</v>
      </c>
      <c r="F83" s="96">
        <v>0.46605629999999998</v>
      </c>
      <c r="G83" s="96">
        <v>1.1808685999999999</v>
      </c>
      <c r="H83" s="96">
        <v>2.6686681999999999</v>
      </c>
      <c r="I83" s="96">
        <v>2.9833409999999998</v>
      </c>
      <c r="J83" s="96">
        <v>3.2286557</v>
      </c>
      <c r="K83" s="96">
        <v>5.7032642999999998</v>
      </c>
      <c r="L83" s="96">
        <v>6.3212355000000002</v>
      </c>
      <c r="M83" s="96">
        <v>6.6073697999999998</v>
      </c>
      <c r="N83" s="96">
        <v>7.4567508</v>
      </c>
      <c r="O83" s="96">
        <v>14.227736</v>
      </c>
      <c r="P83" s="96">
        <v>12.373571999999999</v>
      </c>
      <c r="Q83" s="96">
        <v>10.696617</v>
      </c>
      <c r="R83" s="96">
        <v>16.897220000000001</v>
      </c>
      <c r="S83" s="96">
        <v>15.914516000000001</v>
      </c>
      <c r="T83" s="96">
        <v>12.041906000000001</v>
      </c>
      <c r="U83" s="96">
        <v>3.7115860999999999</v>
      </c>
      <c r="V83" s="96">
        <v>4.7621992999999998</v>
      </c>
      <c r="W83" s="123"/>
      <c r="X83" s="117">
        <v>1976</v>
      </c>
      <c r="Y83" s="96">
        <v>0</v>
      </c>
      <c r="Z83" s="96">
        <v>0</v>
      </c>
      <c r="AA83" s="96">
        <v>0</v>
      </c>
      <c r="AB83" s="96">
        <v>0.16205410000000001</v>
      </c>
      <c r="AC83" s="96">
        <v>0.86121669999999995</v>
      </c>
      <c r="AD83" s="96">
        <v>1.7130973</v>
      </c>
      <c r="AE83" s="96">
        <v>2.1159767</v>
      </c>
      <c r="AF83" s="96">
        <v>3.1738514000000002</v>
      </c>
      <c r="AG83" s="96">
        <v>2.4752884000000002</v>
      </c>
      <c r="AH83" s="96">
        <v>3.9042876999999998</v>
      </c>
      <c r="AI83" s="96">
        <v>3.6558869999999999</v>
      </c>
      <c r="AJ83" s="96">
        <v>4.8734130999999996</v>
      </c>
      <c r="AK83" s="96">
        <v>7.5523493000000004</v>
      </c>
      <c r="AL83" s="96">
        <v>8.4701327000000006</v>
      </c>
      <c r="AM83" s="96">
        <v>6.8831870000000004</v>
      </c>
      <c r="AN83" s="96">
        <v>4.9461225999999998</v>
      </c>
      <c r="AO83" s="96">
        <v>13.428376</v>
      </c>
      <c r="AP83" s="96">
        <v>21.780652</v>
      </c>
      <c r="AQ83" s="96">
        <v>2.5996104</v>
      </c>
      <c r="AR83" s="96">
        <v>3.0592275999999998</v>
      </c>
      <c r="AS83" s="123"/>
      <c r="AT83" s="117">
        <v>1976</v>
      </c>
      <c r="AU83" s="96">
        <v>0</v>
      </c>
      <c r="AV83" s="96">
        <v>0</v>
      </c>
      <c r="AW83" s="96">
        <v>0</v>
      </c>
      <c r="AX83" s="96">
        <v>0.31726470000000001</v>
      </c>
      <c r="AY83" s="96">
        <v>1.0227058</v>
      </c>
      <c r="AZ83" s="96">
        <v>2.1972673</v>
      </c>
      <c r="BA83" s="96">
        <v>2.5630852000000002</v>
      </c>
      <c r="BB83" s="96">
        <v>3.2020341000000001</v>
      </c>
      <c r="BC83" s="96">
        <v>4.1369848999999999</v>
      </c>
      <c r="BD83" s="96">
        <v>5.1539587999999998</v>
      </c>
      <c r="BE83" s="96">
        <v>5.1516916000000004</v>
      </c>
      <c r="BF83" s="96">
        <v>6.1522560000000004</v>
      </c>
      <c r="BG83" s="96">
        <v>10.756690000000001</v>
      </c>
      <c r="BH83" s="96">
        <v>10.297402</v>
      </c>
      <c r="BI83" s="96">
        <v>8.5685751999999997</v>
      </c>
      <c r="BJ83" s="96">
        <v>9.5528817000000004</v>
      </c>
      <c r="BK83" s="96">
        <v>14.248433</v>
      </c>
      <c r="BL83" s="96">
        <v>18.912752999999999</v>
      </c>
      <c r="BM83" s="96">
        <v>3.1568258999999999</v>
      </c>
      <c r="BN83" s="96">
        <v>3.8860168000000002</v>
      </c>
      <c r="BO83" s="123"/>
      <c r="BP83" s="117">
        <v>1976</v>
      </c>
    </row>
    <row r="84" spans="1:68">
      <c r="A84" s="123"/>
      <c r="B84" s="117">
        <v>1977</v>
      </c>
      <c r="C84" s="96">
        <v>0</v>
      </c>
      <c r="D84" s="96">
        <v>0</v>
      </c>
      <c r="E84" s="96">
        <v>0</v>
      </c>
      <c r="F84" s="96">
        <v>0.45538580000000001</v>
      </c>
      <c r="G84" s="96">
        <v>0.66490579999999999</v>
      </c>
      <c r="H84" s="96">
        <v>2.0271536999999999</v>
      </c>
      <c r="I84" s="96">
        <v>3.1515507</v>
      </c>
      <c r="J84" s="96">
        <v>4.0754409000000003</v>
      </c>
      <c r="K84" s="96">
        <v>4.3464587999999997</v>
      </c>
      <c r="L84" s="96">
        <v>6.7066914999999998</v>
      </c>
      <c r="M84" s="96">
        <v>7.5817119000000002</v>
      </c>
      <c r="N84" s="96">
        <v>10.554472000000001</v>
      </c>
      <c r="O84" s="96">
        <v>14.477912</v>
      </c>
      <c r="P84" s="96">
        <v>15.603058000000001</v>
      </c>
      <c r="Q84" s="96">
        <v>18.084467</v>
      </c>
      <c r="R84" s="96">
        <v>20.694913</v>
      </c>
      <c r="S84" s="96">
        <v>27.307482</v>
      </c>
      <c r="T84" s="96">
        <v>35.271985999999998</v>
      </c>
      <c r="U84" s="96">
        <v>4.3210819999999996</v>
      </c>
      <c r="V84" s="96">
        <v>5.8877344000000003</v>
      </c>
      <c r="W84" s="123"/>
      <c r="X84" s="117">
        <v>1977</v>
      </c>
      <c r="Y84" s="96">
        <v>0</v>
      </c>
      <c r="Z84" s="96">
        <v>0</v>
      </c>
      <c r="AA84" s="96">
        <v>0</v>
      </c>
      <c r="AB84" s="96">
        <v>0.47563260000000002</v>
      </c>
      <c r="AC84" s="96">
        <v>0.5105305</v>
      </c>
      <c r="AD84" s="96">
        <v>0.86221020000000004</v>
      </c>
      <c r="AE84" s="96">
        <v>1.7616902999999999</v>
      </c>
      <c r="AF84" s="96">
        <v>2.627399</v>
      </c>
      <c r="AG84" s="96">
        <v>2.4310067000000002</v>
      </c>
      <c r="AH84" s="96">
        <v>4.2416578999999999</v>
      </c>
      <c r="AI84" s="96">
        <v>5.237069</v>
      </c>
      <c r="AJ84" s="96">
        <v>7.6454398000000001</v>
      </c>
      <c r="AK84" s="96">
        <v>6.2053379</v>
      </c>
      <c r="AL84" s="96">
        <v>8.1609812000000002</v>
      </c>
      <c r="AM84" s="96">
        <v>9.2939682000000001</v>
      </c>
      <c r="AN84" s="96">
        <v>13.225211</v>
      </c>
      <c r="AO84" s="96">
        <v>16.64115</v>
      </c>
      <c r="AP84" s="96">
        <v>4.8100047999999997</v>
      </c>
      <c r="AQ84" s="96">
        <v>2.7795288999999999</v>
      </c>
      <c r="AR84" s="96">
        <v>3.2529549000000002</v>
      </c>
      <c r="AS84" s="123"/>
      <c r="AT84" s="117">
        <v>1977</v>
      </c>
      <c r="AU84" s="96">
        <v>0</v>
      </c>
      <c r="AV84" s="96">
        <v>0</v>
      </c>
      <c r="AW84" s="96">
        <v>0</v>
      </c>
      <c r="AX84" s="96">
        <v>0.46528900000000001</v>
      </c>
      <c r="AY84" s="96">
        <v>0.58862460000000005</v>
      </c>
      <c r="AZ84" s="96">
        <v>1.4506752999999999</v>
      </c>
      <c r="BA84" s="96">
        <v>2.4755067999999998</v>
      </c>
      <c r="BB84" s="96">
        <v>3.3707799999999999</v>
      </c>
      <c r="BC84" s="96">
        <v>3.4150314000000002</v>
      </c>
      <c r="BD84" s="96">
        <v>5.5142768000000002</v>
      </c>
      <c r="BE84" s="96">
        <v>6.4301899999999996</v>
      </c>
      <c r="BF84" s="96">
        <v>9.0816379999999999</v>
      </c>
      <c r="BG84" s="96">
        <v>10.180224000000001</v>
      </c>
      <c r="BH84" s="96">
        <v>11.627014000000001</v>
      </c>
      <c r="BI84" s="96">
        <v>13.199312000000001</v>
      </c>
      <c r="BJ84" s="96">
        <v>16.137594</v>
      </c>
      <c r="BK84" s="96">
        <v>20.136931000000001</v>
      </c>
      <c r="BL84" s="96">
        <v>13.654052</v>
      </c>
      <c r="BM84" s="96">
        <v>3.5512380000000001</v>
      </c>
      <c r="BN84" s="96">
        <v>4.4065789000000004</v>
      </c>
      <c r="BO84" s="123"/>
      <c r="BP84" s="117">
        <v>1977</v>
      </c>
    </row>
    <row r="85" spans="1:68">
      <c r="A85" s="123"/>
      <c r="B85" s="117">
        <v>1978</v>
      </c>
      <c r="C85" s="96">
        <v>0</v>
      </c>
      <c r="D85" s="96">
        <v>0</v>
      </c>
      <c r="E85" s="96">
        <v>0</v>
      </c>
      <c r="F85" s="96">
        <v>0.29980240000000002</v>
      </c>
      <c r="G85" s="96">
        <v>1.4684959</v>
      </c>
      <c r="H85" s="96">
        <v>1.3413636</v>
      </c>
      <c r="I85" s="96">
        <v>4.2402901999999996</v>
      </c>
      <c r="J85" s="96">
        <v>5.7629732999999996</v>
      </c>
      <c r="K85" s="96">
        <v>5.5457384999999997</v>
      </c>
      <c r="L85" s="96">
        <v>6.3458057999999999</v>
      </c>
      <c r="M85" s="96">
        <v>9.0456351999999995</v>
      </c>
      <c r="N85" s="96">
        <v>9.0049788999999993</v>
      </c>
      <c r="O85" s="96">
        <v>10.952902999999999</v>
      </c>
      <c r="P85" s="96">
        <v>13.883827</v>
      </c>
      <c r="Q85" s="96">
        <v>21.853556000000001</v>
      </c>
      <c r="R85" s="96">
        <v>9.4252681000000003</v>
      </c>
      <c r="S85" s="96">
        <v>26.789301999999999</v>
      </c>
      <c r="T85" s="96">
        <v>30.571691000000001</v>
      </c>
      <c r="U85" s="96">
        <v>4.3167714000000004</v>
      </c>
      <c r="V85" s="96">
        <v>5.7164771999999999</v>
      </c>
      <c r="W85" s="123"/>
      <c r="X85" s="117">
        <v>1978</v>
      </c>
      <c r="Y85" s="96">
        <v>0</v>
      </c>
      <c r="Z85" s="96">
        <v>0</v>
      </c>
      <c r="AA85" s="96">
        <v>0</v>
      </c>
      <c r="AB85" s="96">
        <v>0</v>
      </c>
      <c r="AC85" s="96">
        <v>0.66974409999999995</v>
      </c>
      <c r="AD85" s="96">
        <v>1.0249997</v>
      </c>
      <c r="AE85" s="96">
        <v>2.5831401999999999</v>
      </c>
      <c r="AF85" s="96">
        <v>2.3406924999999998</v>
      </c>
      <c r="AG85" s="96">
        <v>2.6463988000000001</v>
      </c>
      <c r="AH85" s="96">
        <v>5.1282050999999997</v>
      </c>
      <c r="AI85" s="96">
        <v>4.7068545000000004</v>
      </c>
      <c r="AJ85" s="96">
        <v>4.5447056999999997</v>
      </c>
      <c r="AK85" s="96">
        <v>8.1546646000000003</v>
      </c>
      <c r="AL85" s="96">
        <v>9.7929911999999995</v>
      </c>
      <c r="AM85" s="96">
        <v>7.9549747999999996</v>
      </c>
      <c r="AN85" s="96">
        <v>9.5889754000000007</v>
      </c>
      <c r="AO85" s="96">
        <v>14.189042000000001</v>
      </c>
      <c r="AP85" s="96">
        <v>7.6368524000000004</v>
      </c>
      <c r="AQ85" s="96">
        <v>2.7305801000000001</v>
      </c>
      <c r="AR85" s="96">
        <v>3.1596546999999999</v>
      </c>
      <c r="AS85" s="123"/>
      <c r="AT85" s="117">
        <v>1978</v>
      </c>
      <c r="AU85" s="96">
        <v>0</v>
      </c>
      <c r="AV85" s="96">
        <v>0</v>
      </c>
      <c r="AW85" s="96">
        <v>0</v>
      </c>
      <c r="AX85" s="96">
        <v>0.1531652</v>
      </c>
      <c r="AY85" s="96">
        <v>1.0742780999999999</v>
      </c>
      <c r="AZ85" s="96">
        <v>1.1846597000000001</v>
      </c>
      <c r="BA85" s="96">
        <v>3.4296802999999998</v>
      </c>
      <c r="BB85" s="96">
        <v>4.0984540000000003</v>
      </c>
      <c r="BC85" s="96">
        <v>4.1313085000000003</v>
      </c>
      <c r="BD85" s="96">
        <v>5.7556893000000002</v>
      </c>
      <c r="BE85" s="96">
        <v>6.9195017999999999</v>
      </c>
      <c r="BF85" s="96">
        <v>6.7498478000000004</v>
      </c>
      <c r="BG85" s="96">
        <v>9.4979163999999994</v>
      </c>
      <c r="BH85" s="96">
        <v>11.69402</v>
      </c>
      <c r="BI85" s="96">
        <v>14.116123</v>
      </c>
      <c r="BJ85" s="96">
        <v>9.5242433000000002</v>
      </c>
      <c r="BK85" s="96">
        <v>18.326564999999999</v>
      </c>
      <c r="BL85" s="96">
        <v>14.185945</v>
      </c>
      <c r="BM85" s="96">
        <v>3.5238597</v>
      </c>
      <c r="BN85" s="96">
        <v>4.3124146000000003</v>
      </c>
      <c r="BO85" s="123"/>
      <c r="BP85" s="117">
        <v>1978</v>
      </c>
    </row>
    <row r="86" spans="1:68">
      <c r="A86" s="123"/>
      <c r="B86" s="118">
        <v>1979</v>
      </c>
      <c r="C86" s="96">
        <v>0</v>
      </c>
      <c r="D86" s="96">
        <v>0</v>
      </c>
      <c r="E86" s="96">
        <v>0</v>
      </c>
      <c r="F86" s="96">
        <v>0.14914069999999999</v>
      </c>
      <c r="G86" s="96">
        <v>0.47672619999999999</v>
      </c>
      <c r="H86" s="96">
        <v>1.6615850000000001</v>
      </c>
      <c r="I86" s="96">
        <v>4.2894743000000002</v>
      </c>
      <c r="J86" s="96">
        <v>4.2886243999999998</v>
      </c>
      <c r="K86" s="96">
        <v>4.9445835999999996</v>
      </c>
      <c r="L86" s="96">
        <v>6.7314787000000003</v>
      </c>
      <c r="M86" s="96">
        <v>9.2938203999999995</v>
      </c>
      <c r="N86" s="96">
        <v>15.086537999999999</v>
      </c>
      <c r="O86" s="96">
        <v>12.904012</v>
      </c>
      <c r="P86" s="96">
        <v>16.337405</v>
      </c>
      <c r="Q86" s="96">
        <v>16.362743999999999</v>
      </c>
      <c r="R86" s="96">
        <v>15.039856</v>
      </c>
      <c r="S86" s="96">
        <v>15.295197</v>
      </c>
      <c r="T86" s="96">
        <v>18.83381</v>
      </c>
      <c r="U86" s="96">
        <v>4.4804336999999999</v>
      </c>
      <c r="V86" s="96">
        <v>5.6496195</v>
      </c>
      <c r="W86" s="123"/>
      <c r="X86" s="118">
        <v>1979</v>
      </c>
      <c r="Y86" s="96">
        <v>0</v>
      </c>
      <c r="Z86" s="96">
        <v>0</v>
      </c>
      <c r="AA86" s="96">
        <v>0</v>
      </c>
      <c r="AB86" s="96">
        <v>0.1555087</v>
      </c>
      <c r="AC86" s="96">
        <v>0.49123149999999999</v>
      </c>
      <c r="AD86" s="96">
        <v>0.50721769999999999</v>
      </c>
      <c r="AE86" s="96">
        <v>2.1367788000000001</v>
      </c>
      <c r="AF86" s="96">
        <v>2.2530793999999998</v>
      </c>
      <c r="AG86" s="96">
        <v>3.3635709999999999</v>
      </c>
      <c r="AH86" s="96">
        <v>3.5626199000000001</v>
      </c>
      <c r="AI86" s="96">
        <v>5.5116085000000004</v>
      </c>
      <c r="AJ86" s="96">
        <v>6.5952909999999996</v>
      </c>
      <c r="AK86" s="96">
        <v>5.9202347</v>
      </c>
      <c r="AL86" s="96">
        <v>7.6301208000000003</v>
      </c>
      <c r="AM86" s="96">
        <v>7.7018238999999999</v>
      </c>
      <c r="AN86" s="96">
        <v>8.0004267000000002</v>
      </c>
      <c r="AO86" s="96">
        <v>14.002886999999999</v>
      </c>
      <c r="AP86" s="96">
        <v>22.008334000000001</v>
      </c>
      <c r="AQ86" s="96">
        <v>2.6852228999999999</v>
      </c>
      <c r="AR86" s="96">
        <v>3.1578032999999999</v>
      </c>
      <c r="AS86" s="123"/>
      <c r="AT86" s="118">
        <v>1979</v>
      </c>
      <c r="AU86" s="96">
        <v>0</v>
      </c>
      <c r="AV86" s="96">
        <v>0</v>
      </c>
      <c r="AW86" s="96">
        <v>0</v>
      </c>
      <c r="AX86" s="96">
        <v>0.15225810000000001</v>
      </c>
      <c r="AY86" s="96">
        <v>0.48387019999999997</v>
      </c>
      <c r="AZ86" s="96">
        <v>1.0894185999999999</v>
      </c>
      <c r="BA86" s="96">
        <v>3.2330928999999999</v>
      </c>
      <c r="BB86" s="96">
        <v>3.2960259999999999</v>
      </c>
      <c r="BC86" s="96">
        <v>4.1720556000000002</v>
      </c>
      <c r="BD86" s="96">
        <v>5.1920733999999999</v>
      </c>
      <c r="BE86" s="96">
        <v>7.4442196999999997</v>
      </c>
      <c r="BF86" s="96">
        <v>10.805853000000001</v>
      </c>
      <c r="BG86" s="96">
        <v>9.2620384999999992</v>
      </c>
      <c r="BH86" s="96">
        <v>11.674492000000001</v>
      </c>
      <c r="BI86" s="96">
        <v>11.535819999999999</v>
      </c>
      <c r="BJ86" s="96">
        <v>10.811806000000001</v>
      </c>
      <c r="BK86" s="96">
        <v>14.429598</v>
      </c>
      <c r="BL86" s="96">
        <v>21.118431999999999</v>
      </c>
      <c r="BM86" s="96">
        <v>3.5823209</v>
      </c>
      <c r="BN86" s="96">
        <v>4.3662798</v>
      </c>
      <c r="BO86" s="123"/>
      <c r="BP86" s="118">
        <v>1979</v>
      </c>
    </row>
    <row r="87" spans="1:68">
      <c r="A87" s="123"/>
      <c r="B87" s="118">
        <v>1980</v>
      </c>
      <c r="C87" s="96">
        <v>0</v>
      </c>
      <c r="D87" s="96">
        <v>0</v>
      </c>
      <c r="E87" s="96">
        <v>0</v>
      </c>
      <c r="F87" s="96">
        <v>0.45009559999999998</v>
      </c>
      <c r="G87" s="96">
        <v>0.46580670000000002</v>
      </c>
      <c r="H87" s="96">
        <v>2.1292173000000001</v>
      </c>
      <c r="I87" s="96">
        <v>3.3342502999999999</v>
      </c>
      <c r="J87" s="96">
        <v>3.2967531000000001</v>
      </c>
      <c r="K87" s="96">
        <v>4.0997345000000003</v>
      </c>
      <c r="L87" s="96">
        <v>6.3139950000000002</v>
      </c>
      <c r="M87" s="96">
        <v>8.5749017999999992</v>
      </c>
      <c r="N87" s="96">
        <v>12.573047000000001</v>
      </c>
      <c r="O87" s="96">
        <v>16.649663</v>
      </c>
      <c r="P87" s="96">
        <v>14.647304999999999</v>
      </c>
      <c r="Q87" s="96">
        <v>26.453471</v>
      </c>
      <c r="R87" s="96">
        <v>23.444368000000001</v>
      </c>
      <c r="S87" s="96">
        <v>16.258510000000001</v>
      </c>
      <c r="T87" s="96">
        <v>18.323744000000001</v>
      </c>
      <c r="U87" s="96">
        <v>4.6470048000000004</v>
      </c>
      <c r="V87" s="96">
        <v>5.9482289000000002</v>
      </c>
      <c r="W87" s="123"/>
      <c r="X87" s="118">
        <v>1980</v>
      </c>
      <c r="Y87" s="96">
        <v>0</v>
      </c>
      <c r="Z87" s="96">
        <v>0</v>
      </c>
      <c r="AA87" s="96">
        <v>0</v>
      </c>
      <c r="AB87" s="96">
        <v>0.15599850000000001</v>
      </c>
      <c r="AC87" s="96">
        <v>0.31994679999999998</v>
      </c>
      <c r="AD87" s="96">
        <v>1.5016117</v>
      </c>
      <c r="AE87" s="96">
        <v>1.2055454999999999</v>
      </c>
      <c r="AF87" s="96">
        <v>2.5795080000000001</v>
      </c>
      <c r="AG87" s="96">
        <v>2.0244195999999999</v>
      </c>
      <c r="AH87" s="96">
        <v>4.4269825000000003</v>
      </c>
      <c r="AI87" s="96">
        <v>4.2324682999999999</v>
      </c>
      <c r="AJ87" s="96">
        <v>7.2779810999999999</v>
      </c>
      <c r="AK87" s="96">
        <v>7.7815208</v>
      </c>
      <c r="AL87" s="96">
        <v>7.7784142000000003</v>
      </c>
      <c r="AM87" s="96">
        <v>9.7690321999999998</v>
      </c>
      <c r="AN87" s="96">
        <v>10.549427</v>
      </c>
      <c r="AO87" s="96">
        <v>16.384042000000001</v>
      </c>
      <c r="AP87" s="96">
        <v>16.805781</v>
      </c>
      <c r="AQ87" s="96">
        <v>2.8407176000000001</v>
      </c>
      <c r="AR87" s="96">
        <v>3.2709754000000002</v>
      </c>
      <c r="AS87" s="123"/>
      <c r="AT87" s="118">
        <v>1980</v>
      </c>
      <c r="AU87" s="96">
        <v>0</v>
      </c>
      <c r="AV87" s="96">
        <v>0</v>
      </c>
      <c r="AW87" s="96">
        <v>0</v>
      </c>
      <c r="AX87" s="96">
        <v>0.30591400000000002</v>
      </c>
      <c r="AY87" s="96">
        <v>0.39396510000000001</v>
      </c>
      <c r="AZ87" s="96">
        <v>1.8183186</v>
      </c>
      <c r="BA87" s="96">
        <v>2.2871955000000002</v>
      </c>
      <c r="BB87" s="96">
        <v>2.9457219000000001</v>
      </c>
      <c r="BC87" s="96">
        <v>3.0870448000000001</v>
      </c>
      <c r="BD87" s="96">
        <v>5.3942670000000001</v>
      </c>
      <c r="BE87" s="96">
        <v>6.4554779</v>
      </c>
      <c r="BF87" s="96">
        <v>9.9071174000000006</v>
      </c>
      <c r="BG87" s="96">
        <v>12.019413999999999</v>
      </c>
      <c r="BH87" s="96">
        <v>10.972110000000001</v>
      </c>
      <c r="BI87" s="96">
        <v>17.139517999999999</v>
      </c>
      <c r="BJ87" s="96">
        <v>15.745737999999999</v>
      </c>
      <c r="BK87" s="96">
        <v>16.341982999999999</v>
      </c>
      <c r="BL87" s="96">
        <v>17.225482</v>
      </c>
      <c r="BM87" s="96">
        <v>3.7426789999999999</v>
      </c>
      <c r="BN87" s="96">
        <v>4.5315763000000002</v>
      </c>
      <c r="BO87" s="123"/>
      <c r="BP87" s="118">
        <v>1980</v>
      </c>
    </row>
    <row r="88" spans="1:68">
      <c r="A88" s="123"/>
      <c r="B88" s="118">
        <v>1981</v>
      </c>
      <c r="C88" s="96">
        <v>0</v>
      </c>
      <c r="D88" s="96">
        <v>0</v>
      </c>
      <c r="E88" s="96">
        <v>0.1487571</v>
      </c>
      <c r="F88" s="96">
        <v>0.15133650000000001</v>
      </c>
      <c r="G88" s="96">
        <v>0.60620850000000004</v>
      </c>
      <c r="H88" s="96">
        <v>2.8919844000000001</v>
      </c>
      <c r="I88" s="96">
        <v>3.6962457</v>
      </c>
      <c r="J88" s="96">
        <v>3.3718249999999999</v>
      </c>
      <c r="K88" s="96">
        <v>3.2772915999999999</v>
      </c>
      <c r="L88" s="96">
        <v>7.4205603</v>
      </c>
      <c r="M88" s="96">
        <v>7.8372085</v>
      </c>
      <c r="N88" s="96">
        <v>12.968171</v>
      </c>
      <c r="O88" s="96">
        <v>14.048457000000001</v>
      </c>
      <c r="P88" s="96">
        <v>19.188870000000001</v>
      </c>
      <c r="Q88" s="96">
        <v>23.291616999999999</v>
      </c>
      <c r="R88" s="96">
        <v>25.425884</v>
      </c>
      <c r="S88" s="96">
        <v>26.894113999999998</v>
      </c>
      <c r="T88" s="96">
        <v>10.797580999999999</v>
      </c>
      <c r="U88" s="96">
        <v>4.8199131</v>
      </c>
      <c r="V88" s="96">
        <v>6.0980318999999996</v>
      </c>
      <c r="W88" s="123"/>
      <c r="X88" s="118">
        <v>1981</v>
      </c>
      <c r="Y88" s="96">
        <v>0</v>
      </c>
      <c r="Z88" s="96">
        <v>0</v>
      </c>
      <c r="AA88" s="96">
        <v>0</v>
      </c>
      <c r="AB88" s="96">
        <v>0.157167</v>
      </c>
      <c r="AC88" s="96">
        <v>0.1557567</v>
      </c>
      <c r="AD88" s="96">
        <v>0.82294769999999995</v>
      </c>
      <c r="AE88" s="96">
        <v>0.99224559999999995</v>
      </c>
      <c r="AF88" s="96">
        <v>3.5059209</v>
      </c>
      <c r="AG88" s="96">
        <v>2.7052084999999999</v>
      </c>
      <c r="AH88" s="96">
        <v>2.2325539999999999</v>
      </c>
      <c r="AI88" s="96">
        <v>6.0676410000000001</v>
      </c>
      <c r="AJ88" s="96">
        <v>6.2085645999999999</v>
      </c>
      <c r="AK88" s="96">
        <v>4.6685922</v>
      </c>
      <c r="AL88" s="96">
        <v>8.3895257000000001</v>
      </c>
      <c r="AM88" s="96">
        <v>9.7590836999999997</v>
      </c>
      <c r="AN88" s="96">
        <v>12.304106000000001</v>
      </c>
      <c r="AO88" s="96">
        <v>16.655726000000001</v>
      </c>
      <c r="AP88" s="96">
        <v>18.715326999999998</v>
      </c>
      <c r="AQ88" s="96">
        <v>2.7558554000000002</v>
      </c>
      <c r="AR88" s="96">
        <v>3.1986386000000002</v>
      </c>
      <c r="AS88" s="123"/>
      <c r="AT88" s="118">
        <v>1981</v>
      </c>
      <c r="AU88" s="96">
        <v>0</v>
      </c>
      <c r="AV88" s="96">
        <v>0</v>
      </c>
      <c r="AW88" s="96">
        <v>7.5966599999999995E-2</v>
      </c>
      <c r="AX88" s="96">
        <v>0.15419669999999999</v>
      </c>
      <c r="AY88" s="96">
        <v>0.38406410000000002</v>
      </c>
      <c r="AZ88" s="96">
        <v>1.8699460999999999</v>
      </c>
      <c r="BA88" s="96">
        <v>2.3635999000000001</v>
      </c>
      <c r="BB88" s="96">
        <v>3.4375656999999999</v>
      </c>
      <c r="BC88" s="96">
        <v>2.9983029999999999</v>
      </c>
      <c r="BD88" s="96">
        <v>4.8935383999999997</v>
      </c>
      <c r="BE88" s="96">
        <v>6.9712589999999999</v>
      </c>
      <c r="BF88" s="96">
        <v>9.5869120999999993</v>
      </c>
      <c r="BG88" s="96">
        <v>9.1332690999999997</v>
      </c>
      <c r="BH88" s="96">
        <v>13.427424999999999</v>
      </c>
      <c r="BI88" s="96">
        <v>15.692722</v>
      </c>
      <c r="BJ88" s="96">
        <v>17.650828000000001</v>
      </c>
      <c r="BK88" s="96">
        <v>20.113804999999999</v>
      </c>
      <c r="BL88" s="96">
        <v>16.570976999999999</v>
      </c>
      <c r="BM88" s="96">
        <v>3.7860360000000002</v>
      </c>
      <c r="BN88" s="96">
        <v>4.5717572000000004</v>
      </c>
      <c r="BO88" s="123"/>
      <c r="BP88" s="118">
        <v>1981</v>
      </c>
    </row>
    <row r="89" spans="1:68">
      <c r="A89" s="123"/>
      <c r="B89" s="118">
        <v>1982</v>
      </c>
      <c r="C89" s="96">
        <v>0</v>
      </c>
      <c r="D89" s="96">
        <v>0</v>
      </c>
      <c r="E89" s="96">
        <v>0.1446008</v>
      </c>
      <c r="F89" s="96">
        <v>0.30390240000000002</v>
      </c>
      <c r="G89" s="96">
        <v>0.8876252</v>
      </c>
      <c r="H89" s="96">
        <v>1.1055203</v>
      </c>
      <c r="I89" s="96">
        <v>3.0537345</v>
      </c>
      <c r="J89" s="96">
        <v>4.9338138000000002</v>
      </c>
      <c r="K89" s="96">
        <v>5.1796436000000003</v>
      </c>
      <c r="L89" s="96">
        <v>7.8225429999999996</v>
      </c>
      <c r="M89" s="96">
        <v>9.4321826000000009</v>
      </c>
      <c r="N89" s="96">
        <v>10.958875000000001</v>
      </c>
      <c r="O89" s="96">
        <v>11.495952000000001</v>
      </c>
      <c r="P89" s="96">
        <v>22.968478000000001</v>
      </c>
      <c r="Q89" s="96">
        <v>26.699214000000001</v>
      </c>
      <c r="R89" s="96">
        <v>20.757373000000001</v>
      </c>
      <c r="S89" s="96">
        <v>27.333856000000001</v>
      </c>
      <c r="T89" s="96">
        <v>21.082221000000001</v>
      </c>
      <c r="U89" s="96">
        <v>4.9993971999999998</v>
      </c>
      <c r="V89" s="96">
        <v>6.4047872000000003</v>
      </c>
      <c r="W89" s="123"/>
      <c r="X89" s="118">
        <v>1982</v>
      </c>
      <c r="Y89" s="96">
        <v>0</v>
      </c>
      <c r="Z89" s="96">
        <v>0</v>
      </c>
      <c r="AA89" s="96">
        <v>0</v>
      </c>
      <c r="AB89" s="96">
        <v>0.1585067</v>
      </c>
      <c r="AC89" s="96">
        <v>0.45631539999999998</v>
      </c>
      <c r="AD89" s="96">
        <v>1.4505623999999999</v>
      </c>
      <c r="AE89" s="96">
        <v>1.6491172999999999</v>
      </c>
      <c r="AF89" s="96">
        <v>1.9011442999999999</v>
      </c>
      <c r="AG89" s="96">
        <v>3.0823436000000002</v>
      </c>
      <c r="AH89" s="96">
        <v>3.56345</v>
      </c>
      <c r="AI89" s="96">
        <v>4.8149841999999996</v>
      </c>
      <c r="AJ89" s="96">
        <v>3.7620654999999998</v>
      </c>
      <c r="AK89" s="96">
        <v>5.1251594000000003</v>
      </c>
      <c r="AL89" s="96">
        <v>9.9890808999999994</v>
      </c>
      <c r="AM89" s="96">
        <v>11.939178</v>
      </c>
      <c r="AN89" s="96">
        <v>11.177555</v>
      </c>
      <c r="AO89" s="96">
        <v>11.431402</v>
      </c>
      <c r="AP89" s="96">
        <v>20.583808000000001</v>
      </c>
      <c r="AQ89" s="96">
        <v>2.7750987999999999</v>
      </c>
      <c r="AR89" s="96">
        <v>3.1552991000000001</v>
      </c>
      <c r="AS89" s="123"/>
      <c r="AT89" s="118">
        <v>1982</v>
      </c>
      <c r="AU89" s="96">
        <v>0</v>
      </c>
      <c r="AV89" s="96">
        <v>0</v>
      </c>
      <c r="AW89" s="96">
        <v>7.3831999999999995E-2</v>
      </c>
      <c r="AX89" s="96">
        <v>0.23273959999999999</v>
      </c>
      <c r="AY89" s="96">
        <v>0.6749657</v>
      </c>
      <c r="AZ89" s="96">
        <v>1.2762886</v>
      </c>
      <c r="BA89" s="96">
        <v>2.3604601999999999</v>
      </c>
      <c r="BB89" s="96">
        <v>3.4474950999999998</v>
      </c>
      <c r="BC89" s="96">
        <v>4.1579898000000002</v>
      </c>
      <c r="BD89" s="96">
        <v>5.7461894999999998</v>
      </c>
      <c r="BE89" s="96">
        <v>7.1791537999999999</v>
      </c>
      <c r="BF89" s="96">
        <v>7.3700656999999996</v>
      </c>
      <c r="BG89" s="96">
        <v>8.1741471000000008</v>
      </c>
      <c r="BH89" s="96">
        <v>16.026910000000001</v>
      </c>
      <c r="BI89" s="96">
        <v>18.418938000000001</v>
      </c>
      <c r="BJ89" s="96">
        <v>15.082345999999999</v>
      </c>
      <c r="BK89" s="96">
        <v>16.890729</v>
      </c>
      <c r="BL89" s="96">
        <v>20.717386999999999</v>
      </c>
      <c r="BM89" s="96">
        <v>3.8856058999999998</v>
      </c>
      <c r="BN89" s="96">
        <v>4.6744313999999996</v>
      </c>
      <c r="BO89" s="123"/>
      <c r="BP89" s="118">
        <v>1982</v>
      </c>
    </row>
    <row r="90" spans="1:68">
      <c r="A90" s="123"/>
      <c r="B90" s="118">
        <v>1983</v>
      </c>
      <c r="C90" s="96">
        <v>0</v>
      </c>
      <c r="D90" s="96">
        <v>0</v>
      </c>
      <c r="E90" s="96">
        <v>0</v>
      </c>
      <c r="F90" s="96">
        <v>0.30557069999999997</v>
      </c>
      <c r="G90" s="96">
        <v>1.1694522000000001</v>
      </c>
      <c r="H90" s="96">
        <v>0.93540990000000002</v>
      </c>
      <c r="I90" s="96">
        <v>3.1999898</v>
      </c>
      <c r="J90" s="96">
        <v>3.6081482</v>
      </c>
      <c r="K90" s="96">
        <v>5.6879460999999996</v>
      </c>
      <c r="L90" s="96">
        <v>4.0701179999999999</v>
      </c>
      <c r="M90" s="96">
        <v>10.12067</v>
      </c>
      <c r="N90" s="96">
        <v>11.858332000000001</v>
      </c>
      <c r="O90" s="96">
        <v>15.338191</v>
      </c>
      <c r="P90" s="96">
        <v>15.88247</v>
      </c>
      <c r="Q90" s="96">
        <v>20.471903999999999</v>
      </c>
      <c r="R90" s="96">
        <v>21.653458000000001</v>
      </c>
      <c r="S90" s="96">
        <v>31.158580000000001</v>
      </c>
      <c r="T90" s="96">
        <v>31.014163</v>
      </c>
      <c r="U90" s="96">
        <v>4.7226602</v>
      </c>
      <c r="V90" s="96">
        <v>6.1130385</v>
      </c>
      <c r="W90" s="123"/>
      <c r="X90" s="118">
        <v>1983</v>
      </c>
      <c r="Y90" s="96">
        <v>0</v>
      </c>
      <c r="Z90" s="96">
        <v>0</v>
      </c>
      <c r="AA90" s="96">
        <v>0</v>
      </c>
      <c r="AB90" s="96">
        <v>0.3193011</v>
      </c>
      <c r="AC90" s="96">
        <v>0.30104300000000001</v>
      </c>
      <c r="AD90" s="96">
        <v>1.5898806999999999</v>
      </c>
      <c r="AE90" s="96">
        <v>1.3029888999999999</v>
      </c>
      <c r="AF90" s="96">
        <v>1.4308940999999999</v>
      </c>
      <c r="AG90" s="96">
        <v>4.3838195999999998</v>
      </c>
      <c r="AH90" s="96">
        <v>6.4177299999999997</v>
      </c>
      <c r="AI90" s="96">
        <v>5.4457183999999996</v>
      </c>
      <c r="AJ90" s="96">
        <v>7.4830296000000001</v>
      </c>
      <c r="AK90" s="96">
        <v>7.5679074000000002</v>
      </c>
      <c r="AL90" s="96">
        <v>9.9564661999999995</v>
      </c>
      <c r="AM90" s="96">
        <v>11.964585</v>
      </c>
      <c r="AN90" s="96">
        <v>14.205723000000001</v>
      </c>
      <c r="AO90" s="96">
        <v>12.926816000000001</v>
      </c>
      <c r="AP90" s="96">
        <v>26.16366</v>
      </c>
      <c r="AQ90" s="96">
        <v>3.4254014000000002</v>
      </c>
      <c r="AR90" s="96">
        <v>3.9242243999999999</v>
      </c>
      <c r="AS90" s="123"/>
      <c r="AT90" s="118">
        <v>1983</v>
      </c>
      <c r="AU90" s="96">
        <v>0</v>
      </c>
      <c r="AV90" s="96">
        <v>0</v>
      </c>
      <c r="AW90" s="96">
        <v>0</v>
      </c>
      <c r="AX90" s="96">
        <v>0.31228509999999998</v>
      </c>
      <c r="AY90" s="96">
        <v>0.7415988</v>
      </c>
      <c r="AZ90" s="96">
        <v>1.2594379</v>
      </c>
      <c r="BA90" s="96">
        <v>2.2599326</v>
      </c>
      <c r="BB90" s="96">
        <v>2.5413918</v>
      </c>
      <c r="BC90" s="96">
        <v>5.0532329999999996</v>
      </c>
      <c r="BD90" s="96">
        <v>5.2146276</v>
      </c>
      <c r="BE90" s="96">
        <v>7.8393752000000001</v>
      </c>
      <c r="BF90" s="96">
        <v>9.6860652999999992</v>
      </c>
      <c r="BG90" s="96">
        <v>11.311876</v>
      </c>
      <c r="BH90" s="96">
        <v>12.704421999999999</v>
      </c>
      <c r="BI90" s="96">
        <v>15.708487</v>
      </c>
      <c r="BJ90" s="96">
        <v>17.229194</v>
      </c>
      <c r="BK90" s="96">
        <v>19.268867</v>
      </c>
      <c r="BL90" s="96">
        <v>27.451661999999999</v>
      </c>
      <c r="BM90" s="96">
        <v>4.0731552000000004</v>
      </c>
      <c r="BN90" s="96">
        <v>4.9132343000000001</v>
      </c>
      <c r="BO90" s="123"/>
      <c r="BP90" s="118">
        <v>1983</v>
      </c>
    </row>
    <row r="91" spans="1:68">
      <c r="A91" s="123"/>
      <c r="B91" s="118">
        <v>1984</v>
      </c>
      <c r="C91" s="96">
        <v>0</v>
      </c>
      <c r="D91" s="96">
        <v>0</v>
      </c>
      <c r="E91" s="96">
        <v>0</v>
      </c>
      <c r="F91" s="96">
        <v>0.30401790000000001</v>
      </c>
      <c r="G91" s="96">
        <v>0.72798110000000005</v>
      </c>
      <c r="H91" s="96">
        <v>2.1482540999999999</v>
      </c>
      <c r="I91" s="96">
        <v>3.0310378</v>
      </c>
      <c r="J91" s="96">
        <v>3.4839216999999998</v>
      </c>
      <c r="K91" s="96">
        <v>4.2014071</v>
      </c>
      <c r="L91" s="96">
        <v>5.9235711000000002</v>
      </c>
      <c r="M91" s="96">
        <v>9.2123930000000005</v>
      </c>
      <c r="N91" s="96">
        <v>12.025577999999999</v>
      </c>
      <c r="O91" s="96">
        <v>16.990985999999999</v>
      </c>
      <c r="P91" s="96">
        <v>20.450635999999999</v>
      </c>
      <c r="Q91" s="96">
        <v>19.099412000000001</v>
      </c>
      <c r="R91" s="96">
        <v>22.399204000000001</v>
      </c>
      <c r="S91" s="96">
        <v>21.271374000000002</v>
      </c>
      <c r="T91" s="96">
        <v>29.804285</v>
      </c>
      <c r="U91" s="96">
        <v>4.8982979999999996</v>
      </c>
      <c r="V91" s="96">
        <v>6.1339588999999997</v>
      </c>
      <c r="W91" s="123"/>
      <c r="X91" s="118">
        <v>1984</v>
      </c>
      <c r="Y91" s="96">
        <v>0</v>
      </c>
      <c r="Z91" s="96">
        <v>0</v>
      </c>
      <c r="AA91" s="96">
        <v>0</v>
      </c>
      <c r="AB91" s="96">
        <v>0.15884290000000001</v>
      </c>
      <c r="AC91" s="96">
        <v>0.45106000000000002</v>
      </c>
      <c r="AD91" s="96">
        <v>0.78233549999999996</v>
      </c>
      <c r="AE91" s="96">
        <v>1.9357617</v>
      </c>
      <c r="AF91" s="96">
        <v>2.2414836999999999</v>
      </c>
      <c r="AG91" s="96">
        <v>3.5384373999999998</v>
      </c>
      <c r="AH91" s="96">
        <v>4.1460873999999999</v>
      </c>
      <c r="AI91" s="96">
        <v>3.3146057999999998</v>
      </c>
      <c r="AJ91" s="96">
        <v>4.5403072</v>
      </c>
      <c r="AK91" s="96">
        <v>7.0124456999999998</v>
      </c>
      <c r="AL91" s="96">
        <v>8.6557904000000008</v>
      </c>
      <c r="AM91" s="96">
        <v>11.885847999999999</v>
      </c>
      <c r="AN91" s="96">
        <v>14.186812</v>
      </c>
      <c r="AO91" s="96">
        <v>17.711183999999999</v>
      </c>
      <c r="AP91" s="96">
        <v>19.224761000000001</v>
      </c>
      <c r="AQ91" s="96">
        <v>3.0251838000000002</v>
      </c>
      <c r="AR91" s="96">
        <v>3.3697767000000001</v>
      </c>
      <c r="AS91" s="123"/>
      <c r="AT91" s="118">
        <v>1984</v>
      </c>
      <c r="AU91" s="96">
        <v>0</v>
      </c>
      <c r="AV91" s="96">
        <v>0</v>
      </c>
      <c r="AW91" s="96">
        <v>0</v>
      </c>
      <c r="AX91" s="96">
        <v>0.23302619999999999</v>
      </c>
      <c r="AY91" s="96">
        <v>0.5917462</v>
      </c>
      <c r="AZ91" s="96">
        <v>1.4719507999999999</v>
      </c>
      <c r="BA91" s="96">
        <v>2.4864468999999998</v>
      </c>
      <c r="BB91" s="96">
        <v>2.874676</v>
      </c>
      <c r="BC91" s="96">
        <v>3.878441</v>
      </c>
      <c r="BD91" s="96">
        <v>5.0564616999999998</v>
      </c>
      <c r="BE91" s="96">
        <v>6.3345988999999996</v>
      </c>
      <c r="BF91" s="96">
        <v>8.3229626999999997</v>
      </c>
      <c r="BG91" s="96">
        <v>11.850035999999999</v>
      </c>
      <c r="BH91" s="96">
        <v>14.121013</v>
      </c>
      <c r="BI91" s="96">
        <v>15.065580000000001</v>
      </c>
      <c r="BJ91" s="96">
        <v>17.522576999999998</v>
      </c>
      <c r="BK91" s="96">
        <v>18.961376000000001</v>
      </c>
      <c r="BL91" s="96">
        <v>22.041384999999998</v>
      </c>
      <c r="BM91" s="96">
        <v>3.9603602000000002</v>
      </c>
      <c r="BN91" s="96">
        <v>4.6636977999999996</v>
      </c>
      <c r="BO91" s="123"/>
      <c r="BP91" s="118">
        <v>1984</v>
      </c>
    </row>
    <row r="92" spans="1:68">
      <c r="A92" s="123"/>
      <c r="B92" s="118">
        <v>1985</v>
      </c>
      <c r="C92" s="96">
        <v>0.16282060000000001</v>
      </c>
      <c r="D92" s="96">
        <v>0</v>
      </c>
      <c r="E92" s="96">
        <v>0</v>
      </c>
      <c r="F92" s="96">
        <v>0.74965099999999996</v>
      </c>
      <c r="G92" s="96">
        <v>0.87393620000000005</v>
      </c>
      <c r="H92" s="96">
        <v>2.0987648999999999</v>
      </c>
      <c r="I92" s="96">
        <v>2.3906325000000002</v>
      </c>
      <c r="J92" s="96">
        <v>4.6428228000000002</v>
      </c>
      <c r="K92" s="96">
        <v>4.2335808000000004</v>
      </c>
      <c r="L92" s="96">
        <v>6.6640328000000002</v>
      </c>
      <c r="M92" s="96">
        <v>9.8666403999999996</v>
      </c>
      <c r="N92" s="96">
        <v>11.685670999999999</v>
      </c>
      <c r="O92" s="96">
        <v>16.53679</v>
      </c>
      <c r="P92" s="96">
        <v>20.873702000000002</v>
      </c>
      <c r="Q92" s="96">
        <v>22.423601000000001</v>
      </c>
      <c r="R92" s="96">
        <v>22.164173000000002</v>
      </c>
      <c r="S92" s="96">
        <v>36.269022</v>
      </c>
      <c r="T92" s="96">
        <v>43.200543000000003</v>
      </c>
      <c r="U92" s="96">
        <v>5.3534765999999996</v>
      </c>
      <c r="V92" s="96">
        <v>6.8397880999999998</v>
      </c>
      <c r="W92" s="123"/>
      <c r="X92" s="118">
        <v>1985</v>
      </c>
      <c r="Y92" s="96">
        <v>0</v>
      </c>
      <c r="Z92" s="96">
        <v>0</v>
      </c>
      <c r="AA92" s="96">
        <v>0</v>
      </c>
      <c r="AB92" s="96">
        <v>0.47041929999999998</v>
      </c>
      <c r="AC92" s="96">
        <v>0.15085190000000001</v>
      </c>
      <c r="AD92" s="96">
        <v>1.2261514</v>
      </c>
      <c r="AE92" s="96">
        <v>2.2392618999999998</v>
      </c>
      <c r="AF92" s="96">
        <v>2.3216630999999999</v>
      </c>
      <c r="AG92" s="96">
        <v>2.5397739000000001</v>
      </c>
      <c r="AH92" s="96">
        <v>5.5208135</v>
      </c>
      <c r="AI92" s="96">
        <v>7.2617178999999998</v>
      </c>
      <c r="AJ92" s="96">
        <v>8.0227418000000004</v>
      </c>
      <c r="AK92" s="96">
        <v>7.1456251000000002</v>
      </c>
      <c r="AL92" s="96">
        <v>8.5490252000000009</v>
      </c>
      <c r="AM92" s="96">
        <v>8.1019144000000001</v>
      </c>
      <c r="AN92" s="96">
        <v>10.870747</v>
      </c>
      <c r="AO92" s="96">
        <v>17.329820999999999</v>
      </c>
      <c r="AP92" s="96">
        <v>30.401638999999999</v>
      </c>
      <c r="AQ92" s="96">
        <v>3.4026581999999999</v>
      </c>
      <c r="AR92" s="96">
        <v>3.8331187999999998</v>
      </c>
      <c r="AS92" s="123"/>
      <c r="AT92" s="118">
        <v>1985</v>
      </c>
      <c r="AU92" s="96">
        <v>8.3364199999999999E-2</v>
      </c>
      <c r="AV92" s="96">
        <v>0</v>
      </c>
      <c r="AW92" s="96">
        <v>0</v>
      </c>
      <c r="AX92" s="96">
        <v>0.61316499999999996</v>
      </c>
      <c r="AY92" s="96">
        <v>0.51872949999999995</v>
      </c>
      <c r="AZ92" s="96">
        <v>1.6672894</v>
      </c>
      <c r="BA92" s="96">
        <v>2.3150827999999999</v>
      </c>
      <c r="BB92" s="96">
        <v>3.5026668999999999</v>
      </c>
      <c r="BC92" s="96">
        <v>3.4072711</v>
      </c>
      <c r="BD92" s="96">
        <v>6.1075565000000003</v>
      </c>
      <c r="BE92" s="96">
        <v>8.5943117000000004</v>
      </c>
      <c r="BF92" s="96">
        <v>9.8811105000000001</v>
      </c>
      <c r="BG92" s="96">
        <v>11.714147000000001</v>
      </c>
      <c r="BH92" s="96">
        <v>14.27685</v>
      </c>
      <c r="BI92" s="96">
        <v>14.429112999999999</v>
      </c>
      <c r="BJ92" s="96">
        <v>15.468403</v>
      </c>
      <c r="BK92" s="96">
        <v>24.046123999999999</v>
      </c>
      <c r="BL92" s="96">
        <v>33.823360000000001</v>
      </c>
      <c r="BM92" s="96">
        <v>4.3766553000000004</v>
      </c>
      <c r="BN92" s="96">
        <v>5.1815733000000002</v>
      </c>
      <c r="BO92" s="123"/>
      <c r="BP92" s="118">
        <v>1985</v>
      </c>
    </row>
    <row r="93" spans="1:68">
      <c r="A93" s="123"/>
      <c r="B93" s="118">
        <v>1986</v>
      </c>
      <c r="C93" s="96">
        <v>0</v>
      </c>
      <c r="D93" s="96">
        <v>0</v>
      </c>
      <c r="E93" s="96">
        <v>0</v>
      </c>
      <c r="F93" s="96">
        <v>0.43569760000000002</v>
      </c>
      <c r="G93" s="96">
        <v>1.0287732999999999</v>
      </c>
      <c r="H93" s="96">
        <v>1.3201185</v>
      </c>
      <c r="I93" s="96">
        <v>4.0900116999999998</v>
      </c>
      <c r="J93" s="96">
        <v>3.1164977999999999</v>
      </c>
      <c r="K93" s="96">
        <v>4.6143463999999996</v>
      </c>
      <c r="L93" s="96">
        <v>4.8478580999999998</v>
      </c>
      <c r="M93" s="96">
        <v>9.2838443000000002</v>
      </c>
      <c r="N93" s="96">
        <v>9.6145350999999994</v>
      </c>
      <c r="O93" s="96">
        <v>11.945425999999999</v>
      </c>
      <c r="P93" s="96">
        <v>19.545051000000001</v>
      </c>
      <c r="Q93" s="96">
        <v>28.183277</v>
      </c>
      <c r="R93" s="96">
        <v>34.653689</v>
      </c>
      <c r="S93" s="96">
        <v>30.147269000000001</v>
      </c>
      <c r="T93" s="96">
        <v>46.100209999999997</v>
      </c>
      <c r="U93" s="96">
        <v>5.2123781999999999</v>
      </c>
      <c r="V93" s="96">
        <v>6.7453472999999997</v>
      </c>
      <c r="W93" s="123"/>
      <c r="X93" s="118">
        <v>1986</v>
      </c>
      <c r="Y93" s="96">
        <v>0.1696454</v>
      </c>
      <c r="Z93" s="96">
        <v>0</v>
      </c>
      <c r="AA93" s="96">
        <v>0</v>
      </c>
      <c r="AB93" s="96">
        <v>0.15182090000000001</v>
      </c>
      <c r="AC93" s="96">
        <v>0.15237239999999999</v>
      </c>
      <c r="AD93" s="96">
        <v>0.74995129999999999</v>
      </c>
      <c r="AE93" s="96">
        <v>1.5785020999999999</v>
      </c>
      <c r="AF93" s="96">
        <v>2.7202350000000002</v>
      </c>
      <c r="AG93" s="96">
        <v>3.2374573999999998</v>
      </c>
      <c r="AH93" s="96">
        <v>3.9111102</v>
      </c>
      <c r="AI93" s="96">
        <v>5.2799484000000003</v>
      </c>
      <c r="AJ93" s="96">
        <v>5.6649276000000004</v>
      </c>
      <c r="AK93" s="96">
        <v>8.4277146999999992</v>
      </c>
      <c r="AL93" s="96">
        <v>9.2075277999999994</v>
      </c>
      <c r="AM93" s="96">
        <v>13.264962000000001</v>
      </c>
      <c r="AN93" s="96">
        <v>15.127803999999999</v>
      </c>
      <c r="AO93" s="96">
        <v>13.481177000000001</v>
      </c>
      <c r="AP93" s="96">
        <v>17.972491999999999</v>
      </c>
      <c r="AQ93" s="96">
        <v>3.2800530000000001</v>
      </c>
      <c r="AR93" s="96">
        <v>3.5794904000000001</v>
      </c>
      <c r="AS93" s="123"/>
      <c r="AT93" s="118">
        <v>1986</v>
      </c>
      <c r="AU93" s="96">
        <v>8.2748199999999994E-2</v>
      </c>
      <c r="AV93" s="96">
        <v>0</v>
      </c>
      <c r="AW93" s="96">
        <v>0</v>
      </c>
      <c r="AX93" s="96">
        <v>0.29690729999999999</v>
      </c>
      <c r="AY93" s="96">
        <v>0.59848480000000004</v>
      </c>
      <c r="AZ93" s="96">
        <v>1.038216</v>
      </c>
      <c r="BA93" s="96">
        <v>2.8364167999999998</v>
      </c>
      <c r="BB93" s="96">
        <v>2.9209942</v>
      </c>
      <c r="BC93" s="96">
        <v>3.9434819999999999</v>
      </c>
      <c r="BD93" s="96">
        <v>4.3928801999999996</v>
      </c>
      <c r="BE93" s="96">
        <v>7.3284830000000003</v>
      </c>
      <c r="BF93" s="96">
        <v>7.6766693000000004</v>
      </c>
      <c r="BG93" s="96">
        <v>10.146879999999999</v>
      </c>
      <c r="BH93" s="96">
        <v>14.031371</v>
      </c>
      <c r="BI93" s="96">
        <v>19.864877</v>
      </c>
      <c r="BJ93" s="96">
        <v>23.116613000000001</v>
      </c>
      <c r="BK93" s="96">
        <v>19.45683</v>
      </c>
      <c r="BL93" s="96">
        <v>25.522831</v>
      </c>
      <c r="BM93" s="96">
        <v>4.2451314</v>
      </c>
      <c r="BN93" s="96">
        <v>4.9523505999999999</v>
      </c>
      <c r="BO93" s="123"/>
      <c r="BP93" s="118">
        <v>1986</v>
      </c>
    </row>
    <row r="94" spans="1:68">
      <c r="A94" s="123"/>
      <c r="B94" s="118">
        <v>1987</v>
      </c>
      <c r="C94" s="96">
        <v>0</v>
      </c>
      <c r="D94" s="96">
        <v>0</v>
      </c>
      <c r="E94" s="96">
        <v>0</v>
      </c>
      <c r="F94" s="96">
        <v>0.14129079999999999</v>
      </c>
      <c r="G94" s="96">
        <v>0.74134259999999996</v>
      </c>
      <c r="H94" s="96">
        <v>1.5804757</v>
      </c>
      <c r="I94" s="96">
        <v>4.4700315000000002</v>
      </c>
      <c r="J94" s="96">
        <v>3.7777843999999998</v>
      </c>
      <c r="K94" s="96">
        <v>5.1571325000000003</v>
      </c>
      <c r="L94" s="96">
        <v>5.5970357999999996</v>
      </c>
      <c r="M94" s="96">
        <v>7.7994805999999999</v>
      </c>
      <c r="N94" s="96">
        <v>14.722467999999999</v>
      </c>
      <c r="O94" s="96">
        <v>16.601199999999999</v>
      </c>
      <c r="P94" s="96">
        <v>19.361431</v>
      </c>
      <c r="Q94" s="96">
        <v>32.879131999999998</v>
      </c>
      <c r="R94" s="96">
        <v>37.771483000000003</v>
      </c>
      <c r="S94" s="96">
        <v>52.581465999999999</v>
      </c>
      <c r="T94" s="96">
        <v>63.441274999999997</v>
      </c>
      <c r="U94" s="96">
        <v>6.2205485999999999</v>
      </c>
      <c r="V94" s="96">
        <v>8.1105668000000009</v>
      </c>
      <c r="W94" s="123"/>
      <c r="X94" s="118">
        <v>1987</v>
      </c>
      <c r="Y94" s="96">
        <v>0</v>
      </c>
      <c r="Z94" s="96">
        <v>0</v>
      </c>
      <c r="AA94" s="96">
        <v>0.16135620000000001</v>
      </c>
      <c r="AB94" s="96">
        <v>0.1473824</v>
      </c>
      <c r="AC94" s="96">
        <v>0.45959329999999998</v>
      </c>
      <c r="AD94" s="96">
        <v>1.1723158</v>
      </c>
      <c r="AE94" s="96">
        <v>1.082827</v>
      </c>
      <c r="AF94" s="96">
        <v>3.0435549000000002</v>
      </c>
      <c r="AG94" s="96">
        <v>3.9188535999999998</v>
      </c>
      <c r="AH94" s="96">
        <v>4.7424268999999999</v>
      </c>
      <c r="AI94" s="96">
        <v>6.5206227999999999</v>
      </c>
      <c r="AJ94" s="96">
        <v>4.0848560999999997</v>
      </c>
      <c r="AK94" s="96">
        <v>7.0591556999999998</v>
      </c>
      <c r="AL94" s="96">
        <v>7.9078888999999997</v>
      </c>
      <c r="AM94" s="96">
        <v>12.724408</v>
      </c>
      <c r="AN94" s="96">
        <v>14.079408000000001</v>
      </c>
      <c r="AO94" s="96">
        <v>22.620595999999999</v>
      </c>
      <c r="AP94" s="96">
        <v>27.779492999999999</v>
      </c>
      <c r="AQ94" s="96">
        <v>3.5233664</v>
      </c>
      <c r="AR94" s="96">
        <v>3.8688810999999999</v>
      </c>
      <c r="AS94" s="123"/>
      <c r="AT94" s="118">
        <v>1987</v>
      </c>
      <c r="AU94" s="96">
        <v>0</v>
      </c>
      <c r="AV94" s="96">
        <v>0</v>
      </c>
      <c r="AW94" s="96">
        <v>7.8584100000000004E-2</v>
      </c>
      <c r="AX94" s="96">
        <v>0.1442724</v>
      </c>
      <c r="AY94" s="96">
        <v>0.60277139999999996</v>
      </c>
      <c r="AZ94" s="96">
        <v>1.3784068</v>
      </c>
      <c r="BA94" s="96">
        <v>2.7794484000000002</v>
      </c>
      <c r="BB94" s="96">
        <v>3.4138823999999999</v>
      </c>
      <c r="BC94" s="96">
        <v>4.5529089000000003</v>
      </c>
      <c r="BD94" s="96">
        <v>5.1820035000000004</v>
      </c>
      <c r="BE94" s="96">
        <v>7.1741349000000003</v>
      </c>
      <c r="BF94" s="96">
        <v>9.4972986000000006</v>
      </c>
      <c r="BG94" s="96">
        <v>11.745004</v>
      </c>
      <c r="BH94" s="96">
        <v>13.276306999999999</v>
      </c>
      <c r="BI94" s="96">
        <v>21.661973</v>
      </c>
      <c r="BJ94" s="96">
        <v>23.771179</v>
      </c>
      <c r="BK94" s="96">
        <v>33.479613000000001</v>
      </c>
      <c r="BL94" s="96">
        <v>37.467778000000003</v>
      </c>
      <c r="BM94" s="96">
        <v>4.8696884999999996</v>
      </c>
      <c r="BN94" s="96">
        <v>5.7055169000000001</v>
      </c>
      <c r="BO94" s="123"/>
      <c r="BP94" s="118">
        <v>1987</v>
      </c>
    </row>
    <row r="95" spans="1:68">
      <c r="A95" s="123"/>
      <c r="B95" s="118">
        <v>1988</v>
      </c>
      <c r="C95" s="96">
        <v>0</v>
      </c>
      <c r="D95" s="96">
        <v>0</v>
      </c>
      <c r="E95" s="96">
        <v>0</v>
      </c>
      <c r="F95" s="96">
        <v>0.2783988</v>
      </c>
      <c r="G95" s="96">
        <v>0.59423619999999999</v>
      </c>
      <c r="H95" s="96">
        <v>1.6937454000000001</v>
      </c>
      <c r="I95" s="96">
        <v>2.8626874</v>
      </c>
      <c r="J95" s="96">
        <v>3.9003081000000002</v>
      </c>
      <c r="K95" s="96">
        <v>5.3678125999999997</v>
      </c>
      <c r="L95" s="96">
        <v>5.6401823999999996</v>
      </c>
      <c r="M95" s="96">
        <v>11.424393</v>
      </c>
      <c r="N95" s="96">
        <v>15.454262</v>
      </c>
      <c r="O95" s="96">
        <v>16.614515999999998</v>
      </c>
      <c r="P95" s="96">
        <v>23.264565999999999</v>
      </c>
      <c r="Q95" s="96">
        <v>28.212591</v>
      </c>
      <c r="R95" s="96">
        <v>27.937058</v>
      </c>
      <c r="S95" s="96">
        <v>27.105412999999999</v>
      </c>
      <c r="T95" s="96">
        <v>50.151775000000001</v>
      </c>
      <c r="U95" s="96">
        <v>5.9401536000000004</v>
      </c>
      <c r="V95" s="96">
        <v>7.4129769000000003</v>
      </c>
      <c r="W95" s="123"/>
      <c r="X95" s="118">
        <v>1988</v>
      </c>
      <c r="Y95" s="96">
        <v>0</v>
      </c>
      <c r="Z95" s="96">
        <v>0</v>
      </c>
      <c r="AA95" s="96">
        <v>0.16412869999999999</v>
      </c>
      <c r="AB95" s="96">
        <v>0</v>
      </c>
      <c r="AC95" s="96">
        <v>0.61285210000000001</v>
      </c>
      <c r="AD95" s="96">
        <v>1.1492321000000001</v>
      </c>
      <c r="AE95" s="96">
        <v>2.1186536999999999</v>
      </c>
      <c r="AF95" s="96">
        <v>3.1522074999999998</v>
      </c>
      <c r="AG95" s="96">
        <v>2.6315097000000001</v>
      </c>
      <c r="AH95" s="96">
        <v>3.2165347999999998</v>
      </c>
      <c r="AI95" s="96">
        <v>3.7097688999999998</v>
      </c>
      <c r="AJ95" s="96">
        <v>5.5016243999999999</v>
      </c>
      <c r="AK95" s="96">
        <v>6.7555699999999996</v>
      </c>
      <c r="AL95" s="96">
        <v>10.931616999999999</v>
      </c>
      <c r="AM95" s="96">
        <v>13.083183</v>
      </c>
      <c r="AN95" s="96">
        <v>18.94473</v>
      </c>
      <c r="AO95" s="96">
        <v>20.145980999999999</v>
      </c>
      <c r="AP95" s="96">
        <v>23.043091</v>
      </c>
      <c r="AQ95" s="96">
        <v>3.5493448000000001</v>
      </c>
      <c r="AR95" s="96">
        <v>3.7630460999999999</v>
      </c>
      <c r="AS95" s="123"/>
      <c r="AT95" s="118">
        <v>1988</v>
      </c>
      <c r="AU95" s="96">
        <v>0</v>
      </c>
      <c r="AV95" s="96">
        <v>0</v>
      </c>
      <c r="AW95" s="96">
        <v>7.9927899999999996E-2</v>
      </c>
      <c r="AX95" s="96">
        <v>0.14207839999999999</v>
      </c>
      <c r="AY95" s="96">
        <v>0.60340059999999995</v>
      </c>
      <c r="AZ95" s="96">
        <v>1.4238868</v>
      </c>
      <c r="BA95" s="96">
        <v>2.4914893</v>
      </c>
      <c r="BB95" s="96">
        <v>3.5281638000000002</v>
      </c>
      <c r="BC95" s="96">
        <v>4.0303183000000002</v>
      </c>
      <c r="BD95" s="96">
        <v>4.4631449999999999</v>
      </c>
      <c r="BE95" s="96">
        <v>7.6496611000000003</v>
      </c>
      <c r="BF95" s="96">
        <v>10.557232000000001</v>
      </c>
      <c r="BG95" s="96">
        <v>11.624806</v>
      </c>
      <c r="BH95" s="96">
        <v>16.730747999999998</v>
      </c>
      <c r="BI95" s="96">
        <v>19.783836000000001</v>
      </c>
      <c r="BJ95" s="96">
        <v>22.633444000000001</v>
      </c>
      <c r="BK95" s="96">
        <v>22.677526</v>
      </c>
      <c r="BL95" s="96">
        <v>30.501532000000001</v>
      </c>
      <c r="BM95" s="96">
        <v>4.7422709000000003</v>
      </c>
      <c r="BN95" s="96">
        <v>5.4379736999999997</v>
      </c>
      <c r="BO95" s="123"/>
      <c r="BP95" s="118">
        <v>1988</v>
      </c>
    </row>
    <row r="96" spans="1:68">
      <c r="A96" s="123"/>
      <c r="B96" s="118">
        <v>1989</v>
      </c>
      <c r="C96" s="96">
        <v>0</v>
      </c>
      <c r="D96" s="96">
        <v>0</v>
      </c>
      <c r="E96" s="96">
        <v>0</v>
      </c>
      <c r="F96" s="96">
        <v>0.4154273</v>
      </c>
      <c r="G96" s="96">
        <v>0.29532979999999998</v>
      </c>
      <c r="H96" s="96">
        <v>0.83595609999999998</v>
      </c>
      <c r="I96" s="96">
        <v>2.2017541</v>
      </c>
      <c r="J96" s="96">
        <v>3.3896424999999999</v>
      </c>
      <c r="K96" s="96">
        <v>3.8728167</v>
      </c>
      <c r="L96" s="96">
        <v>6.4276679999999997</v>
      </c>
      <c r="M96" s="96">
        <v>9.6075678</v>
      </c>
      <c r="N96" s="96">
        <v>12.932392999999999</v>
      </c>
      <c r="O96" s="96">
        <v>15.628256</v>
      </c>
      <c r="P96" s="96">
        <v>20.849079</v>
      </c>
      <c r="Q96" s="96">
        <v>31.573837999999999</v>
      </c>
      <c r="R96" s="96">
        <v>40.054206999999998</v>
      </c>
      <c r="S96" s="96">
        <v>40.225261000000003</v>
      </c>
      <c r="T96" s="96">
        <v>45.022511000000002</v>
      </c>
      <c r="U96" s="96">
        <v>5.8061977000000002</v>
      </c>
      <c r="V96" s="96">
        <v>7.4005143999999996</v>
      </c>
      <c r="W96" s="123"/>
      <c r="X96" s="118">
        <v>1989</v>
      </c>
      <c r="Y96" s="96">
        <v>0</v>
      </c>
      <c r="Z96" s="96">
        <v>0</v>
      </c>
      <c r="AA96" s="96">
        <v>0</v>
      </c>
      <c r="AB96" s="96">
        <v>0.2894255</v>
      </c>
      <c r="AC96" s="96">
        <v>0.15181720000000001</v>
      </c>
      <c r="AD96" s="96">
        <v>0.42470419999999998</v>
      </c>
      <c r="AE96" s="96">
        <v>1.1810244999999999</v>
      </c>
      <c r="AF96" s="96">
        <v>2.0132751999999998</v>
      </c>
      <c r="AG96" s="96">
        <v>3.1883580999999999</v>
      </c>
      <c r="AH96" s="96">
        <v>5.0447446999999999</v>
      </c>
      <c r="AI96" s="96">
        <v>5.1390497999999996</v>
      </c>
      <c r="AJ96" s="96">
        <v>5.8173034000000001</v>
      </c>
      <c r="AK96" s="96">
        <v>8.0949592999999993</v>
      </c>
      <c r="AL96" s="96">
        <v>6.7080035000000002</v>
      </c>
      <c r="AM96" s="96">
        <v>9.4051788999999992</v>
      </c>
      <c r="AN96" s="96">
        <v>20.020392999999999</v>
      </c>
      <c r="AO96" s="96">
        <v>20.178014999999998</v>
      </c>
      <c r="AP96" s="96">
        <v>22.285094000000001</v>
      </c>
      <c r="AQ96" s="96">
        <v>3.3345885000000002</v>
      </c>
      <c r="AR96" s="96">
        <v>3.6187393000000001</v>
      </c>
      <c r="AS96" s="123"/>
      <c r="AT96" s="118">
        <v>1989</v>
      </c>
      <c r="AU96" s="96">
        <v>0</v>
      </c>
      <c r="AV96" s="96">
        <v>0</v>
      </c>
      <c r="AW96" s="96">
        <v>0</v>
      </c>
      <c r="AX96" s="96">
        <v>0.35381400000000002</v>
      </c>
      <c r="AY96" s="96">
        <v>0.2245684</v>
      </c>
      <c r="AZ96" s="96">
        <v>0.63197139999999996</v>
      </c>
      <c r="BA96" s="96">
        <v>1.6928531</v>
      </c>
      <c r="BB96" s="96">
        <v>2.7032246</v>
      </c>
      <c r="BC96" s="96">
        <v>3.5372838</v>
      </c>
      <c r="BD96" s="96">
        <v>5.7556411000000001</v>
      </c>
      <c r="BE96" s="96">
        <v>7.4203849000000002</v>
      </c>
      <c r="BF96" s="96">
        <v>9.4242597000000004</v>
      </c>
      <c r="BG96" s="96">
        <v>11.831503</v>
      </c>
      <c r="BH96" s="96">
        <v>13.387869999999999</v>
      </c>
      <c r="BI96" s="96">
        <v>19.246379000000001</v>
      </c>
      <c r="BJ96" s="96">
        <v>28.251842</v>
      </c>
      <c r="BK96" s="96">
        <v>27.504446000000002</v>
      </c>
      <c r="BL96" s="96">
        <v>28.633683999999999</v>
      </c>
      <c r="BM96" s="96">
        <v>4.5675091999999999</v>
      </c>
      <c r="BN96" s="96">
        <v>5.2996502000000003</v>
      </c>
      <c r="BO96" s="123"/>
      <c r="BP96" s="118">
        <v>1989</v>
      </c>
    </row>
    <row r="97" spans="1:68">
      <c r="A97" s="123"/>
      <c r="B97" s="118">
        <v>1990</v>
      </c>
      <c r="C97" s="96">
        <v>0.15498329999999999</v>
      </c>
      <c r="D97" s="96">
        <v>0</v>
      </c>
      <c r="E97" s="96">
        <v>0</v>
      </c>
      <c r="F97" s="96">
        <v>0.27877439999999998</v>
      </c>
      <c r="G97" s="96">
        <v>0.43571530000000003</v>
      </c>
      <c r="H97" s="96">
        <v>1.2572817999999999</v>
      </c>
      <c r="I97" s="96">
        <v>2.0024229</v>
      </c>
      <c r="J97" s="96">
        <v>3.0474239999999999</v>
      </c>
      <c r="K97" s="96">
        <v>4.3718509000000001</v>
      </c>
      <c r="L97" s="96">
        <v>7.7461180000000001</v>
      </c>
      <c r="M97" s="96">
        <v>10.945553</v>
      </c>
      <c r="N97" s="96">
        <v>14.716744</v>
      </c>
      <c r="O97" s="96">
        <v>16.856300000000001</v>
      </c>
      <c r="P97" s="96">
        <v>22.307984000000001</v>
      </c>
      <c r="Q97" s="96">
        <v>27.996034999999999</v>
      </c>
      <c r="R97" s="96">
        <v>35.590181999999999</v>
      </c>
      <c r="S97" s="96">
        <v>40.853718999999998</v>
      </c>
      <c r="T97" s="96">
        <v>45.710436000000001</v>
      </c>
      <c r="U97" s="96">
        <v>6.0625507000000001</v>
      </c>
      <c r="V97" s="96">
        <v>7.5987887000000001</v>
      </c>
      <c r="W97" s="123"/>
      <c r="X97" s="118">
        <v>1990</v>
      </c>
      <c r="Y97" s="96">
        <v>0</v>
      </c>
      <c r="Z97" s="96">
        <v>0</v>
      </c>
      <c r="AA97" s="96">
        <v>0.16651460000000001</v>
      </c>
      <c r="AB97" s="96">
        <v>0</v>
      </c>
      <c r="AC97" s="96">
        <v>0.59716020000000003</v>
      </c>
      <c r="AD97" s="96">
        <v>1.1318987</v>
      </c>
      <c r="AE97" s="96">
        <v>1.4399906</v>
      </c>
      <c r="AF97" s="96">
        <v>3.0465605999999998</v>
      </c>
      <c r="AG97" s="96">
        <v>4.3636011000000003</v>
      </c>
      <c r="AH97" s="96">
        <v>3.3427975999999999</v>
      </c>
      <c r="AI97" s="96">
        <v>4.2406705000000002</v>
      </c>
      <c r="AJ97" s="96">
        <v>5.2904602000000001</v>
      </c>
      <c r="AK97" s="96">
        <v>8.6334117999999993</v>
      </c>
      <c r="AL97" s="96">
        <v>7.7461111999999996</v>
      </c>
      <c r="AM97" s="96">
        <v>15.518884999999999</v>
      </c>
      <c r="AN97" s="96">
        <v>15.859278</v>
      </c>
      <c r="AO97" s="96">
        <v>17.225911</v>
      </c>
      <c r="AP97" s="96">
        <v>26.512892000000001</v>
      </c>
      <c r="AQ97" s="96">
        <v>3.6240953</v>
      </c>
      <c r="AR97" s="96">
        <v>3.8297639000000001</v>
      </c>
      <c r="AS97" s="123"/>
      <c r="AT97" s="118">
        <v>1990</v>
      </c>
      <c r="AU97" s="96">
        <v>7.9481700000000002E-2</v>
      </c>
      <c r="AV97" s="96">
        <v>0</v>
      </c>
      <c r="AW97" s="96">
        <v>8.1001799999999999E-2</v>
      </c>
      <c r="AX97" s="96">
        <v>0.1426124</v>
      </c>
      <c r="AY97" s="96">
        <v>0.51532730000000004</v>
      </c>
      <c r="AZ97" s="96">
        <v>1.1949892</v>
      </c>
      <c r="BA97" s="96">
        <v>1.722156</v>
      </c>
      <c r="BB97" s="96">
        <v>3.0469922</v>
      </c>
      <c r="BC97" s="96">
        <v>4.3677970999999998</v>
      </c>
      <c r="BD97" s="96">
        <v>5.600136</v>
      </c>
      <c r="BE97" s="96">
        <v>7.6722418000000001</v>
      </c>
      <c r="BF97" s="96">
        <v>10.054182000000001</v>
      </c>
      <c r="BG97" s="96">
        <v>12.729055000000001</v>
      </c>
      <c r="BH97" s="96">
        <v>14.644803</v>
      </c>
      <c r="BI97" s="96">
        <v>21.083832000000001</v>
      </c>
      <c r="BJ97" s="96">
        <v>23.985417000000002</v>
      </c>
      <c r="BK97" s="96">
        <v>25.897202</v>
      </c>
      <c r="BL97" s="96">
        <v>31.934771999999999</v>
      </c>
      <c r="BM97" s="96">
        <v>4.8402801000000002</v>
      </c>
      <c r="BN97" s="96">
        <v>5.5330478999999997</v>
      </c>
      <c r="BO97" s="123"/>
      <c r="BP97" s="118">
        <v>1990</v>
      </c>
    </row>
    <row r="98" spans="1:68">
      <c r="A98" s="123"/>
      <c r="B98" s="118">
        <v>1991</v>
      </c>
      <c r="C98" s="96">
        <v>0</v>
      </c>
      <c r="D98" s="96">
        <v>0</v>
      </c>
      <c r="E98" s="96">
        <v>0</v>
      </c>
      <c r="F98" s="96">
        <v>0</v>
      </c>
      <c r="G98" s="96">
        <v>0.42425370000000001</v>
      </c>
      <c r="H98" s="96">
        <v>0.4269077</v>
      </c>
      <c r="I98" s="96">
        <v>2.2415745</v>
      </c>
      <c r="J98" s="96">
        <v>2.8604636000000001</v>
      </c>
      <c r="K98" s="96">
        <v>4.7318274999999996</v>
      </c>
      <c r="L98" s="96">
        <v>4.9382903999999996</v>
      </c>
      <c r="M98" s="96">
        <v>12.218681999999999</v>
      </c>
      <c r="N98" s="96">
        <v>10.617965999999999</v>
      </c>
      <c r="O98" s="96">
        <v>18.267130999999999</v>
      </c>
      <c r="P98" s="96">
        <v>22.177658999999998</v>
      </c>
      <c r="Q98" s="96">
        <v>26.696542999999998</v>
      </c>
      <c r="R98" s="96">
        <v>39.624386000000001</v>
      </c>
      <c r="S98" s="96">
        <v>43.832110999999998</v>
      </c>
      <c r="T98" s="96">
        <v>54.274084000000002</v>
      </c>
      <c r="U98" s="96">
        <v>5.9544474000000003</v>
      </c>
      <c r="V98" s="96">
        <v>7.503101</v>
      </c>
      <c r="W98" s="123"/>
      <c r="X98" s="118">
        <v>1991</v>
      </c>
      <c r="Y98" s="96">
        <v>0</v>
      </c>
      <c r="Z98" s="96">
        <v>0</v>
      </c>
      <c r="AA98" s="96">
        <v>0.16575280000000001</v>
      </c>
      <c r="AB98" s="96">
        <v>0.15030789999999999</v>
      </c>
      <c r="AC98" s="96">
        <v>0.1450032</v>
      </c>
      <c r="AD98" s="96">
        <v>0.57394160000000005</v>
      </c>
      <c r="AE98" s="96">
        <v>1.4045909999999999</v>
      </c>
      <c r="AF98" s="96">
        <v>2.2584952999999999</v>
      </c>
      <c r="AG98" s="96">
        <v>2.1904674000000002</v>
      </c>
      <c r="AH98" s="96">
        <v>4.3768291000000001</v>
      </c>
      <c r="AI98" s="96">
        <v>4.3565392000000003</v>
      </c>
      <c r="AJ98" s="96">
        <v>8.0859226999999994</v>
      </c>
      <c r="AK98" s="96">
        <v>9.9975951999999992</v>
      </c>
      <c r="AL98" s="96">
        <v>6.5480799999999997</v>
      </c>
      <c r="AM98" s="96">
        <v>14.171281</v>
      </c>
      <c r="AN98" s="96">
        <v>12.416741</v>
      </c>
      <c r="AO98" s="96">
        <v>19.942921999999999</v>
      </c>
      <c r="AP98" s="96">
        <v>27.266034999999999</v>
      </c>
      <c r="AQ98" s="96">
        <v>3.4838274</v>
      </c>
      <c r="AR98" s="96">
        <v>3.7016795999999998</v>
      </c>
      <c r="AS98" s="123"/>
      <c r="AT98" s="118">
        <v>1991</v>
      </c>
      <c r="AU98" s="96">
        <v>0</v>
      </c>
      <c r="AV98" s="96">
        <v>0</v>
      </c>
      <c r="AW98" s="96">
        <v>8.054E-2</v>
      </c>
      <c r="AX98" s="96">
        <v>7.3309799999999994E-2</v>
      </c>
      <c r="AY98" s="96">
        <v>0.28637620000000003</v>
      </c>
      <c r="AZ98" s="96">
        <v>0.50012040000000002</v>
      </c>
      <c r="BA98" s="96">
        <v>1.8236208</v>
      </c>
      <c r="BB98" s="96">
        <v>2.5594950999999999</v>
      </c>
      <c r="BC98" s="96">
        <v>3.4768607</v>
      </c>
      <c r="BD98" s="96">
        <v>4.6640658000000004</v>
      </c>
      <c r="BE98" s="96">
        <v>8.3831798000000006</v>
      </c>
      <c r="BF98" s="96">
        <v>9.3670363000000005</v>
      </c>
      <c r="BG98" s="96">
        <v>14.11379</v>
      </c>
      <c r="BH98" s="96">
        <v>14.000804</v>
      </c>
      <c r="BI98" s="96">
        <v>19.774647000000002</v>
      </c>
      <c r="BJ98" s="96">
        <v>23.667408000000002</v>
      </c>
      <c r="BK98" s="96">
        <v>28.717127999999999</v>
      </c>
      <c r="BL98" s="96">
        <v>35.008785000000003</v>
      </c>
      <c r="BM98" s="96">
        <v>4.7153337999999998</v>
      </c>
      <c r="BN98" s="96">
        <v>5.3803140000000003</v>
      </c>
      <c r="BO98" s="123"/>
      <c r="BP98" s="118">
        <v>1991</v>
      </c>
    </row>
    <row r="99" spans="1:68">
      <c r="A99" s="123"/>
      <c r="B99" s="118">
        <v>1992</v>
      </c>
      <c r="C99" s="96">
        <v>0.15187990000000001</v>
      </c>
      <c r="D99" s="96">
        <v>0</v>
      </c>
      <c r="E99" s="96">
        <v>0.15570410000000001</v>
      </c>
      <c r="F99" s="96">
        <v>0.14768539999999999</v>
      </c>
      <c r="G99" s="96">
        <v>0.55260370000000003</v>
      </c>
      <c r="H99" s="96">
        <v>1.29908</v>
      </c>
      <c r="I99" s="96">
        <v>2.6187247</v>
      </c>
      <c r="J99" s="96">
        <v>3.2585351</v>
      </c>
      <c r="K99" s="96">
        <v>3.6758174000000001</v>
      </c>
      <c r="L99" s="96">
        <v>6.4131112000000003</v>
      </c>
      <c r="M99" s="96">
        <v>5.8332324</v>
      </c>
      <c r="N99" s="96">
        <v>10.968667</v>
      </c>
      <c r="O99" s="96">
        <v>15.729779000000001</v>
      </c>
      <c r="P99" s="96">
        <v>20.019587999999999</v>
      </c>
      <c r="Q99" s="96">
        <v>33.885258999999998</v>
      </c>
      <c r="R99" s="96">
        <v>40.754576999999998</v>
      </c>
      <c r="S99" s="96">
        <v>53.221606000000001</v>
      </c>
      <c r="T99" s="96">
        <v>57.082452000000004</v>
      </c>
      <c r="U99" s="96">
        <v>6.0517284</v>
      </c>
      <c r="V99" s="96">
        <v>7.5596284999999996</v>
      </c>
      <c r="W99" s="123"/>
      <c r="X99" s="118">
        <v>1992</v>
      </c>
      <c r="Y99" s="96">
        <v>0</v>
      </c>
      <c r="Z99" s="96">
        <v>0</v>
      </c>
      <c r="AA99" s="96">
        <v>0</v>
      </c>
      <c r="AB99" s="96">
        <v>0.3105098</v>
      </c>
      <c r="AC99" s="96">
        <v>0.4255893</v>
      </c>
      <c r="AD99" s="96">
        <v>0.87113580000000002</v>
      </c>
      <c r="AE99" s="96">
        <v>2.0704877000000002</v>
      </c>
      <c r="AF99" s="96">
        <v>1.6251994999999999</v>
      </c>
      <c r="AG99" s="96">
        <v>4.8347227000000004</v>
      </c>
      <c r="AH99" s="96">
        <v>4.6462702</v>
      </c>
      <c r="AI99" s="96">
        <v>5.8987584000000002</v>
      </c>
      <c r="AJ99" s="96">
        <v>4.6444280999999998</v>
      </c>
      <c r="AK99" s="96">
        <v>7.9468166</v>
      </c>
      <c r="AL99" s="96">
        <v>11.060096</v>
      </c>
      <c r="AM99" s="96">
        <v>13.000609000000001</v>
      </c>
      <c r="AN99" s="96">
        <v>16.164757999999999</v>
      </c>
      <c r="AO99" s="96">
        <v>20.484355999999998</v>
      </c>
      <c r="AP99" s="96">
        <v>30.321932</v>
      </c>
      <c r="AQ99" s="96">
        <v>3.9222934</v>
      </c>
      <c r="AR99" s="96">
        <v>4.0726488999999999</v>
      </c>
      <c r="AS99" s="123"/>
      <c r="AT99" s="118">
        <v>1992</v>
      </c>
      <c r="AU99" s="96">
        <v>7.7884800000000004E-2</v>
      </c>
      <c r="AV99" s="96">
        <v>0</v>
      </c>
      <c r="AW99" s="96">
        <v>7.9976000000000005E-2</v>
      </c>
      <c r="AX99" s="96">
        <v>0.2270634</v>
      </c>
      <c r="AY99" s="96">
        <v>0.4899384</v>
      </c>
      <c r="AZ99" s="96">
        <v>1.0857338999999999</v>
      </c>
      <c r="BA99" s="96">
        <v>2.3448098000000002</v>
      </c>
      <c r="BB99" s="96">
        <v>2.4408465000000001</v>
      </c>
      <c r="BC99" s="96">
        <v>4.2500217999999998</v>
      </c>
      <c r="BD99" s="96">
        <v>5.5484001999999997</v>
      </c>
      <c r="BE99" s="96">
        <v>5.8651701000000003</v>
      </c>
      <c r="BF99" s="96">
        <v>7.8397236000000001</v>
      </c>
      <c r="BG99" s="96">
        <v>11.824622</v>
      </c>
      <c r="BH99" s="96">
        <v>15.355064</v>
      </c>
      <c r="BI99" s="96">
        <v>22.396374000000002</v>
      </c>
      <c r="BJ99" s="96">
        <v>26.353629999999999</v>
      </c>
      <c r="BK99" s="96">
        <v>32.548144000000001</v>
      </c>
      <c r="BL99" s="96">
        <v>38.100388000000002</v>
      </c>
      <c r="BM99" s="96">
        <v>4.9832267000000003</v>
      </c>
      <c r="BN99" s="96">
        <v>5.5713352</v>
      </c>
      <c r="BO99" s="123"/>
      <c r="BP99" s="118">
        <v>1992</v>
      </c>
    </row>
    <row r="100" spans="1:68">
      <c r="A100" s="123"/>
      <c r="B100" s="118">
        <v>1993</v>
      </c>
      <c r="C100" s="96">
        <v>0</v>
      </c>
      <c r="D100" s="96">
        <v>0</v>
      </c>
      <c r="E100" s="96">
        <v>0</v>
      </c>
      <c r="F100" s="96">
        <v>0.30233130000000003</v>
      </c>
      <c r="G100" s="96">
        <v>0.95946659999999995</v>
      </c>
      <c r="H100" s="96">
        <v>1.4631305999999999</v>
      </c>
      <c r="I100" s="96">
        <v>2.6031569000000001</v>
      </c>
      <c r="J100" s="96">
        <v>3.0683362000000001</v>
      </c>
      <c r="K100" s="96">
        <v>5.5187723000000002</v>
      </c>
      <c r="L100" s="96">
        <v>5.5492869000000002</v>
      </c>
      <c r="M100" s="96">
        <v>8.7907258000000006</v>
      </c>
      <c r="N100" s="96">
        <v>13.061037000000001</v>
      </c>
      <c r="O100" s="96">
        <v>19.86881</v>
      </c>
      <c r="P100" s="96">
        <v>22.170659000000001</v>
      </c>
      <c r="Q100" s="96">
        <v>29.582487</v>
      </c>
      <c r="R100" s="96">
        <v>39.252966999999998</v>
      </c>
      <c r="S100" s="96">
        <v>47.279291999999998</v>
      </c>
      <c r="T100" s="96">
        <v>61.666998</v>
      </c>
      <c r="U100" s="96">
        <v>6.5474984000000003</v>
      </c>
      <c r="V100" s="96">
        <v>7.9906141000000002</v>
      </c>
      <c r="W100" s="123"/>
      <c r="X100" s="118">
        <v>1993</v>
      </c>
      <c r="Y100" s="96">
        <v>0</v>
      </c>
      <c r="Z100" s="96">
        <v>0</v>
      </c>
      <c r="AA100" s="96">
        <v>0</v>
      </c>
      <c r="AB100" s="96">
        <v>0.15896730000000001</v>
      </c>
      <c r="AC100" s="96">
        <v>0</v>
      </c>
      <c r="AD100" s="96">
        <v>0.58888739999999995</v>
      </c>
      <c r="AE100" s="96">
        <v>0.5482667</v>
      </c>
      <c r="AF100" s="96">
        <v>1.1645222</v>
      </c>
      <c r="AG100" s="96">
        <v>2.3215034999999999</v>
      </c>
      <c r="AH100" s="96">
        <v>3.497017</v>
      </c>
      <c r="AI100" s="96">
        <v>3.0013945</v>
      </c>
      <c r="AJ100" s="96">
        <v>6.6665956</v>
      </c>
      <c r="AK100" s="96">
        <v>3.9007318999999998</v>
      </c>
      <c r="AL100" s="96">
        <v>9.3042926999999995</v>
      </c>
      <c r="AM100" s="96">
        <v>10.891916</v>
      </c>
      <c r="AN100" s="96">
        <v>22.644237</v>
      </c>
      <c r="AO100" s="96">
        <v>17.717369999999999</v>
      </c>
      <c r="AP100" s="96">
        <v>23.862617</v>
      </c>
      <c r="AQ100" s="96">
        <v>3.1515352999999999</v>
      </c>
      <c r="AR100" s="96">
        <v>3.2373368999999999</v>
      </c>
      <c r="AS100" s="123"/>
      <c r="AT100" s="118">
        <v>1993</v>
      </c>
      <c r="AU100" s="96">
        <v>0</v>
      </c>
      <c r="AV100" s="96">
        <v>0</v>
      </c>
      <c r="AW100" s="96">
        <v>0</v>
      </c>
      <c r="AX100" s="96">
        <v>0.23245250000000001</v>
      </c>
      <c r="AY100" s="96">
        <v>0.48628159999999998</v>
      </c>
      <c r="AZ100" s="96">
        <v>1.0273623000000001</v>
      </c>
      <c r="BA100" s="96">
        <v>1.5759307</v>
      </c>
      <c r="BB100" s="96">
        <v>2.1146474</v>
      </c>
      <c r="BC100" s="96">
        <v>3.9277540000000002</v>
      </c>
      <c r="BD100" s="96">
        <v>4.5431673999999997</v>
      </c>
      <c r="BE100" s="96">
        <v>5.9674133999999999</v>
      </c>
      <c r="BF100" s="96">
        <v>9.8967831000000004</v>
      </c>
      <c r="BG100" s="96">
        <v>11.867348</v>
      </c>
      <c r="BH100" s="96">
        <v>15.498457999999999</v>
      </c>
      <c r="BI100" s="96">
        <v>19.344633000000002</v>
      </c>
      <c r="BJ100" s="96">
        <v>29.540292000000001</v>
      </c>
      <c r="BK100" s="96">
        <v>28.673721</v>
      </c>
      <c r="BL100" s="96">
        <v>34.924534000000001</v>
      </c>
      <c r="BM100" s="96">
        <v>4.8426951999999996</v>
      </c>
      <c r="BN100" s="96">
        <v>5.3746837000000003</v>
      </c>
      <c r="BO100" s="123"/>
      <c r="BP100" s="118">
        <v>1993</v>
      </c>
    </row>
    <row r="101" spans="1:68">
      <c r="A101" s="123"/>
      <c r="B101" s="118">
        <v>1994</v>
      </c>
      <c r="C101" s="96">
        <v>0</v>
      </c>
      <c r="D101" s="96">
        <v>0</v>
      </c>
      <c r="E101" s="96">
        <v>0</v>
      </c>
      <c r="F101" s="96">
        <v>0.1533216</v>
      </c>
      <c r="G101" s="96">
        <v>0.54957889999999998</v>
      </c>
      <c r="H101" s="96">
        <v>0.73479919999999999</v>
      </c>
      <c r="I101" s="96">
        <v>1.9097611000000001</v>
      </c>
      <c r="J101" s="96">
        <v>2.8831986999999999</v>
      </c>
      <c r="K101" s="96">
        <v>6.3893098000000004</v>
      </c>
      <c r="L101" s="96">
        <v>6.5039170000000004</v>
      </c>
      <c r="M101" s="96">
        <v>9.0832084999999996</v>
      </c>
      <c r="N101" s="96">
        <v>8.6572370999999997</v>
      </c>
      <c r="O101" s="96">
        <v>18.915172999999999</v>
      </c>
      <c r="P101" s="96">
        <v>27.750378999999999</v>
      </c>
      <c r="Q101" s="96">
        <v>31.168040999999999</v>
      </c>
      <c r="R101" s="96">
        <v>49.118326000000003</v>
      </c>
      <c r="S101" s="96">
        <v>53.919324000000003</v>
      </c>
      <c r="T101" s="96">
        <v>58.296976000000001</v>
      </c>
      <c r="U101" s="96">
        <v>6.8594556999999998</v>
      </c>
      <c r="V101" s="96">
        <v>8.2959210999999993</v>
      </c>
      <c r="W101" s="123"/>
      <c r="X101" s="118">
        <v>1994</v>
      </c>
      <c r="Y101" s="96">
        <v>0</v>
      </c>
      <c r="Z101" s="96">
        <v>0</v>
      </c>
      <c r="AA101" s="96">
        <v>0</v>
      </c>
      <c r="AB101" s="96">
        <v>0</v>
      </c>
      <c r="AC101" s="96">
        <v>0</v>
      </c>
      <c r="AD101" s="96">
        <v>1.0337428</v>
      </c>
      <c r="AE101" s="96">
        <v>0.95528449999999998</v>
      </c>
      <c r="AF101" s="96">
        <v>2.0110492999999998</v>
      </c>
      <c r="AG101" s="96">
        <v>1.9833097</v>
      </c>
      <c r="AH101" s="96">
        <v>3.3647714999999998</v>
      </c>
      <c r="AI101" s="96">
        <v>4.6489387000000004</v>
      </c>
      <c r="AJ101" s="96">
        <v>4.4210273999999998</v>
      </c>
      <c r="AK101" s="96">
        <v>7.0249188</v>
      </c>
      <c r="AL101" s="96">
        <v>7.0732762999999998</v>
      </c>
      <c r="AM101" s="96">
        <v>13.59022</v>
      </c>
      <c r="AN101" s="96">
        <v>14.525287000000001</v>
      </c>
      <c r="AO101" s="96">
        <v>17.992190999999998</v>
      </c>
      <c r="AP101" s="96">
        <v>23.605505000000001</v>
      </c>
      <c r="AQ101" s="96">
        <v>3.1872809000000002</v>
      </c>
      <c r="AR101" s="96">
        <v>3.2395385000000001</v>
      </c>
      <c r="AS101" s="123"/>
      <c r="AT101" s="118">
        <v>1994</v>
      </c>
      <c r="AU101" s="96">
        <v>0</v>
      </c>
      <c r="AV101" s="96">
        <v>0</v>
      </c>
      <c r="AW101" s="96">
        <v>0</v>
      </c>
      <c r="AX101" s="96">
        <v>7.8606800000000004E-2</v>
      </c>
      <c r="AY101" s="96">
        <v>0.27879520000000002</v>
      </c>
      <c r="AZ101" s="96">
        <v>0.88390690000000005</v>
      </c>
      <c r="BA101" s="96">
        <v>1.4326236999999999</v>
      </c>
      <c r="BB101" s="96">
        <v>2.4463458999999999</v>
      </c>
      <c r="BC101" s="96">
        <v>4.1894610999999999</v>
      </c>
      <c r="BD101" s="96">
        <v>4.9611048999999996</v>
      </c>
      <c r="BE101" s="96">
        <v>6.9180438999999998</v>
      </c>
      <c r="BF101" s="96">
        <v>6.5615024999999996</v>
      </c>
      <c r="BG101" s="96">
        <v>12.956122000000001</v>
      </c>
      <c r="BH101" s="96">
        <v>17.081040000000002</v>
      </c>
      <c r="BI101" s="96">
        <v>21.570543000000001</v>
      </c>
      <c r="BJ101" s="96">
        <v>28.969753999999998</v>
      </c>
      <c r="BK101" s="96">
        <v>31.316737</v>
      </c>
      <c r="BL101" s="96">
        <v>33.83907</v>
      </c>
      <c r="BM101" s="96">
        <v>5.0153132999999999</v>
      </c>
      <c r="BN101" s="96">
        <v>5.4836647000000003</v>
      </c>
      <c r="BO101" s="123"/>
      <c r="BP101" s="118">
        <v>1994</v>
      </c>
    </row>
    <row r="102" spans="1:68">
      <c r="A102" s="123"/>
      <c r="B102" s="118">
        <v>1995</v>
      </c>
      <c r="C102" s="96">
        <v>0</v>
      </c>
      <c r="D102" s="96">
        <v>0</v>
      </c>
      <c r="E102" s="96">
        <v>0</v>
      </c>
      <c r="F102" s="96">
        <v>0.46309159999999999</v>
      </c>
      <c r="G102" s="96">
        <v>0.1385546</v>
      </c>
      <c r="H102" s="96">
        <v>1.7431928000000001</v>
      </c>
      <c r="I102" s="96">
        <v>1.9226121</v>
      </c>
      <c r="J102" s="96">
        <v>2.8226420999999999</v>
      </c>
      <c r="K102" s="96">
        <v>6.1796405999999999</v>
      </c>
      <c r="L102" s="96">
        <v>5.0540786000000004</v>
      </c>
      <c r="M102" s="96">
        <v>8.2944741000000004</v>
      </c>
      <c r="N102" s="96">
        <v>10.613640999999999</v>
      </c>
      <c r="O102" s="96">
        <v>17.891425000000002</v>
      </c>
      <c r="P102" s="96">
        <v>21.862375</v>
      </c>
      <c r="Q102" s="96">
        <v>29.367266000000001</v>
      </c>
      <c r="R102" s="96">
        <v>56.841057999999997</v>
      </c>
      <c r="S102" s="96">
        <v>48.907887000000002</v>
      </c>
      <c r="T102" s="96">
        <v>63.612107999999999</v>
      </c>
      <c r="U102" s="96">
        <v>6.7407478999999997</v>
      </c>
      <c r="V102" s="96">
        <v>8.1751614999999997</v>
      </c>
      <c r="W102" s="123"/>
      <c r="X102" s="118">
        <v>1995</v>
      </c>
      <c r="Y102" s="96">
        <v>0</v>
      </c>
      <c r="Z102" s="96">
        <v>0</v>
      </c>
      <c r="AA102" s="96">
        <v>0.15885830000000001</v>
      </c>
      <c r="AB102" s="96">
        <v>0.16248170000000001</v>
      </c>
      <c r="AC102" s="96">
        <v>0.57052139999999996</v>
      </c>
      <c r="AD102" s="96">
        <v>1.3152069</v>
      </c>
      <c r="AE102" s="96">
        <v>1.5095023000000001</v>
      </c>
      <c r="AF102" s="96">
        <v>1.6899385</v>
      </c>
      <c r="AG102" s="96">
        <v>2.8549319</v>
      </c>
      <c r="AH102" s="96">
        <v>3.9054935999999998</v>
      </c>
      <c r="AI102" s="96">
        <v>6.3276054000000004</v>
      </c>
      <c r="AJ102" s="96">
        <v>5.3303821999999998</v>
      </c>
      <c r="AK102" s="96">
        <v>6.472073</v>
      </c>
      <c r="AL102" s="96">
        <v>9.6367785000000001</v>
      </c>
      <c r="AM102" s="96">
        <v>12.122418</v>
      </c>
      <c r="AN102" s="96">
        <v>14.1919</v>
      </c>
      <c r="AO102" s="96">
        <v>19.792413</v>
      </c>
      <c r="AP102" s="96">
        <v>23.915578</v>
      </c>
      <c r="AQ102" s="96">
        <v>3.6154761</v>
      </c>
      <c r="AR102" s="96">
        <v>3.6461595999999998</v>
      </c>
      <c r="AS102" s="123"/>
      <c r="AT102" s="118">
        <v>1995</v>
      </c>
      <c r="AU102" s="96">
        <v>0</v>
      </c>
      <c r="AV102" s="96">
        <v>0</v>
      </c>
      <c r="AW102" s="96">
        <v>7.7451099999999995E-2</v>
      </c>
      <c r="AX102" s="96">
        <v>0.31663760000000002</v>
      </c>
      <c r="AY102" s="96">
        <v>0.35140739999999998</v>
      </c>
      <c r="AZ102" s="96">
        <v>1.5298373000000001</v>
      </c>
      <c r="BA102" s="96">
        <v>1.7159804999999999</v>
      </c>
      <c r="BB102" s="96">
        <v>2.2556799000000001</v>
      </c>
      <c r="BC102" s="96">
        <v>4.5147269999999997</v>
      </c>
      <c r="BD102" s="96">
        <v>4.4883626999999997</v>
      </c>
      <c r="BE102" s="96">
        <v>7.3315447999999996</v>
      </c>
      <c r="BF102" s="96">
        <v>8.0089400000000008</v>
      </c>
      <c r="BG102" s="96">
        <v>12.155529</v>
      </c>
      <c r="BH102" s="96">
        <v>15.581269000000001</v>
      </c>
      <c r="BI102" s="96">
        <v>19.975453999999999</v>
      </c>
      <c r="BJ102" s="96">
        <v>32.135998000000001</v>
      </c>
      <c r="BK102" s="96">
        <v>30.655144</v>
      </c>
      <c r="BL102" s="96">
        <v>35.714848000000003</v>
      </c>
      <c r="BM102" s="96">
        <v>5.1708198000000003</v>
      </c>
      <c r="BN102" s="96">
        <v>5.6187180000000003</v>
      </c>
      <c r="BO102" s="123"/>
      <c r="BP102" s="118">
        <v>1995</v>
      </c>
    </row>
    <row r="103" spans="1:68">
      <c r="A103" s="123"/>
      <c r="B103" s="118">
        <v>1996</v>
      </c>
      <c r="C103" s="96">
        <v>0</v>
      </c>
      <c r="D103" s="96">
        <v>0</v>
      </c>
      <c r="E103" s="96">
        <v>0</v>
      </c>
      <c r="F103" s="96">
        <v>0.30696499999999999</v>
      </c>
      <c r="G103" s="96">
        <v>0.28377249999999998</v>
      </c>
      <c r="H103" s="96">
        <v>1.5573478999999999</v>
      </c>
      <c r="I103" s="96">
        <v>1.9502546000000001</v>
      </c>
      <c r="J103" s="96">
        <v>3.5923162999999998</v>
      </c>
      <c r="K103" s="96">
        <v>2.8213143000000001</v>
      </c>
      <c r="L103" s="96">
        <v>5.9850098999999997</v>
      </c>
      <c r="M103" s="96">
        <v>8.1556406999999993</v>
      </c>
      <c r="N103" s="96">
        <v>8.6166248000000003</v>
      </c>
      <c r="O103" s="96">
        <v>16.473013999999999</v>
      </c>
      <c r="P103" s="96">
        <v>24.122363</v>
      </c>
      <c r="Q103" s="96">
        <v>23.293904000000001</v>
      </c>
      <c r="R103" s="96">
        <v>49.241512999999998</v>
      </c>
      <c r="S103" s="96">
        <v>55.061897000000002</v>
      </c>
      <c r="T103" s="96">
        <v>76.662834000000004</v>
      </c>
      <c r="U103" s="96">
        <v>6.4641925999999996</v>
      </c>
      <c r="V103" s="96">
        <v>7.8172819999999996</v>
      </c>
      <c r="W103" s="123"/>
      <c r="X103" s="118">
        <v>1996</v>
      </c>
      <c r="Y103" s="96">
        <v>0</v>
      </c>
      <c r="Z103" s="96">
        <v>0</v>
      </c>
      <c r="AA103" s="96">
        <v>0.15741559999999999</v>
      </c>
      <c r="AB103" s="96">
        <v>0</v>
      </c>
      <c r="AC103" s="96">
        <v>0.43861830000000002</v>
      </c>
      <c r="AD103" s="96">
        <v>0.42646770000000001</v>
      </c>
      <c r="AE103" s="96">
        <v>0.83227799999999996</v>
      </c>
      <c r="AF103" s="96">
        <v>1.5142713000000001</v>
      </c>
      <c r="AG103" s="96">
        <v>3.5490306</v>
      </c>
      <c r="AH103" s="96">
        <v>3.4528436</v>
      </c>
      <c r="AI103" s="96">
        <v>5.8589291000000001</v>
      </c>
      <c r="AJ103" s="96">
        <v>3.2056024000000001</v>
      </c>
      <c r="AK103" s="96">
        <v>7.6076696999999998</v>
      </c>
      <c r="AL103" s="96">
        <v>8.4986075999999997</v>
      </c>
      <c r="AM103" s="96">
        <v>10.141022</v>
      </c>
      <c r="AN103" s="96">
        <v>15.663449999999999</v>
      </c>
      <c r="AO103" s="96">
        <v>21.054309</v>
      </c>
      <c r="AP103" s="96">
        <v>34.775944000000003</v>
      </c>
      <c r="AQ103" s="96">
        <v>3.5591683999999999</v>
      </c>
      <c r="AR103" s="96">
        <v>3.5283183999999999</v>
      </c>
      <c r="AS103" s="123"/>
      <c r="AT103" s="118">
        <v>1996</v>
      </c>
      <c r="AU103" s="96">
        <v>0</v>
      </c>
      <c r="AV103" s="96">
        <v>0</v>
      </c>
      <c r="AW103" s="96">
        <v>7.6768299999999998E-2</v>
      </c>
      <c r="AX103" s="96">
        <v>0.15727079999999999</v>
      </c>
      <c r="AY103" s="96">
        <v>0.36003439999999998</v>
      </c>
      <c r="AZ103" s="96">
        <v>0.99306130000000004</v>
      </c>
      <c r="BA103" s="96">
        <v>1.3900782</v>
      </c>
      <c r="BB103" s="96">
        <v>2.5513916000000001</v>
      </c>
      <c r="BC103" s="96">
        <v>3.1859261999999999</v>
      </c>
      <c r="BD103" s="96">
        <v>4.7331437999999997</v>
      </c>
      <c r="BE103" s="96">
        <v>7.0300371000000004</v>
      </c>
      <c r="BF103" s="96">
        <v>5.9513904999999996</v>
      </c>
      <c r="BG103" s="96">
        <v>12.022698999999999</v>
      </c>
      <c r="BH103" s="96">
        <v>16.115286999999999</v>
      </c>
      <c r="BI103" s="96">
        <v>16.162330000000001</v>
      </c>
      <c r="BJ103" s="96">
        <v>29.906435999999999</v>
      </c>
      <c r="BK103" s="96">
        <v>33.799168999999999</v>
      </c>
      <c r="BL103" s="96">
        <v>47.286031000000001</v>
      </c>
      <c r="BM103" s="96">
        <v>5.0041792000000003</v>
      </c>
      <c r="BN103" s="96">
        <v>5.3957617000000004</v>
      </c>
      <c r="BO103" s="123"/>
      <c r="BP103" s="118">
        <v>1996</v>
      </c>
    </row>
    <row r="104" spans="1:68">
      <c r="A104" s="123"/>
      <c r="B104" s="119">
        <v>1997</v>
      </c>
      <c r="C104" s="96">
        <v>0</v>
      </c>
      <c r="D104" s="96">
        <v>0</v>
      </c>
      <c r="E104" s="96">
        <v>0</v>
      </c>
      <c r="F104" s="96">
        <v>0.15370990000000001</v>
      </c>
      <c r="G104" s="96">
        <v>0.2923848</v>
      </c>
      <c r="H104" s="96">
        <v>0.55426149999999996</v>
      </c>
      <c r="I104" s="96">
        <v>1.5551417999999999</v>
      </c>
      <c r="J104" s="96">
        <v>2.0427645999999999</v>
      </c>
      <c r="K104" s="96">
        <v>4.3897449999999996</v>
      </c>
      <c r="L104" s="96">
        <v>6.1787321999999998</v>
      </c>
      <c r="M104" s="96">
        <v>7.5661224999999996</v>
      </c>
      <c r="N104" s="96">
        <v>10.408787999999999</v>
      </c>
      <c r="O104" s="96">
        <v>16.680938000000001</v>
      </c>
      <c r="P104" s="96">
        <v>26.212398</v>
      </c>
      <c r="Q104" s="96">
        <v>29.234449999999999</v>
      </c>
      <c r="R104" s="96">
        <v>38.618003999999999</v>
      </c>
      <c r="S104" s="96">
        <v>59.168861999999997</v>
      </c>
      <c r="T104" s="96">
        <v>34.593370999999998</v>
      </c>
      <c r="U104" s="96">
        <v>6.3235998999999996</v>
      </c>
      <c r="V104" s="96">
        <v>7.2606878000000004</v>
      </c>
      <c r="W104" s="123"/>
      <c r="X104" s="119">
        <v>1997</v>
      </c>
      <c r="Y104" s="96">
        <v>0</v>
      </c>
      <c r="Z104" s="96">
        <v>0</v>
      </c>
      <c r="AA104" s="96">
        <v>0</v>
      </c>
      <c r="AB104" s="96">
        <v>0.48432799999999998</v>
      </c>
      <c r="AC104" s="96">
        <v>0.45088980000000001</v>
      </c>
      <c r="AD104" s="96">
        <v>1.108921</v>
      </c>
      <c r="AE104" s="96">
        <v>1.9646889000000001</v>
      </c>
      <c r="AF104" s="96">
        <v>1.6228102</v>
      </c>
      <c r="AG104" s="96">
        <v>2.7590333</v>
      </c>
      <c r="AH104" s="96">
        <v>3.2826246000000001</v>
      </c>
      <c r="AI104" s="96">
        <v>3.7418917999999999</v>
      </c>
      <c r="AJ104" s="96">
        <v>5.2509725999999999</v>
      </c>
      <c r="AK104" s="96">
        <v>7.1877012999999996</v>
      </c>
      <c r="AL104" s="96">
        <v>11.415004</v>
      </c>
      <c r="AM104" s="96">
        <v>12.847533</v>
      </c>
      <c r="AN104" s="96">
        <v>12.542920000000001</v>
      </c>
      <c r="AO104" s="96">
        <v>21.796599000000001</v>
      </c>
      <c r="AP104" s="96">
        <v>18.83784</v>
      </c>
      <c r="AQ104" s="96">
        <v>3.5502856</v>
      </c>
      <c r="AR104" s="96">
        <v>3.4727332</v>
      </c>
      <c r="AS104" s="123"/>
      <c r="AT104" s="119">
        <v>1997</v>
      </c>
      <c r="AU104" s="96">
        <v>0</v>
      </c>
      <c r="AV104" s="96">
        <v>0</v>
      </c>
      <c r="AW104" s="96">
        <v>0</v>
      </c>
      <c r="AX104" s="96">
        <v>0.31496289999999999</v>
      </c>
      <c r="AY104" s="96">
        <v>0.37054029999999999</v>
      </c>
      <c r="AZ104" s="96">
        <v>0.83154150000000004</v>
      </c>
      <c r="BA104" s="96">
        <v>1.7606725000000001</v>
      </c>
      <c r="BB104" s="96">
        <v>1.8320524</v>
      </c>
      <c r="BC104" s="96">
        <v>3.5712776000000002</v>
      </c>
      <c r="BD104" s="96">
        <v>4.7392849000000004</v>
      </c>
      <c r="BE104" s="96">
        <v>5.6901875999999998</v>
      </c>
      <c r="BF104" s="96">
        <v>7.8703437000000003</v>
      </c>
      <c r="BG104" s="96">
        <v>11.920916999999999</v>
      </c>
      <c r="BH104" s="96">
        <v>18.655221000000001</v>
      </c>
      <c r="BI104" s="96">
        <v>20.414815999999998</v>
      </c>
      <c r="BJ104" s="96">
        <v>23.640395999999999</v>
      </c>
      <c r="BK104" s="96">
        <v>35.877001</v>
      </c>
      <c r="BL104" s="96">
        <v>23.559013</v>
      </c>
      <c r="BM104" s="96">
        <v>4.9286118999999999</v>
      </c>
      <c r="BN104" s="96">
        <v>5.1711808000000001</v>
      </c>
      <c r="BO104" s="123"/>
      <c r="BP104" s="119">
        <v>1997</v>
      </c>
    </row>
    <row r="105" spans="1:68">
      <c r="A105" s="123"/>
      <c r="B105" s="119">
        <v>1998</v>
      </c>
      <c r="C105" s="96">
        <v>0</v>
      </c>
      <c r="D105" s="96">
        <v>0</v>
      </c>
      <c r="E105" s="96">
        <v>0</v>
      </c>
      <c r="F105" s="96">
        <v>0</v>
      </c>
      <c r="G105" s="96">
        <v>0.1499743</v>
      </c>
      <c r="H105" s="96">
        <v>1.3759756999999999</v>
      </c>
      <c r="I105" s="96">
        <v>2.0031134000000002</v>
      </c>
      <c r="J105" s="96">
        <v>2.6932689999999999</v>
      </c>
      <c r="K105" s="96">
        <v>3.1826631999999999</v>
      </c>
      <c r="L105" s="96">
        <v>6.2907364000000001</v>
      </c>
      <c r="M105" s="96">
        <v>7.4716079000000004</v>
      </c>
      <c r="N105" s="96">
        <v>8.7338395999999996</v>
      </c>
      <c r="O105" s="96">
        <v>19.464247</v>
      </c>
      <c r="P105" s="96">
        <v>22.483497</v>
      </c>
      <c r="Q105" s="96">
        <v>37.668593000000001</v>
      </c>
      <c r="R105" s="96">
        <v>38.575415</v>
      </c>
      <c r="S105" s="96">
        <v>52.650212000000003</v>
      </c>
      <c r="T105" s="96">
        <v>61.902164999999997</v>
      </c>
      <c r="U105" s="96">
        <v>6.7401315999999998</v>
      </c>
      <c r="V105" s="96">
        <v>7.7315630000000004</v>
      </c>
      <c r="W105" s="123"/>
      <c r="X105" s="119">
        <v>1998</v>
      </c>
      <c r="Y105" s="96">
        <v>0</v>
      </c>
      <c r="Z105" s="96">
        <v>0</v>
      </c>
      <c r="AA105" s="96">
        <v>0</v>
      </c>
      <c r="AB105" s="96">
        <v>0.16041939999999999</v>
      </c>
      <c r="AC105" s="96">
        <v>0</v>
      </c>
      <c r="AD105" s="96">
        <v>0.68602160000000001</v>
      </c>
      <c r="AE105" s="96">
        <v>1.5584754000000001</v>
      </c>
      <c r="AF105" s="96">
        <v>1.8697505000000001</v>
      </c>
      <c r="AG105" s="96">
        <v>2.2893444999999999</v>
      </c>
      <c r="AH105" s="96">
        <v>2.9213960000000001</v>
      </c>
      <c r="AI105" s="96">
        <v>3.5116182</v>
      </c>
      <c r="AJ105" s="96">
        <v>4.8720507</v>
      </c>
      <c r="AK105" s="96">
        <v>7.5601504000000004</v>
      </c>
      <c r="AL105" s="96">
        <v>8.9315040000000003</v>
      </c>
      <c r="AM105" s="96">
        <v>11.542327999999999</v>
      </c>
      <c r="AN105" s="96">
        <v>13.467459</v>
      </c>
      <c r="AO105" s="96">
        <v>25.406925000000001</v>
      </c>
      <c r="AP105" s="96">
        <v>36.556505000000001</v>
      </c>
      <c r="AQ105" s="96">
        <v>3.662792</v>
      </c>
      <c r="AR105" s="96">
        <v>3.4950996999999999</v>
      </c>
      <c r="AS105" s="123"/>
      <c r="AT105" s="119">
        <v>1998</v>
      </c>
      <c r="AU105" s="96">
        <v>0</v>
      </c>
      <c r="AV105" s="96">
        <v>0</v>
      </c>
      <c r="AW105" s="96">
        <v>0</v>
      </c>
      <c r="AX105" s="96">
        <v>7.8265699999999994E-2</v>
      </c>
      <c r="AY105" s="96">
        <v>7.6066300000000003E-2</v>
      </c>
      <c r="AZ105" s="96">
        <v>1.030505</v>
      </c>
      <c r="BA105" s="96">
        <v>1.7797014</v>
      </c>
      <c r="BB105" s="96">
        <v>2.2798058999999999</v>
      </c>
      <c r="BC105" s="96">
        <v>2.7335474999999998</v>
      </c>
      <c r="BD105" s="96">
        <v>4.6078489999999999</v>
      </c>
      <c r="BE105" s="96">
        <v>5.5246997000000002</v>
      </c>
      <c r="BF105" s="96">
        <v>6.8370692000000002</v>
      </c>
      <c r="BG105" s="96">
        <v>13.508547999999999</v>
      </c>
      <c r="BH105" s="96">
        <v>15.573029</v>
      </c>
      <c r="BI105" s="96">
        <v>23.703838000000001</v>
      </c>
      <c r="BJ105" s="96">
        <v>24.201148</v>
      </c>
      <c r="BK105" s="96">
        <v>35.712569000000002</v>
      </c>
      <c r="BL105" s="96">
        <v>44.241459999999996</v>
      </c>
      <c r="BM105" s="96">
        <v>5.1914315999999996</v>
      </c>
      <c r="BN105" s="96">
        <v>5.4091946999999996</v>
      </c>
      <c r="BO105" s="123"/>
      <c r="BP105" s="119">
        <v>1998</v>
      </c>
    </row>
    <row r="106" spans="1:68">
      <c r="A106" s="123"/>
      <c r="B106" s="119">
        <v>1999</v>
      </c>
      <c r="C106" s="96">
        <v>0</v>
      </c>
      <c r="D106" s="96">
        <v>0</v>
      </c>
      <c r="E106" s="96">
        <v>0</v>
      </c>
      <c r="F106" s="96">
        <v>0</v>
      </c>
      <c r="G106" s="96">
        <v>0.45827059999999997</v>
      </c>
      <c r="H106" s="96">
        <v>1.1037101</v>
      </c>
      <c r="I106" s="96">
        <v>1.2901191000000001</v>
      </c>
      <c r="J106" s="96">
        <v>2.2759404000000001</v>
      </c>
      <c r="K106" s="96">
        <v>3.7028544999999999</v>
      </c>
      <c r="L106" s="96">
        <v>5.4660074999999999</v>
      </c>
      <c r="M106" s="96">
        <v>7.6960739</v>
      </c>
      <c r="N106" s="96">
        <v>13.725275999999999</v>
      </c>
      <c r="O106" s="96">
        <v>13.590152</v>
      </c>
      <c r="P106" s="96">
        <v>21.096537999999999</v>
      </c>
      <c r="Q106" s="96">
        <v>31.419263000000001</v>
      </c>
      <c r="R106" s="96">
        <v>39.349547000000001</v>
      </c>
      <c r="S106" s="96">
        <v>63.423436000000002</v>
      </c>
      <c r="T106" s="96">
        <v>73.231729999999999</v>
      </c>
      <c r="U106" s="96">
        <v>6.7558097999999998</v>
      </c>
      <c r="V106" s="96">
        <v>7.7585755000000001</v>
      </c>
      <c r="W106" s="123"/>
      <c r="X106" s="119">
        <v>1999</v>
      </c>
      <c r="Y106" s="96">
        <v>0</v>
      </c>
      <c r="Z106" s="96">
        <v>0</v>
      </c>
      <c r="AA106" s="96">
        <v>0</v>
      </c>
      <c r="AB106" s="96">
        <v>0.1583637</v>
      </c>
      <c r="AC106" s="96">
        <v>0.31445899999999999</v>
      </c>
      <c r="AD106" s="96">
        <v>0.68726069999999995</v>
      </c>
      <c r="AE106" s="96">
        <v>1.4143231000000001</v>
      </c>
      <c r="AF106" s="96">
        <v>1.9894532</v>
      </c>
      <c r="AG106" s="96">
        <v>2.1108239000000002</v>
      </c>
      <c r="AH106" s="96">
        <v>3.3246741000000002</v>
      </c>
      <c r="AI106" s="96">
        <v>4.3737982999999998</v>
      </c>
      <c r="AJ106" s="96">
        <v>4.6670296999999996</v>
      </c>
      <c r="AK106" s="96">
        <v>8.1167342999999992</v>
      </c>
      <c r="AL106" s="96">
        <v>10.463778</v>
      </c>
      <c r="AM106" s="96">
        <v>15.391626</v>
      </c>
      <c r="AN106" s="96">
        <v>13.252196</v>
      </c>
      <c r="AO106" s="96">
        <v>16.483698</v>
      </c>
      <c r="AP106" s="96">
        <v>34.510944000000002</v>
      </c>
      <c r="AQ106" s="96">
        <v>3.7900562</v>
      </c>
      <c r="AR106" s="96">
        <v>3.5947939</v>
      </c>
      <c r="AS106" s="123"/>
      <c r="AT106" s="119">
        <v>1999</v>
      </c>
      <c r="AU106" s="96">
        <v>0</v>
      </c>
      <c r="AV106" s="96">
        <v>0</v>
      </c>
      <c r="AW106" s="96">
        <v>0</v>
      </c>
      <c r="AX106" s="96">
        <v>7.7344399999999994E-2</v>
      </c>
      <c r="AY106" s="96">
        <v>0.38740229999999998</v>
      </c>
      <c r="AZ106" s="96">
        <v>0.89509859999999997</v>
      </c>
      <c r="BA106" s="96">
        <v>1.3526385999999999</v>
      </c>
      <c r="BB106" s="96">
        <v>2.1320256999999998</v>
      </c>
      <c r="BC106" s="96">
        <v>2.9020714000000001</v>
      </c>
      <c r="BD106" s="96">
        <v>4.3928244999999997</v>
      </c>
      <c r="BE106" s="96">
        <v>6.0573373000000004</v>
      </c>
      <c r="BF106" s="96">
        <v>9.2768630999999999</v>
      </c>
      <c r="BG106" s="96">
        <v>10.85596</v>
      </c>
      <c r="BH106" s="96">
        <v>15.683907</v>
      </c>
      <c r="BI106" s="96">
        <v>22.910682000000001</v>
      </c>
      <c r="BJ106" s="96">
        <v>24.483350000000002</v>
      </c>
      <c r="BK106" s="96">
        <v>34.360286000000002</v>
      </c>
      <c r="BL106" s="96">
        <v>46.30838</v>
      </c>
      <c r="BM106" s="96">
        <v>5.2625244999999996</v>
      </c>
      <c r="BN106" s="96">
        <v>5.4151408999999999</v>
      </c>
      <c r="BO106" s="123"/>
      <c r="BP106" s="119">
        <v>1999</v>
      </c>
    </row>
    <row r="107" spans="1:68" s="87" customFormat="1">
      <c r="A107" s="121"/>
      <c r="B107" s="120">
        <v>2000</v>
      </c>
      <c r="C107" s="96">
        <v>0</v>
      </c>
      <c r="D107" s="96">
        <v>0</v>
      </c>
      <c r="E107" s="96">
        <v>0</v>
      </c>
      <c r="F107" s="96">
        <v>0.2976394</v>
      </c>
      <c r="G107" s="96">
        <v>0.30791259999999998</v>
      </c>
      <c r="H107" s="96">
        <v>0.4187961</v>
      </c>
      <c r="I107" s="96">
        <v>1.2780260000000001</v>
      </c>
      <c r="J107" s="96">
        <v>2.1503671</v>
      </c>
      <c r="K107" s="96">
        <v>3.4928786999999999</v>
      </c>
      <c r="L107" s="96">
        <v>3.9201614</v>
      </c>
      <c r="M107" s="96">
        <v>6.5027961999999997</v>
      </c>
      <c r="N107" s="96">
        <v>10.265359999999999</v>
      </c>
      <c r="O107" s="96">
        <v>14.815372999999999</v>
      </c>
      <c r="P107" s="96">
        <v>19.399405999999999</v>
      </c>
      <c r="Q107" s="96">
        <v>37.959587999999997</v>
      </c>
      <c r="R107" s="96">
        <v>44.914777000000001</v>
      </c>
      <c r="S107" s="96">
        <v>60.062092</v>
      </c>
      <c r="T107" s="96">
        <v>58.412731000000001</v>
      </c>
      <c r="U107" s="96">
        <v>6.6077440999999997</v>
      </c>
      <c r="V107" s="96">
        <v>7.4216451000000001</v>
      </c>
      <c r="W107" s="121"/>
      <c r="X107" s="120">
        <v>2000</v>
      </c>
      <c r="Y107" s="96">
        <v>0</v>
      </c>
      <c r="Z107" s="96">
        <v>0</v>
      </c>
      <c r="AA107" s="96">
        <v>0</v>
      </c>
      <c r="AB107" s="96">
        <v>0</v>
      </c>
      <c r="AC107" s="96">
        <v>0.79325040000000002</v>
      </c>
      <c r="AD107" s="96">
        <v>0.55472350000000004</v>
      </c>
      <c r="AE107" s="96">
        <v>1.2604971</v>
      </c>
      <c r="AF107" s="96">
        <v>2.7921781999999999</v>
      </c>
      <c r="AG107" s="96">
        <v>2.4836526999999999</v>
      </c>
      <c r="AH107" s="96">
        <v>3.7301907999999999</v>
      </c>
      <c r="AI107" s="96">
        <v>3.2297342000000002</v>
      </c>
      <c r="AJ107" s="96">
        <v>5.7389663000000004</v>
      </c>
      <c r="AK107" s="96">
        <v>7.1008677999999996</v>
      </c>
      <c r="AL107" s="96">
        <v>7.8743143</v>
      </c>
      <c r="AM107" s="96">
        <v>12.668651000000001</v>
      </c>
      <c r="AN107" s="96">
        <v>15.038804000000001</v>
      </c>
      <c r="AO107" s="96">
        <v>22.775061999999998</v>
      </c>
      <c r="AP107" s="96">
        <v>25.275155000000002</v>
      </c>
      <c r="AQ107" s="96">
        <v>3.7140061000000002</v>
      </c>
      <c r="AR107" s="96">
        <v>3.497166</v>
      </c>
      <c r="AS107" s="121"/>
      <c r="AT107" s="120">
        <v>2000</v>
      </c>
      <c r="AU107" s="96">
        <v>0</v>
      </c>
      <c r="AV107" s="96">
        <v>0</v>
      </c>
      <c r="AW107" s="96">
        <v>0</v>
      </c>
      <c r="AX107" s="96">
        <v>0.1520003</v>
      </c>
      <c r="AY107" s="96">
        <v>0.54693780000000003</v>
      </c>
      <c r="AZ107" s="96">
        <v>0.48698399999999997</v>
      </c>
      <c r="BA107" s="96">
        <v>1.2692011000000001</v>
      </c>
      <c r="BB107" s="96">
        <v>2.4729975</v>
      </c>
      <c r="BC107" s="96">
        <v>2.9851139999999998</v>
      </c>
      <c r="BD107" s="96">
        <v>3.8246796999999999</v>
      </c>
      <c r="BE107" s="96">
        <v>4.8809996</v>
      </c>
      <c r="BF107" s="96">
        <v>8.0414142999999996</v>
      </c>
      <c r="BG107" s="96">
        <v>10.977183999999999</v>
      </c>
      <c r="BH107" s="96">
        <v>13.525684999999999</v>
      </c>
      <c r="BI107" s="96">
        <v>24.633987000000001</v>
      </c>
      <c r="BJ107" s="96">
        <v>27.969642</v>
      </c>
      <c r="BK107" s="96">
        <v>37.131856999999997</v>
      </c>
      <c r="BL107" s="96">
        <v>35.440941000000002</v>
      </c>
      <c r="BM107" s="96">
        <v>5.1500877000000003</v>
      </c>
      <c r="BN107" s="96">
        <v>5.2227544999999997</v>
      </c>
      <c r="BO107" s="121"/>
      <c r="BP107" s="120">
        <v>2000</v>
      </c>
    </row>
    <row r="108" spans="1:68">
      <c r="A108" s="123"/>
      <c r="B108" s="119">
        <v>2001</v>
      </c>
      <c r="C108" s="96">
        <v>0</v>
      </c>
      <c r="D108" s="96">
        <v>0</v>
      </c>
      <c r="E108" s="96">
        <v>0</v>
      </c>
      <c r="F108" s="96">
        <v>0.29233179999999998</v>
      </c>
      <c r="G108" s="96">
        <v>1.0694467999999999</v>
      </c>
      <c r="H108" s="96">
        <v>1.0082126</v>
      </c>
      <c r="I108" s="96">
        <v>0.9689238</v>
      </c>
      <c r="J108" s="96">
        <v>3.1212808000000001</v>
      </c>
      <c r="K108" s="96">
        <v>4.2470290999999998</v>
      </c>
      <c r="L108" s="96">
        <v>5.0677665000000003</v>
      </c>
      <c r="M108" s="96">
        <v>7.4059217000000004</v>
      </c>
      <c r="N108" s="96">
        <v>11.581799</v>
      </c>
      <c r="O108" s="96">
        <v>16.294447999999999</v>
      </c>
      <c r="P108" s="96">
        <v>21.600798999999999</v>
      </c>
      <c r="Q108" s="96">
        <v>35.820777</v>
      </c>
      <c r="R108" s="96">
        <v>50.482461999999998</v>
      </c>
      <c r="S108" s="96">
        <v>43.176876</v>
      </c>
      <c r="T108" s="96">
        <v>63.907972999999998</v>
      </c>
      <c r="U108" s="96">
        <v>7.1743619000000001</v>
      </c>
      <c r="V108" s="96">
        <v>7.8397148999999997</v>
      </c>
      <c r="W108" s="123"/>
      <c r="X108" s="119">
        <v>2001</v>
      </c>
      <c r="Y108" s="96">
        <v>0</v>
      </c>
      <c r="Z108" s="96">
        <v>0</v>
      </c>
      <c r="AA108" s="96">
        <v>0</v>
      </c>
      <c r="AB108" s="96">
        <v>0.15247810000000001</v>
      </c>
      <c r="AC108" s="96">
        <v>0.47200609999999998</v>
      </c>
      <c r="AD108" s="96">
        <v>1.0007005</v>
      </c>
      <c r="AE108" s="96">
        <v>1.3602666000000001</v>
      </c>
      <c r="AF108" s="96">
        <v>0.80412249999999996</v>
      </c>
      <c r="AG108" s="96">
        <v>2.4316339</v>
      </c>
      <c r="AH108" s="96">
        <v>2.7968405000000001</v>
      </c>
      <c r="AI108" s="96">
        <v>4.0381762999999999</v>
      </c>
      <c r="AJ108" s="96">
        <v>6.9027263999999997</v>
      </c>
      <c r="AK108" s="96">
        <v>7.6489383999999996</v>
      </c>
      <c r="AL108" s="96">
        <v>8.7063269000000005</v>
      </c>
      <c r="AM108" s="96">
        <v>13.531311000000001</v>
      </c>
      <c r="AN108" s="96">
        <v>16.894978999999999</v>
      </c>
      <c r="AO108" s="96">
        <v>25.444531000000001</v>
      </c>
      <c r="AP108" s="96">
        <v>29.108884</v>
      </c>
      <c r="AQ108" s="96">
        <v>3.9432197000000002</v>
      </c>
      <c r="AR108" s="96">
        <v>3.6468962999999999</v>
      </c>
      <c r="AS108" s="123"/>
      <c r="AT108" s="119">
        <v>2001</v>
      </c>
      <c r="AU108" s="96">
        <v>0</v>
      </c>
      <c r="AV108" s="96">
        <v>0</v>
      </c>
      <c r="AW108" s="96">
        <v>0</v>
      </c>
      <c r="AX108" s="96">
        <v>0.2238829</v>
      </c>
      <c r="AY108" s="96">
        <v>0.77511629999999998</v>
      </c>
      <c r="AZ108" s="96">
        <v>1.0044424999999999</v>
      </c>
      <c r="BA108" s="96">
        <v>1.1662999999999999</v>
      </c>
      <c r="BB108" s="96">
        <v>1.9554533999999999</v>
      </c>
      <c r="BC108" s="96">
        <v>3.3329591999999999</v>
      </c>
      <c r="BD108" s="96">
        <v>3.9252136000000002</v>
      </c>
      <c r="BE108" s="96">
        <v>5.7276207000000001</v>
      </c>
      <c r="BF108" s="96">
        <v>9.2816317000000002</v>
      </c>
      <c r="BG108" s="96">
        <v>12.00292</v>
      </c>
      <c r="BH108" s="96">
        <v>15.046511000000001</v>
      </c>
      <c r="BI108" s="96">
        <v>24.130094</v>
      </c>
      <c r="BJ108" s="96">
        <v>31.598455000000001</v>
      </c>
      <c r="BK108" s="96">
        <v>32.334916999999997</v>
      </c>
      <c r="BL108" s="96">
        <v>39.856969999999997</v>
      </c>
      <c r="BM108" s="96">
        <v>5.5461301000000001</v>
      </c>
      <c r="BN108" s="96">
        <v>5.5439296999999996</v>
      </c>
      <c r="BO108" s="123"/>
      <c r="BP108" s="119">
        <v>2001</v>
      </c>
    </row>
    <row r="109" spans="1:68">
      <c r="A109" s="123"/>
      <c r="B109" s="120">
        <v>2002</v>
      </c>
      <c r="C109" s="96">
        <v>0</v>
      </c>
      <c r="D109" s="96">
        <v>0</v>
      </c>
      <c r="E109" s="96">
        <v>0</v>
      </c>
      <c r="F109" s="96">
        <v>0</v>
      </c>
      <c r="G109" s="96">
        <v>0.59809420000000002</v>
      </c>
      <c r="H109" s="96">
        <v>0.73304219999999998</v>
      </c>
      <c r="I109" s="96">
        <v>1.3533375000000001</v>
      </c>
      <c r="J109" s="96">
        <v>1.9221634000000001</v>
      </c>
      <c r="K109" s="96">
        <v>4.1604818999999997</v>
      </c>
      <c r="L109" s="96">
        <v>5.4325562999999999</v>
      </c>
      <c r="M109" s="96">
        <v>7.1363855999999997</v>
      </c>
      <c r="N109" s="96">
        <v>10.808157</v>
      </c>
      <c r="O109" s="96">
        <v>15.600698</v>
      </c>
      <c r="P109" s="96">
        <v>24.897335000000002</v>
      </c>
      <c r="Q109" s="96">
        <v>34.503121999999998</v>
      </c>
      <c r="R109" s="96">
        <v>42.368485</v>
      </c>
      <c r="S109" s="96">
        <v>61.149912999999998</v>
      </c>
      <c r="T109" s="96">
        <v>86.263943999999995</v>
      </c>
      <c r="U109" s="96">
        <v>7.4001473999999998</v>
      </c>
      <c r="V109" s="96">
        <v>8.1024466999999998</v>
      </c>
      <c r="W109" s="123"/>
      <c r="X109" s="120">
        <v>2002</v>
      </c>
      <c r="Y109" s="96">
        <v>0</v>
      </c>
      <c r="Z109" s="96">
        <v>0</v>
      </c>
      <c r="AA109" s="96">
        <v>0</v>
      </c>
      <c r="AB109" s="96">
        <v>0</v>
      </c>
      <c r="AC109" s="96">
        <v>0.30917060000000002</v>
      </c>
      <c r="AD109" s="96">
        <v>0.44006659999999997</v>
      </c>
      <c r="AE109" s="96">
        <v>0.93112839999999997</v>
      </c>
      <c r="AF109" s="96">
        <v>1.2199287999999999</v>
      </c>
      <c r="AG109" s="96">
        <v>2.6473971000000001</v>
      </c>
      <c r="AH109" s="96">
        <v>2.4651078000000002</v>
      </c>
      <c r="AI109" s="96">
        <v>3.8837244000000002</v>
      </c>
      <c r="AJ109" s="96">
        <v>3.9472200000000002</v>
      </c>
      <c r="AK109" s="96">
        <v>5.0453359000000004</v>
      </c>
      <c r="AL109" s="96">
        <v>6.2490057999999999</v>
      </c>
      <c r="AM109" s="96">
        <v>12.131322000000001</v>
      </c>
      <c r="AN109" s="96">
        <v>15.750674</v>
      </c>
      <c r="AO109" s="96">
        <v>25.307389000000001</v>
      </c>
      <c r="AP109" s="96">
        <v>27.670172000000001</v>
      </c>
      <c r="AQ109" s="96">
        <v>3.4522344999999999</v>
      </c>
      <c r="AR109" s="96">
        <v>3.1182715999999999</v>
      </c>
      <c r="AS109" s="123"/>
      <c r="AT109" s="120">
        <v>2002</v>
      </c>
      <c r="AU109" s="96">
        <v>0</v>
      </c>
      <c r="AV109" s="96">
        <v>0</v>
      </c>
      <c r="AW109" s="96">
        <v>0</v>
      </c>
      <c r="AX109" s="96">
        <v>0</v>
      </c>
      <c r="AY109" s="96">
        <v>0.45603690000000002</v>
      </c>
      <c r="AZ109" s="96">
        <v>0.58659459999999997</v>
      </c>
      <c r="BA109" s="96">
        <v>1.1404114999999999</v>
      </c>
      <c r="BB109" s="96">
        <v>1.5687944</v>
      </c>
      <c r="BC109" s="96">
        <v>3.3987197999999998</v>
      </c>
      <c r="BD109" s="96">
        <v>3.9395813999999998</v>
      </c>
      <c r="BE109" s="96">
        <v>5.5111558</v>
      </c>
      <c r="BF109" s="96">
        <v>7.4218111999999996</v>
      </c>
      <c r="BG109" s="96">
        <v>10.365978999999999</v>
      </c>
      <c r="BH109" s="96">
        <v>15.429918000000001</v>
      </c>
      <c r="BI109" s="96">
        <v>22.815604</v>
      </c>
      <c r="BJ109" s="96">
        <v>27.514783999999999</v>
      </c>
      <c r="BK109" s="96">
        <v>39.402358999999997</v>
      </c>
      <c r="BL109" s="96">
        <v>45.862808000000001</v>
      </c>
      <c r="BM109" s="96">
        <v>5.4115856999999998</v>
      </c>
      <c r="BN109" s="96">
        <v>5.3337298999999998</v>
      </c>
      <c r="BO109" s="123"/>
      <c r="BP109" s="120">
        <v>2002</v>
      </c>
    </row>
    <row r="110" spans="1:68">
      <c r="A110" s="123"/>
      <c r="B110" s="119">
        <v>2003</v>
      </c>
      <c r="C110" s="96">
        <v>0</v>
      </c>
      <c r="D110" s="96">
        <v>0</v>
      </c>
      <c r="E110" s="96">
        <v>0</v>
      </c>
      <c r="F110" s="96">
        <v>0.2883307</v>
      </c>
      <c r="G110" s="96">
        <v>0.43684020000000001</v>
      </c>
      <c r="H110" s="96">
        <v>0.73933000000000004</v>
      </c>
      <c r="I110" s="96">
        <v>0.80243509999999996</v>
      </c>
      <c r="J110" s="96">
        <v>2.7743983999999999</v>
      </c>
      <c r="K110" s="96">
        <v>4.2369852000000003</v>
      </c>
      <c r="L110" s="96">
        <v>6.2070648000000004</v>
      </c>
      <c r="M110" s="96">
        <v>7.4159793000000001</v>
      </c>
      <c r="N110" s="96">
        <v>11.589650000000001</v>
      </c>
      <c r="O110" s="96">
        <v>17.747456</v>
      </c>
      <c r="P110" s="96">
        <v>25.093029999999999</v>
      </c>
      <c r="Q110" s="96">
        <v>30.414031999999999</v>
      </c>
      <c r="R110" s="96">
        <v>44.613545999999999</v>
      </c>
      <c r="S110" s="96">
        <v>69.464704999999995</v>
      </c>
      <c r="T110" s="96">
        <v>81.471536999999998</v>
      </c>
      <c r="U110" s="96">
        <v>7.7547123999999998</v>
      </c>
      <c r="V110" s="96">
        <v>8.3547028000000001</v>
      </c>
      <c r="W110" s="123"/>
      <c r="X110" s="119">
        <v>2003</v>
      </c>
      <c r="Y110" s="96">
        <v>0</v>
      </c>
      <c r="Z110" s="96">
        <v>0</v>
      </c>
      <c r="AA110" s="96">
        <v>0</v>
      </c>
      <c r="AB110" s="96">
        <v>0</v>
      </c>
      <c r="AC110" s="96">
        <v>0.15076999999999999</v>
      </c>
      <c r="AD110" s="96">
        <v>0.59433420000000003</v>
      </c>
      <c r="AE110" s="96">
        <v>0.65683519999999995</v>
      </c>
      <c r="AF110" s="96">
        <v>1.2312996</v>
      </c>
      <c r="AG110" s="96">
        <v>1.9589354999999999</v>
      </c>
      <c r="AH110" s="96">
        <v>4.1256649000000003</v>
      </c>
      <c r="AI110" s="96">
        <v>3.5377703</v>
      </c>
      <c r="AJ110" s="96">
        <v>3.1797626000000001</v>
      </c>
      <c r="AK110" s="96">
        <v>8.4267295999999998</v>
      </c>
      <c r="AL110" s="96">
        <v>11.635928</v>
      </c>
      <c r="AM110" s="96">
        <v>11.043792</v>
      </c>
      <c r="AN110" s="96">
        <v>15.605228</v>
      </c>
      <c r="AO110" s="96">
        <v>25.147226</v>
      </c>
      <c r="AP110" s="96">
        <v>28.078786999999998</v>
      </c>
      <c r="AQ110" s="96">
        <v>3.7551066</v>
      </c>
      <c r="AR110" s="96">
        <v>3.3954430000000002</v>
      </c>
      <c r="AS110" s="123"/>
      <c r="AT110" s="119">
        <v>2003</v>
      </c>
      <c r="AU110" s="96">
        <v>0</v>
      </c>
      <c r="AV110" s="96">
        <v>0</v>
      </c>
      <c r="AW110" s="96">
        <v>0</v>
      </c>
      <c r="AX110" s="96">
        <v>0.14701900000000001</v>
      </c>
      <c r="AY110" s="96">
        <v>0.29629369999999999</v>
      </c>
      <c r="AZ110" s="96">
        <v>0.66700760000000003</v>
      </c>
      <c r="BA110" s="96">
        <v>0.72898370000000001</v>
      </c>
      <c r="BB110" s="96">
        <v>1.9975038000000001</v>
      </c>
      <c r="BC110" s="96">
        <v>3.0901211000000002</v>
      </c>
      <c r="BD110" s="96">
        <v>5.1587904</v>
      </c>
      <c r="BE110" s="96">
        <v>5.4725761999999998</v>
      </c>
      <c r="BF110" s="96">
        <v>7.4288881</v>
      </c>
      <c r="BG110" s="96">
        <v>13.123100000000001</v>
      </c>
      <c r="BH110" s="96">
        <v>18.267509</v>
      </c>
      <c r="BI110" s="96">
        <v>20.314181999999999</v>
      </c>
      <c r="BJ110" s="96">
        <v>28.551625000000001</v>
      </c>
      <c r="BK110" s="96">
        <v>42.738577999999997</v>
      </c>
      <c r="BL110" s="96">
        <v>44.728639999999999</v>
      </c>
      <c r="BM110" s="96">
        <v>5.7401505999999998</v>
      </c>
      <c r="BN110" s="96">
        <v>5.6037622999999996</v>
      </c>
      <c r="BO110" s="123"/>
      <c r="BP110" s="119">
        <v>2003</v>
      </c>
    </row>
    <row r="111" spans="1:68">
      <c r="A111" s="123"/>
      <c r="B111" s="120">
        <v>2004</v>
      </c>
      <c r="C111" s="96">
        <v>0</v>
      </c>
      <c r="D111" s="96">
        <v>0</v>
      </c>
      <c r="E111" s="96">
        <v>0</v>
      </c>
      <c r="F111" s="96">
        <v>0</v>
      </c>
      <c r="G111" s="96">
        <v>0.85288940000000002</v>
      </c>
      <c r="H111" s="96">
        <v>0.59251450000000006</v>
      </c>
      <c r="I111" s="96">
        <v>1.6026026</v>
      </c>
      <c r="J111" s="96">
        <v>2.081798</v>
      </c>
      <c r="K111" s="96">
        <v>3.5550967999999998</v>
      </c>
      <c r="L111" s="96">
        <v>6.3650573000000001</v>
      </c>
      <c r="M111" s="96">
        <v>11.958935</v>
      </c>
      <c r="N111" s="96">
        <v>12.545855</v>
      </c>
      <c r="O111" s="96">
        <v>15.094675000000001</v>
      </c>
      <c r="P111" s="96">
        <v>24.922187000000001</v>
      </c>
      <c r="Q111" s="96">
        <v>28.884260999999999</v>
      </c>
      <c r="R111" s="96">
        <v>52.671211999999997</v>
      </c>
      <c r="S111" s="96">
        <v>69.660764999999998</v>
      </c>
      <c r="T111" s="96">
        <v>90.207476999999997</v>
      </c>
      <c r="U111" s="96">
        <v>8.2963223999999993</v>
      </c>
      <c r="V111" s="96">
        <v>8.8418957000000002</v>
      </c>
      <c r="W111" s="123"/>
      <c r="X111" s="120">
        <v>2004</v>
      </c>
      <c r="Y111" s="96">
        <v>0</v>
      </c>
      <c r="Z111" s="96">
        <v>0</v>
      </c>
      <c r="AA111" s="96">
        <v>0.1489984</v>
      </c>
      <c r="AB111" s="96">
        <v>0</v>
      </c>
      <c r="AC111" s="96">
        <v>0.29531849999999998</v>
      </c>
      <c r="AD111" s="96">
        <v>0.4486793</v>
      </c>
      <c r="AE111" s="96">
        <v>1.1837152</v>
      </c>
      <c r="AF111" s="96">
        <v>1.3682548000000001</v>
      </c>
      <c r="AG111" s="96">
        <v>2.0758759000000002</v>
      </c>
      <c r="AH111" s="96">
        <v>3.4851366000000001</v>
      </c>
      <c r="AI111" s="96">
        <v>2.8884862</v>
      </c>
      <c r="AJ111" s="96">
        <v>5.2620233000000001</v>
      </c>
      <c r="AK111" s="96">
        <v>7.8681744</v>
      </c>
      <c r="AL111" s="96">
        <v>8.8817117000000003</v>
      </c>
      <c r="AM111" s="96">
        <v>10.836249</v>
      </c>
      <c r="AN111" s="96">
        <v>17.875150999999999</v>
      </c>
      <c r="AO111" s="96">
        <v>23.297625</v>
      </c>
      <c r="AP111" s="96">
        <v>32.063516</v>
      </c>
      <c r="AQ111" s="96">
        <v>3.8657851000000001</v>
      </c>
      <c r="AR111" s="96">
        <v>3.4405001999999998</v>
      </c>
      <c r="AS111" s="123"/>
      <c r="AT111" s="120">
        <v>2004</v>
      </c>
      <c r="AU111" s="96">
        <v>0</v>
      </c>
      <c r="AV111" s="96">
        <v>0</v>
      </c>
      <c r="AW111" s="96">
        <v>7.2488200000000003E-2</v>
      </c>
      <c r="AX111" s="96">
        <v>0</v>
      </c>
      <c r="AY111" s="96">
        <v>0.57940530000000001</v>
      </c>
      <c r="AZ111" s="96">
        <v>0.52094260000000003</v>
      </c>
      <c r="BA111" s="96">
        <v>1.3915579</v>
      </c>
      <c r="BB111" s="96">
        <v>1.7224879</v>
      </c>
      <c r="BC111" s="96">
        <v>2.8100314000000002</v>
      </c>
      <c r="BD111" s="96">
        <v>4.9146362999999997</v>
      </c>
      <c r="BE111" s="96">
        <v>7.4044897000000001</v>
      </c>
      <c r="BF111" s="96">
        <v>8.9305724000000009</v>
      </c>
      <c r="BG111" s="96">
        <v>11.504267</v>
      </c>
      <c r="BH111" s="96">
        <v>16.787821000000001</v>
      </c>
      <c r="BI111" s="96">
        <v>19.493176999999999</v>
      </c>
      <c r="BJ111" s="96">
        <v>33.548464000000003</v>
      </c>
      <c r="BK111" s="96">
        <v>41.879907000000003</v>
      </c>
      <c r="BL111" s="96">
        <v>50.300756999999997</v>
      </c>
      <c r="BM111" s="96">
        <v>6.0654034000000001</v>
      </c>
      <c r="BN111" s="96">
        <v>5.8525895999999999</v>
      </c>
      <c r="BO111" s="123"/>
      <c r="BP111" s="120">
        <v>2004</v>
      </c>
    </row>
    <row r="112" spans="1:68">
      <c r="A112" s="123"/>
      <c r="B112" s="119">
        <v>2005</v>
      </c>
      <c r="C112" s="96">
        <v>0</v>
      </c>
      <c r="D112" s="96">
        <v>0</v>
      </c>
      <c r="E112" s="96">
        <v>0</v>
      </c>
      <c r="F112" s="96">
        <v>0</v>
      </c>
      <c r="G112" s="96">
        <v>0</v>
      </c>
      <c r="H112" s="96">
        <v>1.6160144000000001</v>
      </c>
      <c r="I112" s="96">
        <v>2.4160004000000002</v>
      </c>
      <c r="J112" s="96">
        <v>1.7810903</v>
      </c>
      <c r="K112" s="96">
        <v>4.2202551000000001</v>
      </c>
      <c r="L112" s="96">
        <v>4.3086314000000003</v>
      </c>
      <c r="M112" s="96">
        <v>8.3468906999999994</v>
      </c>
      <c r="N112" s="96">
        <v>15.107212000000001</v>
      </c>
      <c r="O112" s="96">
        <v>17.039113</v>
      </c>
      <c r="P112" s="96">
        <v>24.936920000000001</v>
      </c>
      <c r="Q112" s="96">
        <v>34.675581000000001</v>
      </c>
      <c r="R112" s="96">
        <v>48.136822000000002</v>
      </c>
      <c r="S112" s="96">
        <v>77.067882999999995</v>
      </c>
      <c r="T112" s="96">
        <v>95.325920999999994</v>
      </c>
      <c r="U112" s="96">
        <v>8.6031095000000004</v>
      </c>
      <c r="V112" s="96">
        <v>9.0428885000000001</v>
      </c>
      <c r="W112" s="123"/>
      <c r="X112" s="119">
        <v>2005</v>
      </c>
      <c r="Y112" s="96">
        <v>0</v>
      </c>
      <c r="Z112" s="96">
        <v>0</v>
      </c>
      <c r="AA112" s="96">
        <v>0</v>
      </c>
      <c r="AB112" s="96">
        <v>0</v>
      </c>
      <c r="AC112" s="96">
        <v>0.28785509999999997</v>
      </c>
      <c r="AD112" s="96">
        <v>0.44651760000000001</v>
      </c>
      <c r="AE112" s="96">
        <v>0.66182649999999998</v>
      </c>
      <c r="AF112" s="96">
        <v>1.2186733000000001</v>
      </c>
      <c r="AG112" s="96">
        <v>2.5994348999999999</v>
      </c>
      <c r="AH112" s="96">
        <v>2.7337118999999999</v>
      </c>
      <c r="AI112" s="96">
        <v>4.9510297999999997</v>
      </c>
      <c r="AJ112" s="96">
        <v>5.8934753999999998</v>
      </c>
      <c r="AK112" s="96">
        <v>5.7967529999999998</v>
      </c>
      <c r="AL112" s="96">
        <v>9.1641268999999994</v>
      </c>
      <c r="AM112" s="96">
        <v>13.351259000000001</v>
      </c>
      <c r="AN112" s="96">
        <v>15.845349000000001</v>
      </c>
      <c r="AO112" s="96">
        <v>25.258362999999999</v>
      </c>
      <c r="AP112" s="96">
        <v>34.519641999999997</v>
      </c>
      <c r="AQ112" s="96">
        <v>4.0463864000000003</v>
      </c>
      <c r="AR112" s="96">
        <v>3.5543629000000001</v>
      </c>
      <c r="AS112" s="123"/>
      <c r="AT112" s="119">
        <v>2005</v>
      </c>
      <c r="AU112" s="96">
        <v>0</v>
      </c>
      <c r="AV112" s="96">
        <v>0</v>
      </c>
      <c r="AW112" s="96">
        <v>0</v>
      </c>
      <c r="AX112" s="96">
        <v>0</v>
      </c>
      <c r="AY112" s="96">
        <v>0.1413779</v>
      </c>
      <c r="AZ112" s="96">
        <v>1.0350796</v>
      </c>
      <c r="BA112" s="96">
        <v>1.5328040000000001</v>
      </c>
      <c r="BB112" s="96">
        <v>1.4982314000000001</v>
      </c>
      <c r="BC112" s="96">
        <v>3.4039299999999999</v>
      </c>
      <c r="BD112" s="96">
        <v>3.5145944999999998</v>
      </c>
      <c r="BE112" s="96">
        <v>6.6392245000000001</v>
      </c>
      <c r="BF112" s="96">
        <v>10.518205</v>
      </c>
      <c r="BG112" s="96">
        <v>11.440351</v>
      </c>
      <c r="BH112" s="96">
        <v>16.956674</v>
      </c>
      <c r="BI112" s="96">
        <v>23.582391000000001</v>
      </c>
      <c r="BJ112" s="96">
        <v>30.524301000000001</v>
      </c>
      <c r="BK112" s="96">
        <v>46.186666000000002</v>
      </c>
      <c r="BL112" s="96">
        <v>53.939396000000002</v>
      </c>
      <c r="BM112" s="96">
        <v>6.3092126999999998</v>
      </c>
      <c r="BN112" s="96">
        <v>6.0070753999999997</v>
      </c>
      <c r="BO112" s="123"/>
      <c r="BP112" s="119">
        <v>2005</v>
      </c>
    </row>
    <row r="113" spans="2:68">
      <c r="B113" s="119">
        <v>2006</v>
      </c>
      <c r="C113" s="96">
        <v>0</v>
      </c>
      <c r="D113" s="96">
        <v>0.14729690000000001</v>
      </c>
      <c r="E113" s="96">
        <v>0</v>
      </c>
      <c r="F113" s="96">
        <v>0.27987060000000002</v>
      </c>
      <c r="G113" s="96">
        <v>0.27158490000000002</v>
      </c>
      <c r="H113" s="96">
        <v>1.0054422999999999</v>
      </c>
      <c r="I113" s="96">
        <v>1.0900399999999999</v>
      </c>
      <c r="J113" s="96">
        <v>2.1334699000000001</v>
      </c>
      <c r="K113" s="96">
        <v>3.7186322999999999</v>
      </c>
      <c r="L113" s="96">
        <v>4.7840873000000004</v>
      </c>
      <c r="M113" s="96">
        <v>5.2226178000000001</v>
      </c>
      <c r="N113" s="96">
        <v>9.0635306</v>
      </c>
      <c r="O113" s="96">
        <v>14.259320000000001</v>
      </c>
      <c r="P113" s="96">
        <v>21.725757999999999</v>
      </c>
      <c r="Q113" s="96">
        <v>35.958886999999997</v>
      </c>
      <c r="R113" s="96">
        <v>52.401048000000003</v>
      </c>
      <c r="S113" s="96">
        <v>68.123205999999996</v>
      </c>
      <c r="T113" s="96">
        <v>88.121938</v>
      </c>
      <c r="U113" s="96">
        <v>7.7366590999999998</v>
      </c>
      <c r="V113" s="96">
        <v>8.1203605000000003</v>
      </c>
      <c r="X113" s="119">
        <v>2006</v>
      </c>
      <c r="Y113" s="96">
        <v>0</v>
      </c>
      <c r="Z113" s="96">
        <v>0</v>
      </c>
      <c r="AA113" s="96">
        <v>0</v>
      </c>
      <c r="AB113" s="96">
        <v>0</v>
      </c>
      <c r="AC113" s="96">
        <v>0.28089219999999998</v>
      </c>
      <c r="AD113" s="96">
        <v>0.72952550000000005</v>
      </c>
      <c r="AE113" s="96">
        <v>1.2158449</v>
      </c>
      <c r="AF113" s="96">
        <v>0.92241680000000004</v>
      </c>
      <c r="AG113" s="96">
        <v>1.1788143</v>
      </c>
      <c r="AH113" s="96">
        <v>3.7526470000000001</v>
      </c>
      <c r="AI113" s="96">
        <v>6.0501155999999998</v>
      </c>
      <c r="AJ113" s="96">
        <v>6.9941408000000003</v>
      </c>
      <c r="AK113" s="96">
        <v>6.5583447000000001</v>
      </c>
      <c r="AL113" s="96">
        <v>10.739326</v>
      </c>
      <c r="AM113" s="96">
        <v>14.206783</v>
      </c>
      <c r="AN113" s="96">
        <v>20.897514999999999</v>
      </c>
      <c r="AO113" s="96">
        <v>21.938151000000001</v>
      </c>
      <c r="AP113" s="96">
        <v>33.886346000000003</v>
      </c>
      <c r="AQ113" s="96">
        <v>4.3919560000000004</v>
      </c>
      <c r="AR113" s="96">
        <v>3.8732087000000002</v>
      </c>
      <c r="AT113" s="119">
        <v>2006</v>
      </c>
      <c r="AU113" s="96">
        <v>0</v>
      </c>
      <c r="AV113" s="96">
        <v>7.5511099999999998E-2</v>
      </c>
      <c r="AW113" s="96">
        <v>0</v>
      </c>
      <c r="AX113" s="96">
        <v>0.14360780000000001</v>
      </c>
      <c r="AY113" s="96">
        <v>0.27616010000000002</v>
      </c>
      <c r="AZ113" s="96">
        <v>0.8685657</v>
      </c>
      <c r="BA113" s="96">
        <v>1.1532115999999999</v>
      </c>
      <c r="BB113" s="96">
        <v>1.524362</v>
      </c>
      <c r="BC113" s="96">
        <v>2.4399187000000002</v>
      </c>
      <c r="BD113" s="96">
        <v>4.2632899999999996</v>
      </c>
      <c r="BE113" s="96">
        <v>5.6386723999999999</v>
      </c>
      <c r="BF113" s="96">
        <v>8.0286679000000003</v>
      </c>
      <c r="BG113" s="96">
        <v>10.420551</v>
      </c>
      <c r="BH113" s="96">
        <v>16.168232</v>
      </c>
      <c r="BI113" s="96">
        <v>24.674268000000001</v>
      </c>
      <c r="BJ113" s="96">
        <v>35.303952000000002</v>
      </c>
      <c r="BK113" s="96">
        <v>40.853133</v>
      </c>
      <c r="BL113" s="96">
        <v>51.460343999999999</v>
      </c>
      <c r="BM113" s="96">
        <v>6.0535037999999997</v>
      </c>
      <c r="BN113" s="96">
        <v>5.7435003</v>
      </c>
      <c r="BP113" s="119">
        <v>2006</v>
      </c>
    </row>
    <row r="114" spans="2:68">
      <c r="B114" s="119">
        <v>2007</v>
      </c>
      <c r="C114" s="96">
        <v>0</v>
      </c>
      <c r="D114" s="96">
        <v>0</v>
      </c>
      <c r="E114" s="96">
        <v>0</v>
      </c>
      <c r="F114" s="96">
        <v>0</v>
      </c>
      <c r="G114" s="96">
        <v>0.39597369999999998</v>
      </c>
      <c r="H114" s="96">
        <v>0.83041989999999999</v>
      </c>
      <c r="I114" s="96">
        <v>0.68845679999999998</v>
      </c>
      <c r="J114" s="96">
        <v>2.4596678999999999</v>
      </c>
      <c r="K114" s="96">
        <v>2.6779712999999998</v>
      </c>
      <c r="L114" s="96">
        <v>6.5534480000000004</v>
      </c>
      <c r="M114" s="96">
        <v>6.5992274999999996</v>
      </c>
      <c r="N114" s="96">
        <v>13.425651</v>
      </c>
      <c r="O114" s="96">
        <v>17.589251000000001</v>
      </c>
      <c r="P114" s="96">
        <v>18.634260000000001</v>
      </c>
      <c r="Q114" s="96">
        <v>32.759129999999999</v>
      </c>
      <c r="R114" s="96">
        <v>55.701661999999999</v>
      </c>
      <c r="S114" s="96">
        <v>68.737404999999995</v>
      </c>
      <c r="T114" s="96">
        <v>98.266364999999993</v>
      </c>
      <c r="U114" s="96">
        <v>8.3545528999999998</v>
      </c>
      <c r="V114" s="96">
        <v>8.6088743000000001</v>
      </c>
      <c r="X114" s="119">
        <v>2007</v>
      </c>
      <c r="Y114" s="96">
        <v>0</v>
      </c>
      <c r="Z114" s="96">
        <v>0</v>
      </c>
      <c r="AA114" s="96">
        <v>0</v>
      </c>
      <c r="AB114" s="96">
        <v>0.1446906</v>
      </c>
      <c r="AC114" s="96">
        <v>0.41349940000000002</v>
      </c>
      <c r="AD114" s="96">
        <v>1.8348831000000001</v>
      </c>
      <c r="AE114" s="96">
        <v>1.0946578</v>
      </c>
      <c r="AF114" s="96">
        <v>1.2767755999999999</v>
      </c>
      <c r="AG114" s="96">
        <v>2.1124957000000002</v>
      </c>
      <c r="AH114" s="96">
        <v>3.1489782000000002</v>
      </c>
      <c r="AI114" s="96">
        <v>3.6171074999999999</v>
      </c>
      <c r="AJ114" s="96">
        <v>3.5002585000000002</v>
      </c>
      <c r="AK114" s="96">
        <v>7.0283813999999998</v>
      </c>
      <c r="AL114" s="96">
        <v>8.4258524999999995</v>
      </c>
      <c r="AM114" s="96">
        <v>12.351779000000001</v>
      </c>
      <c r="AN114" s="96">
        <v>16.870746</v>
      </c>
      <c r="AO114" s="96">
        <v>19.944654</v>
      </c>
      <c r="AP114" s="96">
        <v>36.691082999999999</v>
      </c>
      <c r="AQ114" s="96">
        <v>3.9621974</v>
      </c>
      <c r="AR114" s="96">
        <v>3.4489744</v>
      </c>
      <c r="AT114" s="119">
        <v>2007</v>
      </c>
      <c r="AU114" s="96">
        <v>0</v>
      </c>
      <c r="AV114" s="96">
        <v>0</v>
      </c>
      <c r="AW114" s="96">
        <v>0</v>
      </c>
      <c r="AX114" s="96">
        <v>7.0386799999999999E-2</v>
      </c>
      <c r="AY114" s="96">
        <v>0.40454679999999998</v>
      </c>
      <c r="AZ114" s="96">
        <v>1.3277261</v>
      </c>
      <c r="BA114" s="96">
        <v>0.89219289999999996</v>
      </c>
      <c r="BB114" s="96">
        <v>1.8641306</v>
      </c>
      <c r="BC114" s="96">
        <v>2.3932479</v>
      </c>
      <c r="BD114" s="96">
        <v>4.8349174000000001</v>
      </c>
      <c r="BE114" s="96">
        <v>5.0981094999999996</v>
      </c>
      <c r="BF114" s="96">
        <v>8.4516498000000002</v>
      </c>
      <c r="BG114" s="96">
        <v>12.320301000000001</v>
      </c>
      <c r="BH114" s="96">
        <v>13.489242000000001</v>
      </c>
      <c r="BI114" s="96">
        <v>22.178940000000001</v>
      </c>
      <c r="BJ114" s="96">
        <v>34.689891000000003</v>
      </c>
      <c r="BK114" s="96">
        <v>40.157808000000003</v>
      </c>
      <c r="BL114" s="96">
        <v>56.950310999999999</v>
      </c>
      <c r="BM114" s="96">
        <v>6.1456847999999997</v>
      </c>
      <c r="BN114" s="96">
        <v>5.7545976999999997</v>
      </c>
      <c r="BP114" s="119">
        <v>2007</v>
      </c>
    </row>
    <row r="115" spans="2:68">
      <c r="B115" s="119">
        <v>2008</v>
      </c>
      <c r="C115" s="96">
        <v>0</v>
      </c>
      <c r="D115" s="96">
        <v>0</v>
      </c>
      <c r="E115" s="96">
        <v>0</v>
      </c>
      <c r="F115" s="96">
        <v>0.1344525</v>
      </c>
      <c r="G115" s="96">
        <v>0.51089680000000004</v>
      </c>
      <c r="H115" s="96">
        <v>0.78984049999999995</v>
      </c>
      <c r="I115" s="96">
        <v>1.6483380999999999</v>
      </c>
      <c r="J115" s="96">
        <v>2.5356738000000001</v>
      </c>
      <c r="K115" s="96">
        <v>3.4916295000000002</v>
      </c>
      <c r="L115" s="96">
        <v>4.1994530000000001</v>
      </c>
      <c r="M115" s="96">
        <v>6.7786343000000002</v>
      </c>
      <c r="N115" s="96">
        <v>14.731646</v>
      </c>
      <c r="O115" s="96">
        <v>16.252119</v>
      </c>
      <c r="P115" s="96">
        <v>28.71696</v>
      </c>
      <c r="Q115" s="96">
        <v>35.887087999999999</v>
      </c>
      <c r="R115" s="96">
        <v>58.042689000000003</v>
      </c>
      <c r="S115" s="96">
        <v>80.088609000000005</v>
      </c>
      <c r="T115" s="96">
        <v>96.299705000000003</v>
      </c>
      <c r="U115" s="96">
        <v>9.1183872000000008</v>
      </c>
      <c r="V115" s="96">
        <v>9.3079797000000006</v>
      </c>
      <c r="X115" s="119">
        <v>2008</v>
      </c>
      <c r="Y115" s="96">
        <v>0</v>
      </c>
      <c r="Z115" s="96">
        <v>0</v>
      </c>
      <c r="AA115" s="96">
        <v>0</v>
      </c>
      <c r="AB115" s="96">
        <v>0</v>
      </c>
      <c r="AC115" s="96">
        <v>0.26902510000000002</v>
      </c>
      <c r="AD115" s="96">
        <v>0.81041549999999996</v>
      </c>
      <c r="AE115" s="96">
        <v>0.68461450000000001</v>
      </c>
      <c r="AF115" s="96">
        <v>1.8731081999999999</v>
      </c>
      <c r="AG115" s="96">
        <v>2.7823009000000001</v>
      </c>
      <c r="AH115" s="96">
        <v>3.6090892000000001</v>
      </c>
      <c r="AI115" s="96">
        <v>3.8327228999999998</v>
      </c>
      <c r="AJ115" s="96">
        <v>4.5504401000000003</v>
      </c>
      <c r="AK115" s="96">
        <v>7.5310927000000003</v>
      </c>
      <c r="AL115" s="96">
        <v>11.29121</v>
      </c>
      <c r="AM115" s="96">
        <v>11.463373000000001</v>
      </c>
      <c r="AN115" s="96">
        <v>17.603667000000002</v>
      </c>
      <c r="AO115" s="96">
        <v>23.713443000000002</v>
      </c>
      <c r="AP115" s="96">
        <v>42.939621000000002</v>
      </c>
      <c r="AQ115" s="96">
        <v>4.4206536999999999</v>
      </c>
      <c r="AR115" s="96">
        <v>3.7839255999999999</v>
      </c>
      <c r="AT115" s="119">
        <v>2008</v>
      </c>
      <c r="AU115" s="96">
        <v>0</v>
      </c>
      <c r="AV115" s="96">
        <v>0</v>
      </c>
      <c r="AW115" s="96">
        <v>0</v>
      </c>
      <c r="AX115" s="96">
        <v>6.9079299999999996E-2</v>
      </c>
      <c r="AY115" s="96">
        <v>0.39309149999999998</v>
      </c>
      <c r="AZ115" s="96">
        <v>0.79999569999999998</v>
      </c>
      <c r="BA115" s="96">
        <v>1.1657058</v>
      </c>
      <c r="BB115" s="96">
        <v>2.2018768999999998</v>
      </c>
      <c r="BC115" s="96">
        <v>3.1345684</v>
      </c>
      <c r="BD115" s="96">
        <v>3.9016194</v>
      </c>
      <c r="BE115" s="96">
        <v>5.2939767</v>
      </c>
      <c r="BF115" s="96">
        <v>9.6169384000000004</v>
      </c>
      <c r="BG115" s="96">
        <v>11.900340999999999</v>
      </c>
      <c r="BH115" s="96">
        <v>19.947773000000002</v>
      </c>
      <c r="BI115" s="96">
        <v>23.256627000000002</v>
      </c>
      <c r="BJ115" s="96">
        <v>36.201940999999998</v>
      </c>
      <c r="BK115" s="96">
        <v>47.308638000000002</v>
      </c>
      <c r="BL115" s="96">
        <v>60.699576999999998</v>
      </c>
      <c r="BM115" s="96">
        <v>6.7579018</v>
      </c>
      <c r="BN115" s="96">
        <v>6.2849304000000004</v>
      </c>
      <c r="BP115" s="119">
        <v>2008</v>
      </c>
    </row>
    <row r="116" spans="2:68">
      <c r="B116" s="119">
        <v>2009</v>
      </c>
      <c r="C116" s="96">
        <v>0</v>
      </c>
      <c r="D116" s="96">
        <v>0</v>
      </c>
      <c r="E116" s="96">
        <v>0</v>
      </c>
      <c r="F116" s="96">
        <v>0</v>
      </c>
      <c r="G116" s="96">
        <v>0.12290719999999999</v>
      </c>
      <c r="H116" s="96">
        <v>0.37438510000000003</v>
      </c>
      <c r="I116" s="96">
        <v>2.0316697000000001</v>
      </c>
      <c r="J116" s="96">
        <v>1.7581954</v>
      </c>
      <c r="K116" s="96">
        <v>3.4645879000000002</v>
      </c>
      <c r="L116" s="96">
        <v>4.0237008999999997</v>
      </c>
      <c r="M116" s="96">
        <v>7.7561248999999997</v>
      </c>
      <c r="N116" s="96">
        <v>10.324664</v>
      </c>
      <c r="O116" s="96">
        <v>16.393498999999998</v>
      </c>
      <c r="P116" s="96">
        <v>25.326515000000001</v>
      </c>
      <c r="Q116" s="96">
        <v>40.043441000000001</v>
      </c>
      <c r="R116" s="96">
        <v>49.497304999999997</v>
      </c>
      <c r="S116" s="96">
        <v>84.546267999999998</v>
      </c>
      <c r="T116" s="96">
        <v>87.091858000000002</v>
      </c>
      <c r="U116" s="96">
        <v>8.6382513999999997</v>
      </c>
      <c r="V116" s="96">
        <v>8.7786328000000005</v>
      </c>
      <c r="X116" s="119">
        <v>2009</v>
      </c>
      <c r="Y116" s="96">
        <v>0</v>
      </c>
      <c r="Z116" s="96">
        <v>0</v>
      </c>
      <c r="AA116" s="96">
        <v>0</v>
      </c>
      <c r="AB116" s="96">
        <v>0</v>
      </c>
      <c r="AC116" s="96">
        <v>0.52100020000000002</v>
      </c>
      <c r="AD116" s="96">
        <v>0.90206770000000003</v>
      </c>
      <c r="AE116" s="96">
        <v>0.67744439999999995</v>
      </c>
      <c r="AF116" s="96">
        <v>2.1039370000000002</v>
      </c>
      <c r="AG116" s="96">
        <v>2.4947053000000001</v>
      </c>
      <c r="AH116" s="96">
        <v>2.9336921999999999</v>
      </c>
      <c r="AI116" s="96">
        <v>4.4384956000000004</v>
      </c>
      <c r="AJ116" s="96">
        <v>5.2475128</v>
      </c>
      <c r="AK116" s="96">
        <v>6.4011404000000001</v>
      </c>
      <c r="AL116" s="96">
        <v>11.481477999999999</v>
      </c>
      <c r="AM116" s="96">
        <v>11.692371</v>
      </c>
      <c r="AN116" s="96">
        <v>15.252893</v>
      </c>
      <c r="AO116" s="96">
        <v>19.786387999999999</v>
      </c>
      <c r="AP116" s="96">
        <v>36.442253000000001</v>
      </c>
      <c r="AQ116" s="96">
        <v>4.1502705999999998</v>
      </c>
      <c r="AR116" s="96">
        <v>3.5802546</v>
      </c>
      <c r="AT116" s="119">
        <v>2009</v>
      </c>
      <c r="AU116" s="96">
        <v>0</v>
      </c>
      <c r="AV116" s="96">
        <v>0</v>
      </c>
      <c r="AW116" s="96">
        <v>0</v>
      </c>
      <c r="AX116" s="96">
        <v>0</v>
      </c>
      <c r="AY116" s="96">
        <v>0.31618030000000003</v>
      </c>
      <c r="AZ116" s="96">
        <v>0.63399119999999998</v>
      </c>
      <c r="BA116" s="96">
        <v>1.3546674999999999</v>
      </c>
      <c r="BB116" s="96">
        <v>1.932331</v>
      </c>
      <c r="BC116" s="96">
        <v>2.9760664999999999</v>
      </c>
      <c r="BD116" s="96">
        <v>3.4739422000000002</v>
      </c>
      <c r="BE116" s="96">
        <v>6.0835672000000001</v>
      </c>
      <c r="BF116" s="96">
        <v>7.7689694999999999</v>
      </c>
      <c r="BG116" s="96">
        <v>11.403691</v>
      </c>
      <c r="BH116" s="96">
        <v>18.363181999999998</v>
      </c>
      <c r="BI116" s="96">
        <v>25.430032000000001</v>
      </c>
      <c r="BJ116" s="96">
        <v>31.046541999999999</v>
      </c>
      <c r="BK116" s="96">
        <v>47.128982000000001</v>
      </c>
      <c r="BL116" s="96">
        <v>53.499316999999998</v>
      </c>
      <c r="BM116" s="96">
        <v>6.3849444999999996</v>
      </c>
      <c r="BN116" s="96">
        <v>5.9267325</v>
      </c>
      <c r="BP116" s="119">
        <v>2009</v>
      </c>
    </row>
    <row r="117" spans="2:68">
      <c r="B117" s="119">
        <v>2010</v>
      </c>
      <c r="C117" s="96">
        <v>0.13399040000000001</v>
      </c>
      <c r="D117" s="96">
        <v>0.143285</v>
      </c>
      <c r="E117" s="96">
        <v>0</v>
      </c>
      <c r="F117" s="96">
        <v>0.1334542</v>
      </c>
      <c r="G117" s="96">
        <v>0</v>
      </c>
      <c r="H117" s="96">
        <v>0.72606789999999999</v>
      </c>
      <c r="I117" s="96">
        <v>1.4674963000000001</v>
      </c>
      <c r="J117" s="96">
        <v>2.6438139999999999</v>
      </c>
      <c r="K117" s="96">
        <v>2.2284736000000001</v>
      </c>
      <c r="L117" s="96">
        <v>4.8016589999999999</v>
      </c>
      <c r="M117" s="96">
        <v>6.7702562000000004</v>
      </c>
      <c r="N117" s="96">
        <v>12.176757</v>
      </c>
      <c r="O117" s="96">
        <v>18.256793999999999</v>
      </c>
      <c r="P117" s="96">
        <v>25.928495000000002</v>
      </c>
      <c r="Q117" s="96">
        <v>35.752696</v>
      </c>
      <c r="R117" s="96">
        <v>48.470422999999997</v>
      </c>
      <c r="S117" s="96">
        <v>78.891863999999998</v>
      </c>
      <c r="T117" s="96">
        <v>114.75559</v>
      </c>
      <c r="U117" s="96">
        <v>9.0537500000000009</v>
      </c>
      <c r="V117" s="96">
        <v>9.0532150999999992</v>
      </c>
      <c r="X117" s="119">
        <v>2010</v>
      </c>
      <c r="Y117" s="96">
        <v>0</v>
      </c>
      <c r="Z117" s="96">
        <v>0</v>
      </c>
      <c r="AA117" s="96">
        <v>0</v>
      </c>
      <c r="AB117" s="96">
        <v>0</v>
      </c>
      <c r="AC117" s="96">
        <v>0.25608649999999999</v>
      </c>
      <c r="AD117" s="96">
        <v>0.62430779999999997</v>
      </c>
      <c r="AE117" s="96">
        <v>0.4007368</v>
      </c>
      <c r="AF117" s="96">
        <v>0.99226159999999997</v>
      </c>
      <c r="AG117" s="96">
        <v>2.7123092</v>
      </c>
      <c r="AH117" s="96">
        <v>1.7851745999999999</v>
      </c>
      <c r="AI117" s="96">
        <v>3.9357842999999999</v>
      </c>
      <c r="AJ117" s="96">
        <v>6.5188455000000003</v>
      </c>
      <c r="AK117" s="96">
        <v>8.3703582000000001</v>
      </c>
      <c r="AL117" s="96">
        <v>9.4060206999999991</v>
      </c>
      <c r="AM117" s="96">
        <v>14.409860999999999</v>
      </c>
      <c r="AN117" s="96">
        <v>16.889323999999998</v>
      </c>
      <c r="AO117" s="96">
        <v>23.139558999999998</v>
      </c>
      <c r="AP117" s="96">
        <v>31.763459999999998</v>
      </c>
      <c r="AQ117" s="96">
        <v>4.1486204000000004</v>
      </c>
      <c r="AR117" s="96">
        <v>3.5412211999999998</v>
      </c>
      <c r="AT117" s="119">
        <v>2010</v>
      </c>
      <c r="AU117" s="96">
        <v>6.8775199999999995E-2</v>
      </c>
      <c r="AV117" s="96">
        <v>7.3519600000000004E-2</v>
      </c>
      <c r="AW117" s="96">
        <v>0</v>
      </c>
      <c r="AX117" s="96">
        <v>6.8490899999999993E-2</v>
      </c>
      <c r="AY117" s="96">
        <v>0.12460640000000001</v>
      </c>
      <c r="AZ117" s="96">
        <v>0.67598460000000005</v>
      </c>
      <c r="BA117" s="96">
        <v>0.93445659999999997</v>
      </c>
      <c r="BB117" s="96">
        <v>1.8118817</v>
      </c>
      <c r="BC117" s="96">
        <v>2.4721847000000001</v>
      </c>
      <c r="BD117" s="96">
        <v>3.2801562</v>
      </c>
      <c r="BE117" s="96">
        <v>5.3403333000000002</v>
      </c>
      <c r="BF117" s="96">
        <v>9.3243442999999999</v>
      </c>
      <c r="BG117" s="96">
        <v>13.312302000000001</v>
      </c>
      <c r="BH117" s="96">
        <v>17.613482999999999</v>
      </c>
      <c r="BI117" s="96">
        <v>24.826428</v>
      </c>
      <c r="BJ117" s="96">
        <v>31.465530000000001</v>
      </c>
      <c r="BK117" s="96">
        <v>46.912472999999999</v>
      </c>
      <c r="BL117" s="96">
        <v>60.011277999999997</v>
      </c>
      <c r="BM117" s="96">
        <v>6.5904886999999999</v>
      </c>
      <c r="BN117" s="96">
        <v>6.0005309999999996</v>
      </c>
      <c r="BP117" s="119">
        <v>2010</v>
      </c>
    </row>
    <row r="118" spans="2:68">
      <c r="B118" s="119">
        <v>2011</v>
      </c>
      <c r="C118" s="96">
        <v>0</v>
      </c>
      <c r="D118" s="96">
        <v>0</v>
      </c>
      <c r="E118" s="96">
        <v>0</v>
      </c>
      <c r="F118" s="96">
        <v>0</v>
      </c>
      <c r="G118" s="96">
        <v>0.1214373</v>
      </c>
      <c r="H118" s="96">
        <v>1.0700476999999999</v>
      </c>
      <c r="I118" s="96">
        <v>1.3000334</v>
      </c>
      <c r="J118" s="96">
        <v>1.6619705</v>
      </c>
      <c r="K118" s="96">
        <v>4.0673760999999997</v>
      </c>
      <c r="L118" s="96">
        <v>4.1876759000000003</v>
      </c>
      <c r="M118" s="96">
        <v>7.1657741000000001</v>
      </c>
      <c r="N118" s="96">
        <v>12.083333</v>
      </c>
      <c r="O118" s="96">
        <v>19.469958999999999</v>
      </c>
      <c r="P118" s="96">
        <v>23.826944999999998</v>
      </c>
      <c r="Q118" s="96">
        <v>38.623438</v>
      </c>
      <c r="R118" s="96">
        <v>59.208005999999997</v>
      </c>
      <c r="S118" s="96">
        <v>79.235145000000003</v>
      </c>
      <c r="T118" s="96">
        <v>120.08341</v>
      </c>
      <c r="U118" s="96">
        <v>9.6328247999999999</v>
      </c>
      <c r="V118" s="96">
        <v>9.5266193000000001</v>
      </c>
      <c r="X118" s="119">
        <v>2011</v>
      </c>
      <c r="Y118" s="96">
        <v>0</v>
      </c>
      <c r="Z118" s="96">
        <v>0</v>
      </c>
      <c r="AA118" s="96">
        <v>0</v>
      </c>
      <c r="AB118" s="96">
        <v>0</v>
      </c>
      <c r="AC118" s="96">
        <v>0.253745</v>
      </c>
      <c r="AD118" s="96">
        <v>0.4895446</v>
      </c>
      <c r="AE118" s="96">
        <v>1.0430927999999999</v>
      </c>
      <c r="AF118" s="96">
        <v>2.3998808</v>
      </c>
      <c r="AG118" s="96">
        <v>2.2486058999999998</v>
      </c>
      <c r="AH118" s="96">
        <v>2.4431329000000002</v>
      </c>
      <c r="AI118" s="96">
        <v>3.8439310999999998</v>
      </c>
      <c r="AJ118" s="96">
        <v>5.3418485999999996</v>
      </c>
      <c r="AK118" s="96">
        <v>7.4820836999999996</v>
      </c>
      <c r="AL118" s="96">
        <v>6.4582392000000004</v>
      </c>
      <c r="AM118" s="96">
        <v>11.339858</v>
      </c>
      <c r="AN118" s="96">
        <v>16.670556000000001</v>
      </c>
      <c r="AO118" s="96">
        <v>26.039612000000002</v>
      </c>
      <c r="AP118" s="96">
        <v>38.935952</v>
      </c>
      <c r="AQ118" s="96">
        <v>4.2150138000000004</v>
      </c>
      <c r="AR118" s="96">
        <v>3.5306628</v>
      </c>
      <c r="AT118" s="119">
        <v>2011</v>
      </c>
      <c r="AU118" s="96">
        <v>0</v>
      </c>
      <c r="AV118" s="96">
        <v>0</v>
      </c>
      <c r="AW118" s="96">
        <v>0</v>
      </c>
      <c r="AX118" s="96">
        <v>0</v>
      </c>
      <c r="AY118" s="96">
        <v>0.18614310000000001</v>
      </c>
      <c r="AZ118" s="96">
        <v>0.78399680000000005</v>
      </c>
      <c r="BA118" s="96">
        <v>1.1717522</v>
      </c>
      <c r="BB118" s="96">
        <v>2.0331530999999998</v>
      </c>
      <c r="BC118" s="96">
        <v>3.1501142999999998</v>
      </c>
      <c r="BD118" s="96">
        <v>3.3077426000000001</v>
      </c>
      <c r="BE118" s="96">
        <v>5.4883896999999999</v>
      </c>
      <c r="BF118" s="96">
        <v>8.6826802000000001</v>
      </c>
      <c r="BG118" s="96">
        <v>13.458401</v>
      </c>
      <c r="BH118" s="96">
        <v>15.090227000000001</v>
      </c>
      <c r="BI118" s="96">
        <v>24.736453999999998</v>
      </c>
      <c r="BJ118" s="96">
        <v>36.357709999999997</v>
      </c>
      <c r="BK118" s="96">
        <v>48.870351999999997</v>
      </c>
      <c r="BL118" s="96">
        <v>66.896758000000005</v>
      </c>
      <c r="BM118" s="96">
        <v>6.9113623000000004</v>
      </c>
      <c r="BN118" s="96">
        <v>6.2359095</v>
      </c>
      <c r="BP118" s="119">
        <v>2011</v>
      </c>
    </row>
    <row r="119" spans="2:68">
      <c r="B119" s="119">
        <v>2012</v>
      </c>
      <c r="C119" s="96">
        <v>0</v>
      </c>
      <c r="D119" s="96">
        <v>0</v>
      </c>
      <c r="E119" s="96">
        <v>0</v>
      </c>
      <c r="F119" s="96">
        <v>0.1332507</v>
      </c>
      <c r="G119" s="96">
        <v>0.12018909999999999</v>
      </c>
      <c r="H119" s="96">
        <v>1.2784542999999999</v>
      </c>
      <c r="I119" s="96">
        <v>0.87706879999999998</v>
      </c>
      <c r="J119" s="96">
        <v>2.0615581000000001</v>
      </c>
      <c r="K119" s="96">
        <v>1.8547461999999999</v>
      </c>
      <c r="L119" s="96">
        <v>4.8704460999999997</v>
      </c>
      <c r="M119" s="96">
        <v>6.4991478000000003</v>
      </c>
      <c r="N119" s="96">
        <v>8.9002812000000002</v>
      </c>
      <c r="O119" s="96">
        <v>16.900817</v>
      </c>
      <c r="P119" s="96">
        <v>23.045331999999998</v>
      </c>
      <c r="Q119" s="96">
        <v>41.072090000000003</v>
      </c>
      <c r="R119" s="96">
        <v>55.480789999999999</v>
      </c>
      <c r="S119" s="96">
        <v>75.243763999999999</v>
      </c>
      <c r="T119" s="96">
        <v>120.5172</v>
      </c>
      <c r="U119" s="96">
        <v>9.1813853999999999</v>
      </c>
      <c r="V119" s="96">
        <v>9.0014078000000008</v>
      </c>
      <c r="X119" s="119">
        <v>2012</v>
      </c>
      <c r="Y119" s="96">
        <v>0</v>
      </c>
      <c r="Z119" s="96">
        <v>0</v>
      </c>
      <c r="AA119" s="96">
        <v>0</v>
      </c>
      <c r="AB119" s="96">
        <v>0</v>
      </c>
      <c r="AC119" s="96">
        <v>0.37551400000000001</v>
      </c>
      <c r="AD119" s="96">
        <v>0.83384749999999996</v>
      </c>
      <c r="AE119" s="96">
        <v>0.75720860000000001</v>
      </c>
      <c r="AF119" s="96">
        <v>0.89573740000000002</v>
      </c>
      <c r="AG119" s="96">
        <v>2.2998579000000001</v>
      </c>
      <c r="AH119" s="96">
        <v>2.3238940000000001</v>
      </c>
      <c r="AI119" s="96">
        <v>2.5975679</v>
      </c>
      <c r="AJ119" s="96">
        <v>5.5071665999999997</v>
      </c>
      <c r="AK119" s="96">
        <v>6.3215838</v>
      </c>
      <c r="AL119" s="96">
        <v>8.1690129999999996</v>
      </c>
      <c r="AM119" s="96">
        <v>13.783992</v>
      </c>
      <c r="AN119" s="96">
        <v>18.028766999999998</v>
      </c>
      <c r="AO119" s="96">
        <v>21.767780999999999</v>
      </c>
      <c r="AP119" s="96">
        <v>41.691504999999999</v>
      </c>
      <c r="AQ119" s="96">
        <v>4.1659008999999996</v>
      </c>
      <c r="AR119" s="96">
        <v>3.4399481000000001</v>
      </c>
      <c r="AT119" s="119">
        <v>2012</v>
      </c>
      <c r="AU119" s="96">
        <v>0</v>
      </c>
      <c r="AV119" s="96">
        <v>0</v>
      </c>
      <c r="AW119" s="96">
        <v>0</v>
      </c>
      <c r="AX119" s="96">
        <v>6.8418900000000005E-2</v>
      </c>
      <c r="AY119" s="96">
        <v>0.24525930000000001</v>
      </c>
      <c r="AZ119" s="96">
        <v>1.0588883</v>
      </c>
      <c r="BA119" s="96">
        <v>0.81735460000000004</v>
      </c>
      <c r="BB119" s="96">
        <v>1.4766391999999999</v>
      </c>
      <c r="BC119" s="96">
        <v>2.0796709999999998</v>
      </c>
      <c r="BD119" s="96">
        <v>3.5848228</v>
      </c>
      <c r="BE119" s="96">
        <v>4.5278679999999998</v>
      </c>
      <c r="BF119" s="96">
        <v>7.1839817999999998</v>
      </c>
      <c r="BG119" s="96">
        <v>11.578868</v>
      </c>
      <c r="BH119" s="96">
        <v>15.560273</v>
      </c>
      <c r="BI119" s="96">
        <v>27.167251</v>
      </c>
      <c r="BJ119" s="96">
        <v>35.500247000000002</v>
      </c>
      <c r="BK119" s="96">
        <v>44.906078999999998</v>
      </c>
      <c r="BL119" s="96">
        <v>69.235601000000003</v>
      </c>
      <c r="BM119" s="96">
        <v>6.6615441000000004</v>
      </c>
      <c r="BN119" s="96">
        <v>5.9490939999999997</v>
      </c>
      <c r="BP119" s="119">
        <v>2012</v>
      </c>
    </row>
    <row r="120" spans="2:68">
      <c r="B120" s="119">
        <v>2013</v>
      </c>
      <c r="C120" s="96">
        <v>0</v>
      </c>
      <c r="D120" s="96">
        <v>0</v>
      </c>
      <c r="E120" s="96">
        <v>0</v>
      </c>
      <c r="F120" s="96">
        <v>0</v>
      </c>
      <c r="G120" s="96">
        <v>0</v>
      </c>
      <c r="H120" s="96">
        <v>0.57099920000000004</v>
      </c>
      <c r="I120" s="96">
        <v>0.84314489999999997</v>
      </c>
      <c r="J120" s="96">
        <v>1.2894175000000001</v>
      </c>
      <c r="K120" s="96">
        <v>3.4132188999999999</v>
      </c>
      <c r="L120" s="96">
        <v>4.4857899000000003</v>
      </c>
      <c r="M120" s="96">
        <v>8.2329694999999994</v>
      </c>
      <c r="N120" s="96">
        <v>10.657059</v>
      </c>
      <c r="O120" s="96">
        <v>18.681992999999999</v>
      </c>
      <c r="P120" s="96">
        <v>27.391235999999999</v>
      </c>
      <c r="Q120" s="96">
        <v>35.377637</v>
      </c>
      <c r="R120" s="96">
        <v>52.128394999999998</v>
      </c>
      <c r="S120" s="96">
        <v>91.587342000000007</v>
      </c>
      <c r="T120" s="96">
        <v>108.23417000000001</v>
      </c>
      <c r="U120" s="96">
        <v>9.6154680999999993</v>
      </c>
      <c r="V120" s="96">
        <v>9.2314808999999993</v>
      </c>
      <c r="X120" s="119">
        <v>2013</v>
      </c>
      <c r="Y120" s="96">
        <v>0</v>
      </c>
      <c r="Z120" s="96">
        <v>0</v>
      </c>
      <c r="AA120" s="96">
        <v>0</v>
      </c>
      <c r="AB120" s="96">
        <v>0</v>
      </c>
      <c r="AC120" s="96">
        <v>0</v>
      </c>
      <c r="AD120" s="96">
        <v>0.34923149999999997</v>
      </c>
      <c r="AE120" s="96">
        <v>1.0932173999999999</v>
      </c>
      <c r="AF120" s="96">
        <v>1.4136001</v>
      </c>
      <c r="AG120" s="96">
        <v>2.4995566</v>
      </c>
      <c r="AH120" s="96">
        <v>3.6136306</v>
      </c>
      <c r="AI120" s="96">
        <v>4.9825865</v>
      </c>
      <c r="AJ120" s="96">
        <v>5.6724715000000003</v>
      </c>
      <c r="AK120" s="96">
        <v>6.3635191999999998</v>
      </c>
      <c r="AL120" s="96">
        <v>7.9208213000000001</v>
      </c>
      <c r="AM120" s="96">
        <v>11.806346</v>
      </c>
      <c r="AN120" s="96">
        <v>16.344897</v>
      </c>
      <c r="AO120" s="96">
        <v>27.799841000000001</v>
      </c>
      <c r="AP120" s="96">
        <v>37.926585000000003</v>
      </c>
      <c r="AQ120" s="96">
        <v>4.3754078999999999</v>
      </c>
      <c r="AR120" s="96">
        <v>3.6527775</v>
      </c>
      <c r="AT120" s="119">
        <v>2013</v>
      </c>
      <c r="AU120" s="96">
        <v>0</v>
      </c>
      <c r="AV120" s="96">
        <v>0</v>
      </c>
      <c r="AW120" s="96">
        <v>0</v>
      </c>
      <c r="AX120" s="96">
        <v>0</v>
      </c>
      <c r="AY120" s="96">
        <v>0</v>
      </c>
      <c r="AZ120" s="96">
        <v>0.46117829999999999</v>
      </c>
      <c r="BA120" s="96">
        <v>0.96765429999999997</v>
      </c>
      <c r="BB120" s="96">
        <v>1.3516132000000001</v>
      </c>
      <c r="BC120" s="96">
        <v>2.9509379</v>
      </c>
      <c r="BD120" s="96">
        <v>4.0449035999999996</v>
      </c>
      <c r="BE120" s="96">
        <v>6.5893942000000001</v>
      </c>
      <c r="BF120" s="96">
        <v>8.1286074999999993</v>
      </c>
      <c r="BG120" s="96">
        <v>12.458315000000001</v>
      </c>
      <c r="BH120" s="96">
        <v>17.600072999999998</v>
      </c>
      <c r="BI120" s="96">
        <v>23.342669999999998</v>
      </c>
      <c r="BJ120" s="96">
        <v>33.148325999999997</v>
      </c>
      <c r="BK120" s="96">
        <v>55.586686</v>
      </c>
      <c r="BL120" s="96">
        <v>62.879708000000001</v>
      </c>
      <c r="BM120" s="96">
        <v>6.9817977999999998</v>
      </c>
      <c r="BN120" s="96">
        <v>6.1871118999999997</v>
      </c>
      <c r="BP120" s="119">
        <v>2013</v>
      </c>
    </row>
    <row r="121" spans="2:68">
      <c r="B121" s="119">
        <v>2014</v>
      </c>
      <c r="C121" s="96">
        <v>0</v>
      </c>
      <c r="D121" s="96">
        <v>0</v>
      </c>
      <c r="E121" s="96">
        <v>0</v>
      </c>
      <c r="F121" s="96">
        <v>0</v>
      </c>
      <c r="G121" s="96">
        <v>0.2349456</v>
      </c>
      <c r="H121" s="96">
        <v>0.79134230000000005</v>
      </c>
      <c r="I121" s="96">
        <v>0.70213709999999996</v>
      </c>
      <c r="J121" s="96">
        <v>1.802449</v>
      </c>
      <c r="K121" s="96">
        <v>2.4312917000000001</v>
      </c>
      <c r="L121" s="96">
        <v>2.8957008000000002</v>
      </c>
      <c r="M121" s="96">
        <v>7.0005405999999999</v>
      </c>
      <c r="N121" s="96">
        <v>9.5952110000000008</v>
      </c>
      <c r="O121" s="96">
        <v>17.194583000000002</v>
      </c>
      <c r="P121" s="96">
        <v>18.537616</v>
      </c>
      <c r="Q121" s="96">
        <v>29.601904999999999</v>
      </c>
      <c r="R121" s="96">
        <v>52.998604999999998</v>
      </c>
      <c r="S121" s="96">
        <v>80.824717000000007</v>
      </c>
      <c r="T121" s="96">
        <v>96.084406999999999</v>
      </c>
      <c r="U121" s="96">
        <v>8.4593445000000003</v>
      </c>
      <c r="V121" s="96">
        <v>8.0782656999999993</v>
      </c>
      <c r="X121" s="119">
        <v>2014</v>
      </c>
      <c r="Y121" s="96">
        <v>0</v>
      </c>
      <c r="Z121" s="96">
        <v>0</v>
      </c>
      <c r="AA121" s="96">
        <v>0</v>
      </c>
      <c r="AB121" s="96">
        <v>0</v>
      </c>
      <c r="AC121" s="96">
        <v>0.1225029</v>
      </c>
      <c r="AD121" s="96">
        <v>0.57031339999999997</v>
      </c>
      <c r="AE121" s="96">
        <v>0.70443040000000001</v>
      </c>
      <c r="AF121" s="96">
        <v>0.89749920000000005</v>
      </c>
      <c r="AG121" s="96">
        <v>1.5433455</v>
      </c>
      <c r="AH121" s="96">
        <v>3.3234778999999999</v>
      </c>
      <c r="AI121" s="96">
        <v>3.159961</v>
      </c>
      <c r="AJ121" s="96">
        <v>5.1338191999999996</v>
      </c>
      <c r="AK121" s="96">
        <v>6.8501254999999999</v>
      </c>
      <c r="AL121" s="96">
        <v>8.3475271000000006</v>
      </c>
      <c r="AM121" s="96">
        <v>13.943949999999999</v>
      </c>
      <c r="AN121" s="96">
        <v>14.286469</v>
      </c>
      <c r="AO121" s="96">
        <v>25.464123000000001</v>
      </c>
      <c r="AP121" s="96">
        <v>34.455907000000003</v>
      </c>
      <c r="AQ121" s="96">
        <v>4.050827</v>
      </c>
      <c r="AR121" s="96">
        <v>3.3283972999999998</v>
      </c>
      <c r="AT121" s="119">
        <v>2014</v>
      </c>
      <c r="AU121" s="96">
        <v>0</v>
      </c>
      <c r="AV121" s="96">
        <v>0</v>
      </c>
      <c r="AW121" s="96">
        <v>0</v>
      </c>
      <c r="AX121" s="96">
        <v>0</v>
      </c>
      <c r="AY121" s="96">
        <v>0.1799027</v>
      </c>
      <c r="AZ121" s="96">
        <v>0.68132110000000001</v>
      </c>
      <c r="BA121" s="96">
        <v>0.70328190000000002</v>
      </c>
      <c r="BB121" s="96">
        <v>1.349037</v>
      </c>
      <c r="BC121" s="96">
        <v>1.9820606000000001</v>
      </c>
      <c r="BD121" s="96">
        <v>3.1127193000000002</v>
      </c>
      <c r="BE121" s="96">
        <v>5.0559418000000003</v>
      </c>
      <c r="BF121" s="96">
        <v>7.3292289999999998</v>
      </c>
      <c r="BG121" s="96">
        <v>11.940412</v>
      </c>
      <c r="BH121" s="96">
        <v>13.408804</v>
      </c>
      <c r="BI121" s="96">
        <v>21.606386000000001</v>
      </c>
      <c r="BJ121" s="96">
        <v>32.523904000000002</v>
      </c>
      <c r="BK121" s="96">
        <v>49.770564</v>
      </c>
      <c r="BL121" s="96">
        <v>56.654851000000001</v>
      </c>
      <c r="BM121" s="96">
        <v>6.2414541999999997</v>
      </c>
      <c r="BN121" s="96">
        <v>5.4846031000000002</v>
      </c>
      <c r="BP121" s="119">
        <v>2014</v>
      </c>
    </row>
    <row r="122" spans="2:68">
      <c r="B122" s="119">
        <v>2015</v>
      </c>
      <c r="C122" s="96">
        <v>0</v>
      </c>
      <c r="D122" s="96">
        <v>0</v>
      </c>
      <c r="E122" s="96">
        <v>0</v>
      </c>
      <c r="F122" s="96">
        <v>0</v>
      </c>
      <c r="G122" s="96">
        <v>0.1163098</v>
      </c>
      <c r="H122" s="96">
        <v>0.55675010000000003</v>
      </c>
      <c r="I122" s="96">
        <v>0.57130259999999999</v>
      </c>
      <c r="J122" s="96">
        <v>2.2913736</v>
      </c>
      <c r="K122" s="96">
        <v>2.6859666</v>
      </c>
      <c r="L122" s="96">
        <v>3.6423854000000002</v>
      </c>
      <c r="M122" s="96">
        <v>6.6242025</v>
      </c>
      <c r="N122" s="96">
        <v>9.5674796000000004</v>
      </c>
      <c r="O122" s="96">
        <v>14.937137</v>
      </c>
      <c r="P122" s="96">
        <v>18.655448</v>
      </c>
      <c r="Q122" s="96">
        <v>29.779416000000001</v>
      </c>
      <c r="R122" s="96">
        <v>43.930101000000001</v>
      </c>
      <c r="S122" s="96">
        <v>74.058400000000006</v>
      </c>
      <c r="T122" s="96">
        <v>118.46543</v>
      </c>
      <c r="U122" s="96">
        <v>8.4791375000000002</v>
      </c>
      <c r="V122" s="96">
        <v>7.9885354</v>
      </c>
      <c r="X122" s="119">
        <v>2015</v>
      </c>
      <c r="Y122" s="96">
        <v>0</v>
      </c>
      <c r="Z122" s="96">
        <v>0</v>
      </c>
      <c r="AA122" s="96">
        <v>0</v>
      </c>
      <c r="AB122" s="96">
        <v>0.13924919999999999</v>
      </c>
      <c r="AC122" s="96">
        <v>0.1216073</v>
      </c>
      <c r="AD122" s="96">
        <v>0.55848450000000005</v>
      </c>
      <c r="AE122" s="96">
        <v>0.79630060000000003</v>
      </c>
      <c r="AF122" s="96">
        <v>0.50663369999999996</v>
      </c>
      <c r="AG122" s="96">
        <v>2.6268938999999998</v>
      </c>
      <c r="AH122" s="96">
        <v>3.1400644999999998</v>
      </c>
      <c r="AI122" s="96">
        <v>3.6652906999999999</v>
      </c>
      <c r="AJ122" s="96">
        <v>4.4794840000000002</v>
      </c>
      <c r="AK122" s="96">
        <v>7.0247776000000002</v>
      </c>
      <c r="AL122" s="96">
        <v>8.0512952999999996</v>
      </c>
      <c r="AM122" s="96">
        <v>13.125776999999999</v>
      </c>
      <c r="AN122" s="96">
        <v>15.640931999999999</v>
      </c>
      <c r="AO122" s="96">
        <v>24.291079</v>
      </c>
      <c r="AP122" s="96">
        <v>42.407108000000001</v>
      </c>
      <c r="AQ122" s="96">
        <v>4.2964349999999998</v>
      </c>
      <c r="AR122" s="96">
        <v>3.4786679</v>
      </c>
      <c r="AT122" s="119">
        <v>2015</v>
      </c>
      <c r="AU122" s="96">
        <v>0</v>
      </c>
      <c r="AV122" s="96">
        <v>0</v>
      </c>
      <c r="AW122" s="96">
        <v>0</v>
      </c>
      <c r="AX122" s="96">
        <v>6.7900000000000002E-2</v>
      </c>
      <c r="AY122" s="96">
        <v>0.11889959999999999</v>
      </c>
      <c r="AZ122" s="96">
        <v>0.55761590000000005</v>
      </c>
      <c r="BA122" s="96">
        <v>0.68404989999999999</v>
      </c>
      <c r="BB122" s="96">
        <v>1.3967544999999999</v>
      </c>
      <c r="BC122" s="96">
        <v>2.6561018000000001</v>
      </c>
      <c r="BD122" s="96">
        <v>3.3868217</v>
      </c>
      <c r="BE122" s="96">
        <v>5.1245588</v>
      </c>
      <c r="BF122" s="96">
        <v>6.9778704999999999</v>
      </c>
      <c r="BG122" s="96">
        <v>10.902331</v>
      </c>
      <c r="BH122" s="96">
        <v>13.306651</v>
      </c>
      <c r="BI122" s="96">
        <v>21.277721</v>
      </c>
      <c r="BJ122" s="96">
        <v>29.017128</v>
      </c>
      <c r="BK122" s="96">
        <v>46.262008000000002</v>
      </c>
      <c r="BL122" s="96">
        <v>70.227417000000003</v>
      </c>
      <c r="BM122" s="96">
        <v>6.3729560999999997</v>
      </c>
      <c r="BN122" s="96">
        <v>5.5089889999999997</v>
      </c>
      <c r="BP122" s="119">
        <v>2015</v>
      </c>
    </row>
    <row r="123" spans="2:68">
      <c r="B123" s="119">
        <v>2016</v>
      </c>
      <c r="C123" s="96">
        <v>0</v>
      </c>
      <c r="D123" s="96">
        <v>0</v>
      </c>
      <c r="E123" s="96">
        <v>0</v>
      </c>
      <c r="F123" s="96">
        <v>0.13228970000000001</v>
      </c>
      <c r="G123" s="96">
        <v>0.1154564</v>
      </c>
      <c r="H123" s="96">
        <v>0.21986330000000001</v>
      </c>
      <c r="I123" s="96">
        <v>0.89590380000000003</v>
      </c>
      <c r="J123" s="96">
        <v>1.7454183000000001</v>
      </c>
      <c r="K123" s="96">
        <v>2.5985307</v>
      </c>
      <c r="L123" s="96">
        <v>3.3073032000000002</v>
      </c>
      <c r="M123" s="96">
        <v>4.8447265000000002</v>
      </c>
      <c r="N123" s="96">
        <v>7.1783248000000004</v>
      </c>
      <c r="O123" s="96">
        <v>9.7136814000000005</v>
      </c>
      <c r="P123" s="96">
        <v>21.364332999999998</v>
      </c>
      <c r="Q123" s="96">
        <v>23.572382999999999</v>
      </c>
      <c r="R123" s="96">
        <v>38.282603000000002</v>
      </c>
      <c r="S123" s="96">
        <v>61.713766999999997</v>
      </c>
      <c r="T123" s="96">
        <v>93.171687000000006</v>
      </c>
      <c r="U123" s="96">
        <v>7.1845743000000004</v>
      </c>
      <c r="V123" s="96">
        <v>6.6457480999999996</v>
      </c>
      <c r="X123" s="119">
        <v>2016</v>
      </c>
      <c r="Y123" s="96">
        <v>0</v>
      </c>
      <c r="Z123" s="96">
        <v>0</v>
      </c>
      <c r="AA123" s="96">
        <v>0</v>
      </c>
      <c r="AB123" s="96">
        <v>0</v>
      </c>
      <c r="AC123" s="96">
        <v>0</v>
      </c>
      <c r="AD123" s="96">
        <v>0.33007690000000001</v>
      </c>
      <c r="AE123" s="96">
        <v>0.44284089999999998</v>
      </c>
      <c r="AF123" s="96">
        <v>0.49625449999999999</v>
      </c>
      <c r="AG123" s="96">
        <v>1.2194214999999999</v>
      </c>
      <c r="AH123" s="96">
        <v>1.3411314000000001</v>
      </c>
      <c r="AI123" s="96">
        <v>3.0492492000000002</v>
      </c>
      <c r="AJ123" s="96">
        <v>3.0537999999999998</v>
      </c>
      <c r="AK123" s="96">
        <v>5.0911616999999998</v>
      </c>
      <c r="AL123" s="96">
        <v>6.7826893000000004</v>
      </c>
      <c r="AM123" s="96">
        <v>9.7072599000000004</v>
      </c>
      <c r="AN123" s="96">
        <v>16.039662</v>
      </c>
      <c r="AO123" s="96">
        <v>22.166893000000002</v>
      </c>
      <c r="AP123" s="96">
        <v>35.915278999999998</v>
      </c>
      <c r="AQ123" s="96">
        <v>3.4265208</v>
      </c>
      <c r="AR123" s="96">
        <v>2.7152143</v>
      </c>
      <c r="AT123" s="119">
        <v>2016</v>
      </c>
      <c r="AU123" s="96">
        <v>0</v>
      </c>
      <c r="AV123" s="96">
        <v>0</v>
      </c>
      <c r="AW123" s="96">
        <v>0</v>
      </c>
      <c r="AX123" s="96">
        <v>6.7750599999999994E-2</v>
      </c>
      <c r="AY123" s="96">
        <v>5.8945400000000002E-2</v>
      </c>
      <c r="AZ123" s="96">
        <v>0.27494659999999999</v>
      </c>
      <c r="BA123" s="96">
        <v>0.66807260000000002</v>
      </c>
      <c r="BB123" s="96">
        <v>1.1193069</v>
      </c>
      <c r="BC123" s="96">
        <v>1.9039313</v>
      </c>
      <c r="BD123" s="96">
        <v>2.3033700000000001</v>
      </c>
      <c r="BE123" s="96">
        <v>3.9334638000000002</v>
      </c>
      <c r="BF123" s="96">
        <v>5.0759257</v>
      </c>
      <c r="BG123" s="96">
        <v>7.3501320000000003</v>
      </c>
      <c r="BH123" s="96">
        <v>13.983695000000001</v>
      </c>
      <c r="BI123" s="96">
        <v>16.512754000000001</v>
      </c>
      <c r="BJ123" s="96">
        <v>26.569032</v>
      </c>
      <c r="BK123" s="96">
        <v>39.764750999999997</v>
      </c>
      <c r="BL123" s="96">
        <v>57.174700000000001</v>
      </c>
      <c r="BM123" s="96">
        <v>5.2910252</v>
      </c>
      <c r="BN123" s="96">
        <v>4.5125672999999997</v>
      </c>
      <c r="BP123" s="119">
        <v>2016</v>
      </c>
    </row>
    <row r="124" spans="2:68">
      <c r="B124" s="119">
        <v>2017</v>
      </c>
      <c r="C124" s="96" t="s">
        <v>24</v>
      </c>
      <c r="D124" s="96" t="s">
        <v>24</v>
      </c>
      <c r="E124" s="96" t="s">
        <v>24</v>
      </c>
      <c r="F124" s="96" t="s">
        <v>24</v>
      </c>
      <c r="G124" s="96" t="s">
        <v>24</v>
      </c>
      <c r="H124" s="96" t="s">
        <v>24</v>
      </c>
      <c r="I124" s="96" t="s">
        <v>24</v>
      </c>
      <c r="J124" s="96" t="s">
        <v>24</v>
      </c>
      <c r="K124" s="96" t="s">
        <v>24</v>
      </c>
      <c r="L124" s="96" t="s">
        <v>24</v>
      </c>
      <c r="M124" s="96" t="s">
        <v>24</v>
      </c>
      <c r="N124" s="96" t="s">
        <v>24</v>
      </c>
      <c r="O124" s="96" t="s">
        <v>24</v>
      </c>
      <c r="P124" s="96" t="s">
        <v>24</v>
      </c>
      <c r="Q124" s="96" t="s">
        <v>24</v>
      </c>
      <c r="R124" s="96" t="s">
        <v>24</v>
      </c>
      <c r="S124" s="96" t="s">
        <v>24</v>
      </c>
      <c r="T124" s="96" t="s">
        <v>24</v>
      </c>
      <c r="U124" s="96" t="s">
        <v>24</v>
      </c>
      <c r="V124" s="96" t="s">
        <v>24</v>
      </c>
      <c r="X124" s="119">
        <v>2017</v>
      </c>
      <c r="Y124" s="96" t="s">
        <v>24</v>
      </c>
      <c r="Z124" s="96" t="s">
        <v>24</v>
      </c>
      <c r="AA124" s="96" t="s">
        <v>24</v>
      </c>
      <c r="AB124" s="96" t="s">
        <v>24</v>
      </c>
      <c r="AC124" s="96" t="s">
        <v>24</v>
      </c>
      <c r="AD124" s="96" t="s">
        <v>24</v>
      </c>
      <c r="AE124" s="96" t="s">
        <v>24</v>
      </c>
      <c r="AF124" s="96" t="s">
        <v>24</v>
      </c>
      <c r="AG124" s="96" t="s">
        <v>24</v>
      </c>
      <c r="AH124" s="96" t="s">
        <v>24</v>
      </c>
      <c r="AI124" s="96" t="s">
        <v>24</v>
      </c>
      <c r="AJ124" s="96" t="s">
        <v>24</v>
      </c>
      <c r="AK124" s="96" t="s">
        <v>24</v>
      </c>
      <c r="AL124" s="96" t="s">
        <v>24</v>
      </c>
      <c r="AM124" s="96" t="s">
        <v>24</v>
      </c>
      <c r="AN124" s="96" t="s">
        <v>24</v>
      </c>
      <c r="AO124" s="96" t="s">
        <v>24</v>
      </c>
      <c r="AP124" s="96" t="s">
        <v>24</v>
      </c>
      <c r="AQ124" s="96" t="s">
        <v>24</v>
      </c>
      <c r="AR124" s="96" t="s">
        <v>24</v>
      </c>
      <c r="AT124" s="119">
        <v>2017</v>
      </c>
      <c r="AU124" s="96" t="s">
        <v>24</v>
      </c>
      <c r="AV124" s="96" t="s">
        <v>24</v>
      </c>
      <c r="AW124" s="96" t="s">
        <v>24</v>
      </c>
      <c r="AX124" s="96" t="s">
        <v>24</v>
      </c>
      <c r="AY124" s="96" t="s">
        <v>24</v>
      </c>
      <c r="AZ124" s="96" t="s">
        <v>24</v>
      </c>
      <c r="BA124" s="96" t="s">
        <v>24</v>
      </c>
      <c r="BB124" s="96" t="s">
        <v>24</v>
      </c>
      <c r="BC124" s="96" t="s">
        <v>24</v>
      </c>
      <c r="BD124" s="96" t="s">
        <v>24</v>
      </c>
      <c r="BE124" s="96" t="s">
        <v>24</v>
      </c>
      <c r="BF124" s="96" t="s">
        <v>24</v>
      </c>
      <c r="BG124" s="96" t="s">
        <v>24</v>
      </c>
      <c r="BH124" s="96" t="s">
        <v>24</v>
      </c>
      <c r="BI124" s="96" t="s">
        <v>24</v>
      </c>
      <c r="BJ124" s="96" t="s">
        <v>24</v>
      </c>
      <c r="BK124" s="96" t="s">
        <v>24</v>
      </c>
      <c r="BL124" s="96" t="s">
        <v>24</v>
      </c>
      <c r="BM124" s="96" t="s">
        <v>24</v>
      </c>
      <c r="BN124" s="96" t="s">
        <v>24</v>
      </c>
      <c r="BP124" s="119">
        <v>2017</v>
      </c>
    </row>
    <row r="125" spans="2:68">
      <c r="B125" s="119">
        <v>2018</v>
      </c>
      <c r="C125" s="96" t="s">
        <v>24</v>
      </c>
      <c r="D125" s="96" t="s">
        <v>24</v>
      </c>
      <c r="E125" s="96" t="s">
        <v>24</v>
      </c>
      <c r="F125" s="96" t="s">
        <v>24</v>
      </c>
      <c r="G125" s="96" t="s">
        <v>24</v>
      </c>
      <c r="H125" s="96" t="s">
        <v>24</v>
      </c>
      <c r="I125" s="96" t="s">
        <v>24</v>
      </c>
      <c r="J125" s="96" t="s">
        <v>24</v>
      </c>
      <c r="K125" s="96" t="s">
        <v>24</v>
      </c>
      <c r="L125" s="96" t="s">
        <v>24</v>
      </c>
      <c r="M125" s="96" t="s">
        <v>24</v>
      </c>
      <c r="N125" s="96" t="s">
        <v>24</v>
      </c>
      <c r="O125" s="96" t="s">
        <v>24</v>
      </c>
      <c r="P125" s="96" t="s">
        <v>24</v>
      </c>
      <c r="Q125" s="96" t="s">
        <v>24</v>
      </c>
      <c r="R125" s="96" t="s">
        <v>24</v>
      </c>
      <c r="S125" s="96" t="s">
        <v>24</v>
      </c>
      <c r="T125" s="96" t="s">
        <v>24</v>
      </c>
      <c r="U125" s="96" t="s">
        <v>24</v>
      </c>
      <c r="V125" s="96" t="s">
        <v>24</v>
      </c>
      <c r="X125" s="119">
        <v>2018</v>
      </c>
      <c r="Y125" s="96" t="s">
        <v>24</v>
      </c>
      <c r="Z125" s="96" t="s">
        <v>24</v>
      </c>
      <c r="AA125" s="96" t="s">
        <v>24</v>
      </c>
      <c r="AB125" s="96" t="s">
        <v>24</v>
      </c>
      <c r="AC125" s="96" t="s">
        <v>24</v>
      </c>
      <c r="AD125" s="96" t="s">
        <v>24</v>
      </c>
      <c r="AE125" s="96" t="s">
        <v>24</v>
      </c>
      <c r="AF125" s="96" t="s">
        <v>24</v>
      </c>
      <c r="AG125" s="96" t="s">
        <v>24</v>
      </c>
      <c r="AH125" s="96" t="s">
        <v>24</v>
      </c>
      <c r="AI125" s="96" t="s">
        <v>24</v>
      </c>
      <c r="AJ125" s="96" t="s">
        <v>24</v>
      </c>
      <c r="AK125" s="96" t="s">
        <v>24</v>
      </c>
      <c r="AL125" s="96" t="s">
        <v>24</v>
      </c>
      <c r="AM125" s="96" t="s">
        <v>24</v>
      </c>
      <c r="AN125" s="96" t="s">
        <v>24</v>
      </c>
      <c r="AO125" s="96" t="s">
        <v>24</v>
      </c>
      <c r="AP125" s="96" t="s">
        <v>24</v>
      </c>
      <c r="AQ125" s="96" t="s">
        <v>24</v>
      </c>
      <c r="AR125" s="96" t="s">
        <v>24</v>
      </c>
      <c r="AT125" s="119">
        <v>2018</v>
      </c>
      <c r="AU125" s="96" t="s">
        <v>24</v>
      </c>
      <c r="AV125" s="96" t="s">
        <v>24</v>
      </c>
      <c r="AW125" s="96" t="s">
        <v>24</v>
      </c>
      <c r="AX125" s="96" t="s">
        <v>24</v>
      </c>
      <c r="AY125" s="96" t="s">
        <v>24</v>
      </c>
      <c r="AZ125" s="96" t="s">
        <v>24</v>
      </c>
      <c r="BA125" s="96" t="s">
        <v>24</v>
      </c>
      <c r="BB125" s="96" t="s">
        <v>24</v>
      </c>
      <c r="BC125" s="96" t="s">
        <v>24</v>
      </c>
      <c r="BD125" s="96" t="s">
        <v>24</v>
      </c>
      <c r="BE125" s="96" t="s">
        <v>24</v>
      </c>
      <c r="BF125" s="96" t="s">
        <v>24</v>
      </c>
      <c r="BG125" s="96" t="s">
        <v>24</v>
      </c>
      <c r="BH125" s="96" t="s">
        <v>24</v>
      </c>
      <c r="BI125" s="96" t="s">
        <v>24</v>
      </c>
      <c r="BJ125" s="96" t="s">
        <v>24</v>
      </c>
      <c r="BK125" s="96" t="s">
        <v>24</v>
      </c>
      <c r="BL125" s="96" t="s">
        <v>24</v>
      </c>
      <c r="BM125" s="96" t="s">
        <v>24</v>
      </c>
      <c r="BN125" s="96" t="s">
        <v>24</v>
      </c>
      <c r="BP125" s="119">
        <v>2018</v>
      </c>
    </row>
    <row r="126" spans="2:68">
      <c r="B126" s="119">
        <v>2019</v>
      </c>
      <c r="C126" s="96" t="s">
        <v>24</v>
      </c>
      <c r="D126" s="96" t="s">
        <v>24</v>
      </c>
      <c r="E126" s="96" t="s">
        <v>24</v>
      </c>
      <c r="F126" s="96" t="s">
        <v>24</v>
      </c>
      <c r="G126" s="96" t="s">
        <v>24</v>
      </c>
      <c r="H126" s="96" t="s">
        <v>24</v>
      </c>
      <c r="I126" s="96" t="s">
        <v>24</v>
      </c>
      <c r="J126" s="96" t="s">
        <v>24</v>
      </c>
      <c r="K126" s="96" t="s">
        <v>24</v>
      </c>
      <c r="L126" s="96" t="s">
        <v>24</v>
      </c>
      <c r="M126" s="96" t="s">
        <v>24</v>
      </c>
      <c r="N126" s="96" t="s">
        <v>24</v>
      </c>
      <c r="O126" s="96" t="s">
        <v>24</v>
      </c>
      <c r="P126" s="96" t="s">
        <v>24</v>
      </c>
      <c r="Q126" s="96" t="s">
        <v>24</v>
      </c>
      <c r="R126" s="96" t="s">
        <v>24</v>
      </c>
      <c r="S126" s="96" t="s">
        <v>24</v>
      </c>
      <c r="T126" s="96" t="s">
        <v>24</v>
      </c>
      <c r="U126" s="96" t="s">
        <v>24</v>
      </c>
      <c r="V126" s="96" t="s">
        <v>24</v>
      </c>
      <c r="X126" s="119">
        <v>2019</v>
      </c>
      <c r="Y126" s="96" t="s">
        <v>24</v>
      </c>
      <c r="Z126" s="96" t="s">
        <v>24</v>
      </c>
      <c r="AA126" s="96" t="s">
        <v>24</v>
      </c>
      <c r="AB126" s="96" t="s">
        <v>24</v>
      </c>
      <c r="AC126" s="96" t="s">
        <v>24</v>
      </c>
      <c r="AD126" s="96" t="s">
        <v>24</v>
      </c>
      <c r="AE126" s="96" t="s">
        <v>24</v>
      </c>
      <c r="AF126" s="96" t="s">
        <v>24</v>
      </c>
      <c r="AG126" s="96" t="s">
        <v>24</v>
      </c>
      <c r="AH126" s="96" t="s">
        <v>24</v>
      </c>
      <c r="AI126" s="96" t="s">
        <v>24</v>
      </c>
      <c r="AJ126" s="96" t="s">
        <v>24</v>
      </c>
      <c r="AK126" s="96" t="s">
        <v>24</v>
      </c>
      <c r="AL126" s="96" t="s">
        <v>24</v>
      </c>
      <c r="AM126" s="96" t="s">
        <v>24</v>
      </c>
      <c r="AN126" s="96" t="s">
        <v>24</v>
      </c>
      <c r="AO126" s="96" t="s">
        <v>24</v>
      </c>
      <c r="AP126" s="96" t="s">
        <v>24</v>
      </c>
      <c r="AQ126" s="96" t="s">
        <v>24</v>
      </c>
      <c r="AR126" s="96" t="s">
        <v>24</v>
      </c>
      <c r="AT126" s="119">
        <v>2019</v>
      </c>
      <c r="AU126" s="96" t="s">
        <v>24</v>
      </c>
      <c r="AV126" s="96" t="s">
        <v>24</v>
      </c>
      <c r="AW126" s="96" t="s">
        <v>24</v>
      </c>
      <c r="AX126" s="96" t="s">
        <v>24</v>
      </c>
      <c r="AY126" s="96" t="s">
        <v>24</v>
      </c>
      <c r="AZ126" s="96" t="s">
        <v>24</v>
      </c>
      <c r="BA126" s="96" t="s">
        <v>24</v>
      </c>
      <c r="BB126" s="96" t="s">
        <v>24</v>
      </c>
      <c r="BC126" s="96" t="s">
        <v>24</v>
      </c>
      <c r="BD126" s="96" t="s">
        <v>24</v>
      </c>
      <c r="BE126" s="96" t="s">
        <v>24</v>
      </c>
      <c r="BF126" s="96" t="s">
        <v>24</v>
      </c>
      <c r="BG126" s="96" t="s">
        <v>24</v>
      </c>
      <c r="BH126" s="96" t="s">
        <v>24</v>
      </c>
      <c r="BI126" s="96" t="s">
        <v>24</v>
      </c>
      <c r="BJ126" s="96" t="s">
        <v>24</v>
      </c>
      <c r="BK126" s="96" t="s">
        <v>24</v>
      </c>
      <c r="BL126" s="96" t="s">
        <v>24</v>
      </c>
      <c r="BM126" s="96" t="s">
        <v>24</v>
      </c>
      <c r="BN126" s="96" t="s">
        <v>24</v>
      </c>
      <c r="BP126" s="119">
        <v>2019</v>
      </c>
    </row>
    <row r="127" spans="2:68">
      <c r="B127" s="119">
        <v>2020</v>
      </c>
      <c r="C127" s="96" t="s">
        <v>24</v>
      </c>
      <c r="D127" s="96" t="s">
        <v>24</v>
      </c>
      <c r="E127" s="96" t="s">
        <v>24</v>
      </c>
      <c r="F127" s="96" t="s">
        <v>24</v>
      </c>
      <c r="G127" s="96" t="s">
        <v>24</v>
      </c>
      <c r="H127" s="96" t="s">
        <v>24</v>
      </c>
      <c r="I127" s="96" t="s">
        <v>24</v>
      </c>
      <c r="J127" s="96" t="s">
        <v>24</v>
      </c>
      <c r="K127" s="96" t="s">
        <v>24</v>
      </c>
      <c r="L127" s="96" t="s">
        <v>24</v>
      </c>
      <c r="M127" s="96" t="s">
        <v>24</v>
      </c>
      <c r="N127" s="96" t="s">
        <v>24</v>
      </c>
      <c r="O127" s="96" t="s">
        <v>24</v>
      </c>
      <c r="P127" s="96" t="s">
        <v>24</v>
      </c>
      <c r="Q127" s="96" t="s">
        <v>24</v>
      </c>
      <c r="R127" s="96" t="s">
        <v>24</v>
      </c>
      <c r="S127" s="96" t="s">
        <v>24</v>
      </c>
      <c r="T127" s="96" t="s">
        <v>24</v>
      </c>
      <c r="U127" s="96" t="s">
        <v>24</v>
      </c>
      <c r="V127" s="96" t="s">
        <v>24</v>
      </c>
      <c r="X127" s="119">
        <v>2020</v>
      </c>
      <c r="Y127" s="96" t="s">
        <v>24</v>
      </c>
      <c r="Z127" s="96" t="s">
        <v>24</v>
      </c>
      <c r="AA127" s="96" t="s">
        <v>24</v>
      </c>
      <c r="AB127" s="96" t="s">
        <v>24</v>
      </c>
      <c r="AC127" s="96" t="s">
        <v>24</v>
      </c>
      <c r="AD127" s="96" t="s">
        <v>24</v>
      </c>
      <c r="AE127" s="96" t="s">
        <v>24</v>
      </c>
      <c r="AF127" s="96" t="s">
        <v>24</v>
      </c>
      <c r="AG127" s="96" t="s">
        <v>24</v>
      </c>
      <c r="AH127" s="96" t="s">
        <v>24</v>
      </c>
      <c r="AI127" s="96" t="s">
        <v>24</v>
      </c>
      <c r="AJ127" s="96" t="s">
        <v>24</v>
      </c>
      <c r="AK127" s="96" t="s">
        <v>24</v>
      </c>
      <c r="AL127" s="96" t="s">
        <v>24</v>
      </c>
      <c r="AM127" s="96" t="s">
        <v>24</v>
      </c>
      <c r="AN127" s="96" t="s">
        <v>24</v>
      </c>
      <c r="AO127" s="96" t="s">
        <v>24</v>
      </c>
      <c r="AP127" s="96" t="s">
        <v>24</v>
      </c>
      <c r="AQ127" s="96" t="s">
        <v>24</v>
      </c>
      <c r="AR127" s="96" t="s">
        <v>24</v>
      </c>
      <c r="AT127" s="119">
        <v>2020</v>
      </c>
      <c r="AU127" s="96" t="s">
        <v>24</v>
      </c>
      <c r="AV127" s="96" t="s">
        <v>24</v>
      </c>
      <c r="AW127" s="96" t="s">
        <v>24</v>
      </c>
      <c r="AX127" s="96" t="s">
        <v>24</v>
      </c>
      <c r="AY127" s="96" t="s">
        <v>24</v>
      </c>
      <c r="AZ127" s="96" t="s">
        <v>24</v>
      </c>
      <c r="BA127" s="96" t="s">
        <v>24</v>
      </c>
      <c r="BB127" s="96" t="s">
        <v>24</v>
      </c>
      <c r="BC127" s="96" t="s">
        <v>24</v>
      </c>
      <c r="BD127" s="96" t="s">
        <v>24</v>
      </c>
      <c r="BE127" s="96" t="s">
        <v>24</v>
      </c>
      <c r="BF127" s="96" t="s">
        <v>24</v>
      </c>
      <c r="BG127" s="96" t="s">
        <v>24</v>
      </c>
      <c r="BH127" s="96" t="s">
        <v>24</v>
      </c>
      <c r="BI127" s="96" t="s">
        <v>24</v>
      </c>
      <c r="BJ127" s="96" t="s">
        <v>24</v>
      </c>
      <c r="BK127" s="96" t="s">
        <v>24</v>
      </c>
      <c r="BL127" s="96" t="s">
        <v>24</v>
      </c>
      <c r="BM127" s="96" t="s">
        <v>24</v>
      </c>
      <c r="BN127" s="96" t="s">
        <v>24</v>
      </c>
      <c r="BP127" s="119">
        <v>2020</v>
      </c>
    </row>
    <row r="128" spans="2:68">
      <c r="B128" s="119">
        <v>2021</v>
      </c>
      <c r="C128" s="96" t="s">
        <v>24</v>
      </c>
      <c r="D128" s="96" t="s">
        <v>24</v>
      </c>
      <c r="E128" s="96" t="s">
        <v>24</v>
      </c>
      <c r="F128" s="96" t="s">
        <v>24</v>
      </c>
      <c r="G128" s="96" t="s">
        <v>24</v>
      </c>
      <c r="H128" s="96" t="s">
        <v>24</v>
      </c>
      <c r="I128" s="96" t="s">
        <v>24</v>
      </c>
      <c r="J128" s="96" t="s">
        <v>24</v>
      </c>
      <c r="K128" s="96" t="s">
        <v>24</v>
      </c>
      <c r="L128" s="96" t="s">
        <v>24</v>
      </c>
      <c r="M128" s="96" t="s">
        <v>24</v>
      </c>
      <c r="N128" s="96" t="s">
        <v>24</v>
      </c>
      <c r="O128" s="96" t="s">
        <v>24</v>
      </c>
      <c r="P128" s="96" t="s">
        <v>24</v>
      </c>
      <c r="Q128" s="96" t="s">
        <v>24</v>
      </c>
      <c r="R128" s="96" t="s">
        <v>24</v>
      </c>
      <c r="S128" s="96" t="s">
        <v>24</v>
      </c>
      <c r="T128" s="96" t="s">
        <v>24</v>
      </c>
      <c r="U128" s="96" t="s">
        <v>24</v>
      </c>
      <c r="V128" s="96" t="s">
        <v>24</v>
      </c>
      <c r="X128" s="119">
        <v>2021</v>
      </c>
      <c r="Y128" s="96" t="s">
        <v>24</v>
      </c>
      <c r="Z128" s="96" t="s">
        <v>24</v>
      </c>
      <c r="AA128" s="96" t="s">
        <v>24</v>
      </c>
      <c r="AB128" s="96" t="s">
        <v>24</v>
      </c>
      <c r="AC128" s="96" t="s">
        <v>24</v>
      </c>
      <c r="AD128" s="96" t="s">
        <v>24</v>
      </c>
      <c r="AE128" s="96" t="s">
        <v>24</v>
      </c>
      <c r="AF128" s="96" t="s">
        <v>24</v>
      </c>
      <c r="AG128" s="96" t="s">
        <v>24</v>
      </c>
      <c r="AH128" s="96" t="s">
        <v>24</v>
      </c>
      <c r="AI128" s="96" t="s">
        <v>24</v>
      </c>
      <c r="AJ128" s="96" t="s">
        <v>24</v>
      </c>
      <c r="AK128" s="96" t="s">
        <v>24</v>
      </c>
      <c r="AL128" s="96" t="s">
        <v>24</v>
      </c>
      <c r="AM128" s="96" t="s">
        <v>24</v>
      </c>
      <c r="AN128" s="96" t="s">
        <v>24</v>
      </c>
      <c r="AO128" s="96" t="s">
        <v>24</v>
      </c>
      <c r="AP128" s="96" t="s">
        <v>24</v>
      </c>
      <c r="AQ128" s="96" t="s">
        <v>24</v>
      </c>
      <c r="AR128" s="96" t="s">
        <v>24</v>
      </c>
      <c r="AT128" s="119">
        <v>2021</v>
      </c>
      <c r="AU128" s="96" t="s">
        <v>24</v>
      </c>
      <c r="AV128" s="96" t="s">
        <v>24</v>
      </c>
      <c r="AW128" s="96" t="s">
        <v>24</v>
      </c>
      <c r="AX128" s="96" t="s">
        <v>24</v>
      </c>
      <c r="AY128" s="96" t="s">
        <v>24</v>
      </c>
      <c r="AZ128" s="96" t="s">
        <v>24</v>
      </c>
      <c r="BA128" s="96" t="s">
        <v>24</v>
      </c>
      <c r="BB128" s="96" t="s">
        <v>24</v>
      </c>
      <c r="BC128" s="96" t="s">
        <v>24</v>
      </c>
      <c r="BD128" s="96" t="s">
        <v>24</v>
      </c>
      <c r="BE128" s="96" t="s">
        <v>24</v>
      </c>
      <c r="BF128" s="96" t="s">
        <v>24</v>
      </c>
      <c r="BG128" s="96" t="s">
        <v>24</v>
      </c>
      <c r="BH128" s="96" t="s">
        <v>24</v>
      </c>
      <c r="BI128" s="96" t="s">
        <v>24</v>
      </c>
      <c r="BJ128" s="96" t="s">
        <v>24</v>
      </c>
      <c r="BK128" s="96" t="s">
        <v>24</v>
      </c>
      <c r="BL128" s="96" t="s">
        <v>24</v>
      </c>
      <c r="BM128" s="96" t="s">
        <v>24</v>
      </c>
      <c r="BN128" s="96" t="s">
        <v>24</v>
      </c>
      <c r="BP128" s="119">
        <v>2021</v>
      </c>
    </row>
    <row r="129" spans="2:68">
      <c r="B129" s="119">
        <v>2022</v>
      </c>
      <c r="C129" s="96" t="s">
        <v>24</v>
      </c>
      <c r="D129" s="96" t="s">
        <v>24</v>
      </c>
      <c r="E129" s="96" t="s">
        <v>24</v>
      </c>
      <c r="F129" s="96" t="s">
        <v>24</v>
      </c>
      <c r="G129" s="96" t="s">
        <v>24</v>
      </c>
      <c r="H129" s="96" t="s">
        <v>24</v>
      </c>
      <c r="I129" s="96" t="s">
        <v>24</v>
      </c>
      <c r="J129" s="96" t="s">
        <v>24</v>
      </c>
      <c r="K129" s="96" t="s">
        <v>24</v>
      </c>
      <c r="L129" s="96" t="s">
        <v>24</v>
      </c>
      <c r="M129" s="96" t="s">
        <v>24</v>
      </c>
      <c r="N129" s="96" t="s">
        <v>24</v>
      </c>
      <c r="O129" s="96" t="s">
        <v>24</v>
      </c>
      <c r="P129" s="96" t="s">
        <v>24</v>
      </c>
      <c r="Q129" s="96" t="s">
        <v>24</v>
      </c>
      <c r="R129" s="96" t="s">
        <v>24</v>
      </c>
      <c r="S129" s="96" t="s">
        <v>24</v>
      </c>
      <c r="T129" s="96" t="s">
        <v>24</v>
      </c>
      <c r="U129" s="96" t="s">
        <v>24</v>
      </c>
      <c r="V129" s="96" t="s">
        <v>24</v>
      </c>
      <c r="X129" s="119">
        <v>2022</v>
      </c>
      <c r="Y129" s="96" t="s">
        <v>24</v>
      </c>
      <c r="Z129" s="96" t="s">
        <v>24</v>
      </c>
      <c r="AA129" s="96" t="s">
        <v>24</v>
      </c>
      <c r="AB129" s="96" t="s">
        <v>24</v>
      </c>
      <c r="AC129" s="96" t="s">
        <v>24</v>
      </c>
      <c r="AD129" s="96" t="s">
        <v>24</v>
      </c>
      <c r="AE129" s="96" t="s">
        <v>24</v>
      </c>
      <c r="AF129" s="96" t="s">
        <v>24</v>
      </c>
      <c r="AG129" s="96" t="s">
        <v>24</v>
      </c>
      <c r="AH129" s="96" t="s">
        <v>24</v>
      </c>
      <c r="AI129" s="96" t="s">
        <v>24</v>
      </c>
      <c r="AJ129" s="96" t="s">
        <v>24</v>
      </c>
      <c r="AK129" s="96" t="s">
        <v>24</v>
      </c>
      <c r="AL129" s="96" t="s">
        <v>24</v>
      </c>
      <c r="AM129" s="96" t="s">
        <v>24</v>
      </c>
      <c r="AN129" s="96" t="s">
        <v>24</v>
      </c>
      <c r="AO129" s="96" t="s">
        <v>24</v>
      </c>
      <c r="AP129" s="96" t="s">
        <v>24</v>
      </c>
      <c r="AQ129" s="96" t="s">
        <v>24</v>
      </c>
      <c r="AR129" s="96" t="s">
        <v>24</v>
      </c>
      <c r="AT129" s="119">
        <v>2022</v>
      </c>
      <c r="AU129" s="96" t="s">
        <v>24</v>
      </c>
      <c r="AV129" s="96" t="s">
        <v>24</v>
      </c>
      <c r="AW129" s="96" t="s">
        <v>24</v>
      </c>
      <c r="AX129" s="96" t="s">
        <v>24</v>
      </c>
      <c r="AY129" s="96" t="s">
        <v>24</v>
      </c>
      <c r="AZ129" s="96" t="s">
        <v>24</v>
      </c>
      <c r="BA129" s="96" t="s">
        <v>24</v>
      </c>
      <c r="BB129" s="96" t="s">
        <v>24</v>
      </c>
      <c r="BC129" s="96" t="s">
        <v>24</v>
      </c>
      <c r="BD129" s="96" t="s">
        <v>24</v>
      </c>
      <c r="BE129" s="96" t="s">
        <v>24</v>
      </c>
      <c r="BF129" s="96" t="s">
        <v>24</v>
      </c>
      <c r="BG129" s="96" t="s">
        <v>24</v>
      </c>
      <c r="BH129" s="96" t="s">
        <v>24</v>
      </c>
      <c r="BI129" s="96" t="s">
        <v>24</v>
      </c>
      <c r="BJ129" s="96" t="s">
        <v>24</v>
      </c>
      <c r="BK129" s="96" t="s">
        <v>24</v>
      </c>
      <c r="BL129" s="96" t="s">
        <v>24</v>
      </c>
      <c r="BM129" s="96" t="s">
        <v>24</v>
      </c>
      <c r="BN129" s="96" t="s">
        <v>24</v>
      </c>
      <c r="BP129" s="119">
        <v>2022</v>
      </c>
    </row>
    <row r="130" spans="2:68">
      <c r="B130" s="119">
        <v>2023</v>
      </c>
      <c r="C130" s="96" t="s">
        <v>24</v>
      </c>
      <c r="D130" s="96" t="s">
        <v>24</v>
      </c>
      <c r="E130" s="96" t="s">
        <v>24</v>
      </c>
      <c r="F130" s="96" t="s">
        <v>24</v>
      </c>
      <c r="G130" s="96" t="s">
        <v>24</v>
      </c>
      <c r="H130" s="96" t="s">
        <v>24</v>
      </c>
      <c r="I130" s="96" t="s">
        <v>24</v>
      </c>
      <c r="J130" s="96" t="s">
        <v>24</v>
      </c>
      <c r="K130" s="96" t="s">
        <v>24</v>
      </c>
      <c r="L130" s="96" t="s">
        <v>24</v>
      </c>
      <c r="M130" s="96" t="s">
        <v>24</v>
      </c>
      <c r="N130" s="96" t="s">
        <v>24</v>
      </c>
      <c r="O130" s="96" t="s">
        <v>24</v>
      </c>
      <c r="P130" s="96" t="s">
        <v>24</v>
      </c>
      <c r="Q130" s="96" t="s">
        <v>24</v>
      </c>
      <c r="R130" s="96" t="s">
        <v>24</v>
      </c>
      <c r="S130" s="96" t="s">
        <v>24</v>
      </c>
      <c r="T130" s="96" t="s">
        <v>24</v>
      </c>
      <c r="U130" s="96" t="s">
        <v>24</v>
      </c>
      <c r="V130" s="96" t="s">
        <v>24</v>
      </c>
      <c r="X130" s="119">
        <v>2023</v>
      </c>
      <c r="Y130" s="96" t="s">
        <v>24</v>
      </c>
      <c r="Z130" s="96" t="s">
        <v>24</v>
      </c>
      <c r="AA130" s="96" t="s">
        <v>24</v>
      </c>
      <c r="AB130" s="96" t="s">
        <v>24</v>
      </c>
      <c r="AC130" s="96" t="s">
        <v>24</v>
      </c>
      <c r="AD130" s="96" t="s">
        <v>24</v>
      </c>
      <c r="AE130" s="96" t="s">
        <v>24</v>
      </c>
      <c r="AF130" s="96" t="s">
        <v>24</v>
      </c>
      <c r="AG130" s="96" t="s">
        <v>24</v>
      </c>
      <c r="AH130" s="96" t="s">
        <v>24</v>
      </c>
      <c r="AI130" s="96" t="s">
        <v>24</v>
      </c>
      <c r="AJ130" s="96" t="s">
        <v>24</v>
      </c>
      <c r="AK130" s="96" t="s">
        <v>24</v>
      </c>
      <c r="AL130" s="96" t="s">
        <v>24</v>
      </c>
      <c r="AM130" s="96" t="s">
        <v>24</v>
      </c>
      <c r="AN130" s="96" t="s">
        <v>24</v>
      </c>
      <c r="AO130" s="96" t="s">
        <v>24</v>
      </c>
      <c r="AP130" s="96" t="s">
        <v>24</v>
      </c>
      <c r="AQ130" s="96" t="s">
        <v>24</v>
      </c>
      <c r="AR130" s="96" t="s">
        <v>24</v>
      </c>
      <c r="AT130" s="119">
        <v>2023</v>
      </c>
      <c r="AU130" s="96" t="s">
        <v>24</v>
      </c>
      <c r="AV130" s="96" t="s">
        <v>24</v>
      </c>
      <c r="AW130" s="96" t="s">
        <v>24</v>
      </c>
      <c r="AX130" s="96" t="s">
        <v>24</v>
      </c>
      <c r="AY130" s="96" t="s">
        <v>24</v>
      </c>
      <c r="AZ130" s="96" t="s">
        <v>24</v>
      </c>
      <c r="BA130" s="96" t="s">
        <v>24</v>
      </c>
      <c r="BB130" s="96" t="s">
        <v>24</v>
      </c>
      <c r="BC130" s="96" t="s">
        <v>24</v>
      </c>
      <c r="BD130" s="96" t="s">
        <v>24</v>
      </c>
      <c r="BE130" s="96" t="s">
        <v>24</v>
      </c>
      <c r="BF130" s="96" t="s">
        <v>24</v>
      </c>
      <c r="BG130" s="96" t="s">
        <v>24</v>
      </c>
      <c r="BH130" s="96" t="s">
        <v>24</v>
      </c>
      <c r="BI130" s="96" t="s">
        <v>24</v>
      </c>
      <c r="BJ130" s="96" t="s">
        <v>24</v>
      </c>
      <c r="BK130" s="96" t="s">
        <v>24</v>
      </c>
      <c r="BL130" s="96" t="s">
        <v>24</v>
      </c>
      <c r="BM130" s="96" t="s">
        <v>24</v>
      </c>
      <c r="BN130" s="96" t="s">
        <v>24</v>
      </c>
      <c r="BP130" s="119">
        <v>2023</v>
      </c>
    </row>
    <row r="131" spans="2:68">
      <c r="B131" s="119">
        <v>2024</v>
      </c>
      <c r="C131" s="96" t="s">
        <v>24</v>
      </c>
      <c r="D131" s="96" t="s">
        <v>24</v>
      </c>
      <c r="E131" s="96" t="s">
        <v>24</v>
      </c>
      <c r="F131" s="96" t="s">
        <v>24</v>
      </c>
      <c r="G131" s="96" t="s">
        <v>24</v>
      </c>
      <c r="H131" s="96" t="s">
        <v>24</v>
      </c>
      <c r="I131" s="96" t="s">
        <v>24</v>
      </c>
      <c r="J131" s="96" t="s">
        <v>24</v>
      </c>
      <c r="K131" s="96" t="s">
        <v>24</v>
      </c>
      <c r="L131" s="96" t="s">
        <v>24</v>
      </c>
      <c r="M131" s="96" t="s">
        <v>24</v>
      </c>
      <c r="N131" s="96" t="s">
        <v>24</v>
      </c>
      <c r="O131" s="96" t="s">
        <v>24</v>
      </c>
      <c r="P131" s="96" t="s">
        <v>24</v>
      </c>
      <c r="Q131" s="96" t="s">
        <v>24</v>
      </c>
      <c r="R131" s="96" t="s">
        <v>24</v>
      </c>
      <c r="S131" s="96" t="s">
        <v>24</v>
      </c>
      <c r="T131" s="96" t="s">
        <v>24</v>
      </c>
      <c r="U131" s="96" t="s">
        <v>24</v>
      </c>
      <c r="V131" s="96" t="s">
        <v>24</v>
      </c>
      <c r="X131" s="119">
        <v>2024</v>
      </c>
      <c r="Y131" s="96" t="s">
        <v>24</v>
      </c>
      <c r="Z131" s="96" t="s">
        <v>24</v>
      </c>
      <c r="AA131" s="96" t="s">
        <v>24</v>
      </c>
      <c r="AB131" s="96" t="s">
        <v>24</v>
      </c>
      <c r="AC131" s="96" t="s">
        <v>24</v>
      </c>
      <c r="AD131" s="96" t="s">
        <v>24</v>
      </c>
      <c r="AE131" s="96" t="s">
        <v>24</v>
      </c>
      <c r="AF131" s="96" t="s">
        <v>24</v>
      </c>
      <c r="AG131" s="96" t="s">
        <v>24</v>
      </c>
      <c r="AH131" s="96" t="s">
        <v>24</v>
      </c>
      <c r="AI131" s="96" t="s">
        <v>24</v>
      </c>
      <c r="AJ131" s="96" t="s">
        <v>24</v>
      </c>
      <c r="AK131" s="96" t="s">
        <v>24</v>
      </c>
      <c r="AL131" s="96" t="s">
        <v>24</v>
      </c>
      <c r="AM131" s="96" t="s">
        <v>24</v>
      </c>
      <c r="AN131" s="96" t="s">
        <v>24</v>
      </c>
      <c r="AO131" s="96" t="s">
        <v>24</v>
      </c>
      <c r="AP131" s="96" t="s">
        <v>24</v>
      </c>
      <c r="AQ131" s="96" t="s">
        <v>24</v>
      </c>
      <c r="AR131" s="96" t="s">
        <v>24</v>
      </c>
      <c r="AT131" s="119">
        <v>2024</v>
      </c>
      <c r="AU131" s="96" t="s">
        <v>24</v>
      </c>
      <c r="AV131" s="96" t="s">
        <v>24</v>
      </c>
      <c r="AW131" s="96" t="s">
        <v>24</v>
      </c>
      <c r="AX131" s="96" t="s">
        <v>24</v>
      </c>
      <c r="AY131" s="96" t="s">
        <v>24</v>
      </c>
      <c r="AZ131" s="96" t="s">
        <v>24</v>
      </c>
      <c r="BA131" s="96" t="s">
        <v>24</v>
      </c>
      <c r="BB131" s="96" t="s">
        <v>24</v>
      </c>
      <c r="BC131" s="96" t="s">
        <v>24</v>
      </c>
      <c r="BD131" s="96" t="s">
        <v>24</v>
      </c>
      <c r="BE131" s="96" t="s">
        <v>24</v>
      </c>
      <c r="BF131" s="96" t="s">
        <v>24</v>
      </c>
      <c r="BG131" s="96" t="s">
        <v>24</v>
      </c>
      <c r="BH131" s="96" t="s">
        <v>24</v>
      </c>
      <c r="BI131" s="96" t="s">
        <v>24</v>
      </c>
      <c r="BJ131" s="96" t="s">
        <v>24</v>
      </c>
      <c r="BK131" s="96" t="s">
        <v>24</v>
      </c>
      <c r="BL131" s="96" t="s">
        <v>24</v>
      </c>
      <c r="BM131" s="96" t="s">
        <v>24</v>
      </c>
      <c r="BN131" s="96" t="s">
        <v>24</v>
      </c>
      <c r="BP131" s="119">
        <v>2024</v>
      </c>
    </row>
    <row r="132" spans="2:68">
      <c r="B132" s="119">
        <v>2025</v>
      </c>
      <c r="C132" s="96" t="s">
        <v>24</v>
      </c>
      <c r="D132" s="96" t="s">
        <v>24</v>
      </c>
      <c r="E132" s="96" t="s">
        <v>24</v>
      </c>
      <c r="F132" s="96" t="s">
        <v>24</v>
      </c>
      <c r="G132" s="96" t="s">
        <v>24</v>
      </c>
      <c r="H132" s="96" t="s">
        <v>24</v>
      </c>
      <c r="I132" s="96" t="s">
        <v>24</v>
      </c>
      <c r="J132" s="96" t="s">
        <v>24</v>
      </c>
      <c r="K132" s="96" t="s">
        <v>24</v>
      </c>
      <c r="L132" s="96" t="s">
        <v>24</v>
      </c>
      <c r="M132" s="96" t="s">
        <v>24</v>
      </c>
      <c r="N132" s="96" t="s">
        <v>24</v>
      </c>
      <c r="O132" s="96" t="s">
        <v>24</v>
      </c>
      <c r="P132" s="96" t="s">
        <v>24</v>
      </c>
      <c r="Q132" s="96" t="s">
        <v>24</v>
      </c>
      <c r="R132" s="96" t="s">
        <v>24</v>
      </c>
      <c r="S132" s="96" t="s">
        <v>24</v>
      </c>
      <c r="T132" s="96" t="s">
        <v>24</v>
      </c>
      <c r="U132" s="96" t="s">
        <v>24</v>
      </c>
      <c r="V132" s="96" t="s">
        <v>24</v>
      </c>
      <c r="X132" s="119">
        <v>2025</v>
      </c>
      <c r="Y132" s="96" t="s">
        <v>24</v>
      </c>
      <c r="Z132" s="96" t="s">
        <v>24</v>
      </c>
      <c r="AA132" s="96" t="s">
        <v>24</v>
      </c>
      <c r="AB132" s="96" t="s">
        <v>24</v>
      </c>
      <c r="AC132" s="96" t="s">
        <v>24</v>
      </c>
      <c r="AD132" s="96" t="s">
        <v>24</v>
      </c>
      <c r="AE132" s="96" t="s">
        <v>24</v>
      </c>
      <c r="AF132" s="96" t="s">
        <v>24</v>
      </c>
      <c r="AG132" s="96" t="s">
        <v>24</v>
      </c>
      <c r="AH132" s="96" t="s">
        <v>24</v>
      </c>
      <c r="AI132" s="96" t="s">
        <v>24</v>
      </c>
      <c r="AJ132" s="96" t="s">
        <v>24</v>
      </c>
      <c r="AK132" s="96" t="s">
        <v>24</v>
      </c>
      <c r="AL132" s="96" t="s">
        <v>24</v>
      </c>
      <c r="AM132" s="96" t="s">
        <v>24</v>
      </c>
      <c r="AN132" s="96" t="s">
        <v>24</v>
      </c>
      <c r="AO132" s="96" t="s">
        <v>24</v>
      </c>
      <c r="AP132" s="96" t="s">
        <v>24</v>
      </c>
      <c r="AQ132" s="96" t="s">
        <v>24</v>
      </c>
      <c r="AR132" s="96" t="s">
        <v>24</v>
      </c>
      <c r="AT132" s="119">
        <v>2025</v>
      </c>
      <c r="AU132" s="96" t="s">
        <v>24</v>
      </c>
      <c r="AV132" s="96" t="s">
        <v>24</v>
      </c>
      <c r="AW132" s="96" t="s">
        <v>24</v>
      </c>
      <c r="AX132" s="96" t="s">
        <v>24</v>
      </c>
      <c r="AY132" s="96" t="s">
        <v>24</v>
      </c>
      <c r="AZ132" s="96" t="s">
        <v>24</v>
      </c>
      <c r="BA132" s="96" t="s">
        <v>24</v>
      </c>
      <c r="BB132" s="96" t="s">
        <v>24</v>
      </c>
      <c r="BC132" s="96" t="s">
        <v>24</v>
      </c>
      <c r="BD132" s="96" t="s">
        <v>24</v>
      </c>
      <c r="BE132" s="96" t="s">
        <v>24</v>
      </c>
      <c r="BF132" s="96" t="s">
        <v>24</v>
      </c>
      <c r="BG132" s="96" t="s">
        <v>24</v>
      </c>
      <c r="BH132" s="96" t="s">
        <v>24</v>
      </c>
      <c r="BI132" s="96" t="s">
        <v>24</v>
      </c>
      <c r="BJ132" s="96" t="s">
        <v>24</v>
      </c>
      <c r="BK132" s="96" t="s">
        <v>24</v>
      </c>
      <c r="BL132" s="96" t="s">
        <v>24</v>
      </c>
      <c r="BM132" s="96" t="s">
        <v>24</v>
      </c>
      <c r="BN132" s="96" t="s">
        <v>24</v>
      </c>
      <c r="BP132" s="119">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26"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1"/>
      <c r="B1" s="255" t="s">
        <v>204</v>
      </c>
    </row>
    <row r="2" spans="1:66" s="6" customFormat="1" ht="23.25">
      <c r="A2" s="213"/>
      <c r="B2" s="256" t="s">
        <v>184</v>
      </c>
      <c r="M2" s="28"/>
    </row>
    <row r="3" spans="1:66" s="6" customFormat="1">
      <c r="B3" s="257"/>
      <c r="D3" s="30"/>
      <c r="E3" s="30"/>
      <c r="F3" s="30"/>
      <c r="G3" s="30"/>
      <c r="H3" s="30"/>
      <c r="I3" s="30"/>
      <c r="J3" s="30"/>
      <c r="K3" s="30"/>
      <c r="L3" s="30"/>
      <c r="M3" s="30"/>
      <c r="N3" s="30"/>
      <c r="O3" s="30"/>
      <c r="P3" s="30"/>
      <c r="Q3" s="30"/>
      <c r="R3" s="30"/>
      <c r="S3" s="30"/>
      <c r="T3" s="30"/>
      <c r="U3" s="30"/>
    </row>
    <row r="4" spans="1:66" s="6" customFormat="1" ht="21">
      <c r="A4" s="212"/>
      <c r="B4" s="258" t="s">
        <v>65</v>
      </c>
    </row>
    <row r="5" spans="1:66" s="6" customFormat="1">
      <c r="B5" s="259"/>
      <c r="D5" s="324" t="s">
        <v>121</v>
      </c>
      <c r="E5" s="324"/>
      <c r="F5" s="324"/>
      <c r="G5" s="324"/>
      <c r="H5" s="324"/>
      <c r="I5" s="324"/>
      <c r="J5" s="324"/>
      <c r="K5" s="324"/>
      <c r="L5" s="324"/>
      <c r="M5" s="324"/>
      <c r="N5" s="324"/>
      <c r="O5" s="324"/>
      <c r="P5" s="324"/>
      <c r="Q5" s="324"/>
      <c r="R5" s="324"/>
      <c r="S5" s="324"/>
      <c r="T5" s="324"/>
      <c r="U5" s="324"/>
      <c r="V5" s="324"/>
    </row>
    <row r="6" spans="1:66" s="6" customFormat="1">
      <c r="B6" s="254" t="s">
        <v>64</v>
      </c>
      <c r="C6" s="254"/>
      <c r="D6" s="244" t="s">
        <v>6</v>
      </c>
      <c r="E6" s="244" t="s">
        <v>7</v>
      </c>
      <c r="F6" s="244" t="s">
        <v>8</v>
      </c>
      <c r="G6" s="244" t="s">
        <v>9</v>
      </c>
      <c r="H6" s="244" t="s">
        <v>10</v>
      </c>
      <c r="I6" s="244" t="s">
        <v>11</v>
      </c>
      <c r="J6" s="244" t="s">
        <v>12</v>
      </c>
      <c r="K6" s="244" t="s">
        <v>13</v>
      </c>
      <c r="L6" s="244" t="s">
        <v>14</v>
      </c>
      <c r="M6" s="244" t="s">
        <v>15</v>
      </c>
      <c r="N6" s="244" t="s">
        <v>16</v>
      </c>
      <c r="O6" s="244" t="s">
        <v>17</v>
      </c>
      <c r="P6" s="244" t="s">
        <v>18</v>
      </c>
      <c r="Q6" s="244" t="s">
        <v>19</v>
      </c>
      <c r="R6" s="244" t="s">
        <v>20</v>
      </c>
      <c r="S6" s="244" t="s">
        <v>21</v>
      </c>
      <c r="T6" s="244" t="s">
        <v>22</v>
      </c>
      <c r="U6" s="244" t="s">
        <v>23</v>
      </c>
      <c r="V6" s="245" t="s">
        <v>28</v>
      </c>
    </row>
    <row r="7" spans="1:66" s="6" customFormat="1">
      <c r="B7" s="263" t="s">
        <v>122</v>
      </c>
      <c r="C7" s="263"/>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28" t="s">
        <v>130</v>
      </c>
      <c r="C8" s="228"/>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28" t="s">
        <v>128</v>
      </c>
      <c r="C9" s="228"/>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4" t="s">
        <v>129</v>
      </c>
      <c r="C10" s="264"/>
      <c r="D10" s="270">
        <v>12000</v>
      </c>
      <c r="E10" s="270">
        <v>10000</v>
      </c>
      <c r="F10" s="270">
        <v>9000</v>
      </c>
      <c r="G10" s="270">
        <v>9000</v>
      </c>
      <c r="H10" s="270">
        <v>8000</v>
      </c>
      <c r="I10" s="270">
        <v>8000</v>
      </c>
      <c r="J10" s="270">
        <v>6000</v>
      </c>
      <c r="K10" s="270">
        <v>6000</v>
      </c>
      <c r="L10" s="270">
        <v>6000</v>
      </c>
      <c r="M10" s="270">
        <v>6000</v>
      </c>
      <c r="N10" s="270">
        <v>5000</v>
      </c>
      <c r="O10" s="270">
        <v>4000</v>
      </c>
      <c r="P10" s="270">
        <v>4000</v>
      </c>
      <c r="Q10" s="270">
        <v>3000</v>
      </c>
      <c r="R10" s="270">
        <v>2000</v>
      </c>
      <c r="S10" s="270">
        <v>1000</v>
      </c>
      <c r="T10" s="270">
        <v>500</v>
      </c>
      <c r="U10" s="270">
        <v>500</v>
      </c>
      <c r="V10" s="270">
        <v>100000</v>
      </c>
    </row>
    <row r="11" spans="1:66" s="6" customFormat="1">
      <c r="B11" s="260"/>
      <c r="D11" s="24"/>
      <c r="E11" s="24"/>
      <c r="F11" s="24"/>
      <c r="G11" s="24"/>
      <c r="H11" s="24"/>
      <c r="I11" s="24"/>
      <c r="J11" s="24"/>
      <c r="K11" s="24"/>
      <c r="L11" s="24"/>
      <c r="M11" s="24"/>
      <c r="N11" s="24"/>
      <c r="O11" s="24"/>
      <c r="P11" s="24"/>
      <c r="Q11" s="24"/>
      <c r="R11" s="24"/>
      <c r="S11" s="24"/>
      <c r="T11" s="24"/>
      <c r="U11" s="24"/>
      <c r="V11" s="24"/>
    </row>
    <row r="12" spans="1:66" s="6" customFormat="1" ht="21">
      <c r="A12" s="212"/>
      <c r="B12" s="258" t="s">
        <v>179</v>
      </c>
      <c r="D12" s="24"/>
      <c r="E12" s="24"/>
      <c r="F12" s="24"/>
      <c r="G12" s="24"/>
      <c r="H12" s="24"/>
      <c r="I12" s="24"/>
      <c r="J12" s="24"/>
      <c r="K12" s="24"/>
      <c r="L12" s="24"/>
      <c r="M12" s="24"/>
      <c r="N12" s="24"/>
      <c r="O12" s="24"/>
      <c r="P12" s="24"/>
      <c r="Q12" s="24"/>
      <c r="R12" s="24"/>
      <c r="S12" s="24"/>
      <c r="T12" s="24"/>
      <c r="U12" s="24"/>
      <c r="V12" s="24"/>
    </row>
    <row r="13" spans="1:66" s="6" customFormat="1" ht="21">
      <c r="A13" s="212"/>
      <c r="B13" s="257"/>
      <c r="C13" s="253" t="s">
        <v>1</v>
      </c>
      <c r="D13" s="253"/>
      <c r="X13" s="253" t="s">
        <v>3</v>
      </c>
      <c r="AS13" s="253" t="s">
        <v>4</v>
      </c>
    </row>
    <row r="14" spans="1:66" s="4" customFormat="1">
      <c r="B14" s="9"/>
      <c r="D14" s="324" t="s">
        <v>121</v>
      </c>
      <c r="E14" s="324"/>
      <c r="F14" s="324"/>
      <c r="G14" s="324"/>
      <c r="H14" s="324"/>
      <c r="I14" s="324"/>
      <c r="J14" s="324"/>
      <c r="K14" s="324"/>
      <c r="L14" s="324"/>
      <c r="M14" s="324"/>
      <c r="N14" s="324"/>
      <c r="O14" s="324"/>
      <c r="P14" s="324"/>
      <c r="Q14" s="324"/>
      <c r="R14" s="324"/>
      <c r="S14" s="324"/>
      <c r="T14" s="324"/>
      <c r="U14" s="324"/>
      <c r="V14" s="5"/>
      <c r="Y14" s="324" t="s">
        <v>121</v>
      </c>
      <c r="Z14" s="324"/>
      <c r="AA14" s="324"/>
      <c r="AB14" s="324"/>
      <c r="AC14" s="324"/>
      <c r="AD14" s="324"/>
      <c r="AE14" s="324"/>
      <c r="AF14" s="324"/>
      <c r="AG14" s="324"/>
      <c r="AH14" s="324"/>
      <c r="AI14" s="324"/>
      <c r="AJ14" s="324"/>
      <c r="AK14" s="324"/>
      <c r="AL14" s="324"/>
      <c r="AM14" s="324"/>
      <c r="AN14" s="324"/>
      <c r="AO14" s="324"/>
      <c r="AP14" s="324"/>
      <c r="AQ14" s="9"/>
      <c r="AT14" s="324" t="s">
        <v>121</v>
      </c>
      <c r="AU14" s="324"/>
      <c r="AV14" s="324"/>
      <c r="AW14" s="324"/>
      <c r="AX14" s="324"/>
      <c r="AY14" s="324"/>
      <c r="AZ14" s="324"/>
      <c r="BA14" s="324"/>
      <c r="BB14" s="324"/>
      <c r="BC14" s="324"/>
      <c r="BD14" s="324"/>
      <c r="BE14" s="324"/>
      <c r="BF14" s="324"/>
      <c r="BG14" s="324"/>
      <c r="BH14" s="324"/>
      <c r="BI14" s="324"/>
      <c r="BJ14" s="324"/>
      <c r="BK14" s="324"/>
      <c r="BL14" s="9"/>
    </row>
    <row r="15" spans="1:66" s="252" customFormat="1">
      <c r="A15" s="4"/>
      <c r="B15" s="261" t="s">
        <v>180</v>
      </c>
      <c r="C15" s="243" t="s">
        <v>5</v>
      </c>
      <c r="D15" s="244" t="s">
        <v>6</v>
      </c>
      <c r="E15" s="244" t="s">
        <v>7</v>
      </c>
      <c r="F15" s="244" t="s">
        <v>8</v>
      </c>
      <c r="G15" s="244" t="s">
        <v>9</v>
      </c>
      <c r="H15" s="244" t="s">
        <v>10</v>
      </c>
      <c r="I15" s="244" t="s">
        <v>11</v>
      </c>
      <c r="J15" s="244" t="s">
        <v>12</v>
      </c>
      <c r="K15" s="244" t="s">
        <v>13</v>
      </c>
      <c r="L15" s="244" t="s">
        <v>14</v>
      </c>
      <c r="M15" s="244" t="s">
        <v>15</v>
      </c>
      <c r="N15" s="244" t="s">
        <v>16</v>
      </c>
      <c r="O15" s="244" t="s">
        <v>17</v>
      </c>
      <c r="P15" s="244" t="s">
        <v>18</v>
      </c>
      <c r="Q15" s="244" t="s">
        <v>19</v>
      </c>
      <c r="R15" s="244" t="s">
        <v>20</v>
      </c>
      <c r="S15" s="244" t="s">
        <v>21</v>
      </c>
      <c r="T15" s="244" t="s">
        <v>22</v>
      </c>
      <c r="U15" s="244" t="s">
        <v>23</v>
      </c>
      <c r="V15" s="245" t="s">
        <v>28</v>
      </c>
      <c r="X15" s="243" t="s">
        <v>5</v>
      </c>
      <c r="Y15" s="244" t="s">
        <v>6</v>
      </c>
      <c r="Z15" s="244" t="s">
        <v>7</v>
      </c>
      <c r="AA15" s="244" t="s">
        <v>8</v>
      </c>
      <c r="AB15" s="244" t="s">
        <v>9</v>
      </c>
      <c r="AC15" s="244" t="s">
        <v>10</v>
      </c>
      <c r="AD15" s="244" t="s">
        <v>11</v>
      </c>
      <c r="AE15" s="244" t="s">
        <v>12</v>
      </c>
      <c r="AF15" s="244" t="s">
        <v>13</v>
      </c>
      <c r="AG15" s="244" t="s">
        <v>14</v>
      </c>
      <c r="AH15" s="244" t="s">
        <v>15</v>
      </c>
      <c r="AI15" s="244" t="s">
        <v>16</v>
      </c>
      <c r="AJ15" s="244" t="s">
        <v>17</v>
      </c>
      <c r="AK15" s="244" t="s">
        <v>18</v>
      </c>
      <c r="AL15" s="244" t="s">
        <v>19</v>
      </c>
      <c r="AM15" s="244" t="s">
        <v>20</v>
      </c>
      <c r="AN15" s="244" t="s">
        <v>21</v>
      </c>
      <c r="AO15" s="244" t="s">
        <v>22</v>
      </c>
      <c r="AP15" s="244" t="s">
        <v>23</v>
      </c>
      <c r="AQ15" s="245" t="s">
        <v>28</v>
      </c>
      <c r="AS15" s="243"/>
      <c r="AT15" s="244" t="s">
        <v>6</v>
      </c>
      <c r="AU15" s="244" t="s">
        <v>7</v>
      </c>
      <c r="AV15" s="244" t="s">
        <v>8</v>
      </c>
      <c r="AW15" s="244" t="s">
        <v>9</v>
      </c>
      <c r="AX15" s="244" t="s">
        <v>10</v>
      </c>
      <c r="AY15" s="244" t="s">
        <v>11</v>
      </c>
      <c r="AZ15" s="244" t="s">
        <v>12</v>
      </c>
      <c r="BA15" s="244" t="s">
        <v>13</v>
      </c>
      <c r="BB15" s="244" t="s">
        <v>14</v>
      </c>
      <c r="BC15" s="244" t="s">
        <v>15</v>
      </c>
      <c r="BD15" s="244" t="s">
        <v>16</v>
      </c>
      <c r="BE15" s="244" t="s">
        <v>17</v>
      </c>
      <c r="BF15" s="244" t="s">
        <v>18</v>
      </c>
      <c r="BG15" s="244" t="s">
        <v>19</v>
      </c>
      <c r="BH15" s="244" t="s">
        <v>20</v>
      </c>
      <c r="BI15" s="244" t="s">
        <v>21</v>
      </c>
      <c r="BJ15" s="244" t="s">
        <v>22</v>
      </c>
      <c r="BK15" s="244" t="s">
        <v>23</v>
      </c>
      <c r="BL15" s="245" t="s">
        <v>28</v>
      </c>
      <c r="BN15" s="243" t="s">
        <v>5</v>
      </c>
    </row>
    <row r="16" spans="1:66" s="25" customFormat="1">
      <c r="A16" s="24"/>
      <c r="B16" s="262" t="s">
        <v>24</v>
      </c>
      <c r="C16" s="10">
        <v>1900</v>
      </c>
      <c r="D16" s="271">
        <v>215852.3</v>
      </c>
      <c r="E16" s="271">
        <v>231477.9</v>
      </c>
      <c r="F16" s="271">
        <v>218913.1</v>
      </c>
      <c r="G16" s="271">
        <v>187231.2</v>
      </c>
      <c r="H16" s="271">
        <v>170561.6</v>
      </c>
      <c r="I16" s="271">
        <v>159877.20000000001</v>
      </c>
      <c r="J16" s="271">
        <v>155752</v>
      </c>
      <c r="K16" s="271">
        <v>152874.6</v>
      </c>
      <c r="L16" s="271">
        <v>124938.5</v>
      </c>
      <c r="M16" s="271">
        <v>85032.4</v>
      </c>
      <c r="N16" s="271">
        <v>63808.800000000003</v>
      </c>
      <c r="O16" s="271">
        <v>51128.6</v>
      </c>
      <c r="P16" s="271">
        <v>45756.800000000003</v>
      </c>
      <c r="Q16" s="271">
        <v>38538.300000000003</v>
      </c>
      <c r="R16" s="271">
        <v>25720.5</v>
      </c>
      <c r="S16" s="271">
        <v>12096.8</v>
      </c>
      <c r="T16" s="271">
        <v>5808.5</v>
      </c>
      <c r="U16" s="271">
        <v>2094.6</v>
      </c>
      <c r="V16" s="271">
        <v>1947463.7</v>
      </c>
      <c r="X16" s="10">
        <v>1900</v>
      </c>
      <c r="Y16" s="271">
        <v>210918.7</v>
      </c>
      <c r="Z16" s="271">
        <v>226184.9</v>
      </c>
      <c r="AA16" s="271">
        <v>215175.1</v>
      </c>
      <c r="AB16" s="271">
        <v>185646.7</v>
      </c>
      <c r="AC16" s="271">
        <v>173159.7</v>
      </c>
      <c r="AD16" s="271">
        <v>154062.79999999999</v>
      </c>
      <c r="AE16" s="271">
        <v>134168.20000000001</v>
      </c>
      <c r="AF16" s="271">
        <v>118951</v>
      </c>
      <c r="AG16" s="271">
        <v>92657.3</v>
      </c>
      <c r="AH16" s="271">
        <v>61946.7</v>
      </c>
      <c r="AI16" s="271">
        <v>49717.8</v>
      </c>
      <c r="AJ16" s="271">
        <v>41849.300000000003</v>
      </c>
      <c r="AK16" s="271">
        <v>36520.9</v>
      </c>
      <c r="AL16" s="271">
        <v>29920</v>
      </c>
      <c r="AM16" s="271">
        <v>17747.599999999999</v>
      </c>
      <c r="AN16" s="271">
        <v>9082.7999999999993</v>
      </c>
      <c r="AO16" s="271">
        <v>4802.2</v>
      </c>
      <c r="AP16" s="271">
        <v>1897.8</v>
      </c>
      <c r="AQ16" s="271">
        <v>1764409.5</v>
      </c>
      <c r="AS16" s="10">
        <v>1900</v>
      </c>
      <c r="AT16" s="271">
        <v>426771</v>
      </c>
      <c r="AU16" s="271">
        <v>457662.8</v>
      </c>
      <c r="AV16" s="271">
        <v>434088.2</v>
      </c>
      <c r="AW16" s="271">
        <v>372877.9</v>
      </c>
      <c r="AX16" s="271">
        <v>343721.3</v>
      </c>
      <c r="AY16" s="271">
        <v>313940</v>
      </c>
      <c r="AZ16" s="271">
        <v>289920.2</v>
      </c>
      <c r="BA16" s="271">
        <v>271825.59999999998</v>
      </c>
      <c r="BB16" s="271">
        <v>217595.8</v>
      </c>
      <c r="BC16" s="271">
        <v>146979.1</v>
      </c>
      <c r="BD16" s="271">
        <v>113526.6</v>
      </c>
      <c r="BE16" s="271">
        <v>92977.9</v>
      </c>
      <c r="BF16" s="271">
        <v>82277.7</v>
      </c>
      <c r="BG16" s="271">
        <v>68458.3</v>
      </c>
      <c r="BH16" s="271">
        <v>43468.1</v>
      </c>
      <c r="BI16" s="271">
        <v>21179.599999999999</v>
      </c>
      <c r="BJ16" s="271">
        <v>10610.7</v>
      </c>
      <c r="BK16" s="271">
        <v>3992.4</v>
      </c>
      <c r="BL16" s="271">
        <v>3711873.2</v>
      </c>
      <c r="BN16" s="10">
        <v>1900</v>
      </c>
    </row>
    <row r="17" spans="1:66" s="25" customFormat="1">
      <c r="A17" s="24"/>
      <c r="B17" s="262" t="s">
        <v>24</v>
      </c>
      <c r="C17" s="11">
        <v>1901</v>
      </c>
      <c r="D17" s="271">
        <v>220204</v>
      </c>
      <c r="E17" s="271">
        <v>231368</v>
      </c>
      <c r="F17" s="271">
        <v>218699</v>
      </c>
      <c r="G17" s="271">
        <v>190656</v>
      </c>
      <c r="H17" s="271">
        <v>175490</v>
      </c>
      <c r="I17" s="271">
        <v>163326</v>
      </c>
      <c r="J17" s="271">
        <v>157129</v>
      </c>
      <c r="K17" s="271">
        <v>152877</v>
      </c>
      <c r="L17" s="271">
        <v>126681</v>
      </c>
      <c r="M17" s="271">
        <v>89111</v>
      </c>
      <c r="N17" s="271">
        <v>67563</v>
      </c>
      <c r="O17" s="271">
        <v>52913</v>
      </c>
      <c r="P17" s="271">
        <v>46257</v>
      </c>
      <c r="Q17" s="271">
        <v>38701</v>
      </c>
      <c r="R17" s="271">
        <v>26015</v>
      </c>
      <c r="S17" s="271">
        <v>12668</v>
      </c>
      <c r="T17" s="271">
        <v>6063</v>
      </c>
      <c r="U17" s="271">
        <v>2207</v>
      </c>
      <c r="V17" s="271">
        <v>1977928</v>
      </c>
      <c r="X17" s="11">
        <v>1901</v>
      </c>
      <c r="Y17" s="271">
        <v>214913</v>
      </c>
      <c r="Z17" s="271">
        <v>226020</v>
      </c>
      <c r="AA17" s="271">
        <v>214983</v>
      </c>
      <c r="AB17" s="271">
        <v>188771</v>
      </c>
      <c r="AC17" s="271">
        <v>177021</v>
      </c>
      <c r="AD17" s="271">
        <v>157030</v>
      </c>
      <c r="AE17" s="271">
        <v>136394</v>
      </c>
      <c r="AF17" s="271">
        <v>120744</v>
      </c>
      <c r="AG17" s="271">
        <v>95391</v>
      </c>
      <c r="AH17" s="271">
        <v>65888</v>
      </c>
      <c r="AI17" s="271">
        <v>52686</v>
      </c>
      <c r="AJ17" s="271">
        <v>43136</v>
      </c>
      <c r="AK17" s="271">
        <v>37166</v>
      </c>
      <c r="AL17" s="271">
        <v>30485</v>
      </c>
      <c r="AM17" s="271">
        <v>18450</v>
      </c>
      <c r="AN17" s="271">
        <v>9710</v>
      </c>
      <c r="AO17" s="271">
        <v>5047</v>
      </c>
      <c r="AP17" s="271">
        <v>2038</v>
      </c>
      <c r="AQ17" s="271">
        <v>1795873</v>
      </c>
      <c r="AS17" s="11">
        <v>1901</v>
      </c>
      <c r="AT17" s="271">
        <v>435117</v>
      </c>
      <c r="AU17" s="271">
        <v>457388</v>
      </c>
      <c r="AV17" s="271">
        <v>433682</v>
      </c>
      <c r="AW17" s="271">
        <v>379427</v>
      </c>
      <c r="AX17" s="271">
        <v>352511</v>
      </c>
      <c r="AY17" s="271">
        <v>320356</v>
      </c>
      <c r="AZ17" s="271">
        <v>293523</v>
      </c>
      <c r="BA17" s="271">
        <v>273621</v>
      </c>
      <c r="BB17" s="271">
        <v>222072</v>
      </c>
      <c r="BC17" s="271">
        <v>154999</v>
      </c>
      <c r="BD17" s="271">
        <v>120249</v>
      </c>
      <c r="BE17" s="271">
        <v>96049</v>
      </c>
      <c r="BF17" s="271">
        <v>83423</v>
      </c>
      <c r="BG17" s="271">
        <v>69186</v>
      </c>
      <c r="BH17" s="271">
        <v>44465</v>
      </c>
      <c r="BI17" s="271">
        <v>22378</v>
      </c>
      <c r="BJ17" s="271">
        <v>11110</v>
      </c>
      <c r="BK17" s="271">
        <v>4245</v>
      </c>
      <c r="BL17" s="271">
        <v>3773801</v>
      </c>
      <c r="BN17" s="11">
        <v>1901</v>
      </c>
    </row>
    <row r="18" spans="1:66" s="25" customFormat="1">
      <c r="A18" s="24"/>
      <c r="B18" s="262" t="s">
        <v>24</v>
      </c>
      <c r="C18" s="11">
        <v>1902</v>
      </c>
      <c r="D18" s="271">
        <v>224990.9</v>
      </c>
      <c r="E18" s="271">
        <v>231247.1</v>
      </c>
      <c r="F18" s="271">
        <v>218463.5</v>
      </c>
      <c r="G18" s="271">
        <v>194423.3</v>
      </c>
      <c r="H18" s="271">
        <v>180911.2</v>
      </c>
      <c r="I18" s="271">
        <v>167119.70000000001</v>
      </c>
      <c r="J18" s="271">
        <v>158643.70000000001</v>
      </c>
      <c r="K18" s="271">
        <v>152879.6</v>
      </c>
      <c r="L18" s="271">
        <v>128597.7</v>
      </c>
      <c r="M18" s="271">
        <v>93597.5</v>
      </c>
      <c r="N18" s="271">
        <v>71692.600000000006</v>
      </c>
      <c r="O18" s="271">
        <v>54875.8</v>
      </c>
      <c r="P18" s="271">
        <v>46807.199999999997</v>
      </c>
      <c r="Q18" s="271">
        <v>38880</v>
      </c>
      <c r="R18" s="271">
        <v>26339</v>
      </c>
      <c r="S18" s="271">
        <v>13296.3</v>
      </c>
      <c r="T18" s="271">
        <v>6343</v>
      </c>
      <c r="U18" s="271">
        <v>2330.6</v>
      </c>
      <c r="V18" s="271">
        <v>2011438.7</v>
      </c>
      <c r="X18" s="11">
        <v>1902</v>
      </c>
      <c r="Y18" s="271">
        <v>219306.7</v>
      </c>
      <c r="Z18" s="271">
        <v>225838.6</v>
      </c>
      <c r="AA18" s="271">
        <v>214771.7</v>
      </c>
      <c r="AB18" s="271">
        <v>192207.7</v>
      </c>
      <c r="AC18" s="271">
        <v>181268.4</v>
      </c>
      <c r="AD18" s="271">
        <v>160293.9</v>
      </c>
      <c r="AE18" s="271">
        <v>138842.4</v>
      </c>
      <c r="AF18" s="271">
        <v>122716.3</v>
      </c>
      <c r="AG18" s="271">
        <v>98398.1</v>
      </c>
      <c r="AH18" s="271">
        <v>70223.399999999994</v>
      </c>
      <c r="AI18" s="271">
        <v>55951</v>
      </c>
      <c r="AJ18" s="271">
        <v>44551.4</v>
      </c>
      <c r="AK18" s="271">
        <v>37875.599999999999</v>
      </c>
      <c r="AL18" s="271">
        <v>31106.5</v>
      </c>
      <c r="AM18" s="271">
        <v>19222.599999999999</v>
      </c>
      <c r="AN18" s="271">
        <v>10399.9</v>
      </c>
      <c r="AO18" s="271">
        <v>5316.3</v>
      </c>
      <c r="AP18" s="271">
        <v>2192.1999999999998</v>
      </c>
      <c r="AQ18" s="271">
        <v>1830482.7</v>
      </c>
      <c r="AS18" s="11">
        <v>1902</v>
      </c>
      <c r="AT18" s="271">
        <v>444297.6</v>
      </c>
      <c r="AU18" s="271">
        <v>457085.7</v>
      </c>
      <c r="AV18" s="271">
        <v>433235.20000000001</v>
      </c>
      <c r="AW18" s="271">
        <v>386631</v>
      </c>
      <c r="AX18" s="271">
        <v>362179.6</v>
      </c>
      <c r="AY18" s="271">
        <v>327413.59999999998</v>
      </c>
      <c r="AZ18" s="271">
        <v>297486.09999999998</v>
      </c>
      <c r="BA18" s="271">
        <v>275595.90000000002</v>
      </c>
      <c r="BB18" s="271">
        <v>226995.8</v>
      </c>
      <c r="BC18" s="271">
        <v>163820.9</v>
      </c>
      <c r="BD18" s="271">
        <v>127643.6</v>
      </c>
      <c r="BE18" s="271">
        <v>99427.199999999997</v>
      </c>
      <c r="BF18" s="271">
        <v>84682.8</v>
      </c>
      <c r="BG18" s="271">
        <v>69986.5</v>
      </c>
      <c r="BH18" s="271">
        <v>45561.599999999999</v>
      </c>
      <c r="BI18" s="271">
        <v>23696.2</v>
      </c>
      <c r="BJ18" s="271">
        <v>11659.3</v>
      </c>
      <c r="BK18" s="271">
        <v>4522.8</v>
      </c>
      <c r="BL18" s="271">
        <v>3841921.4</v>
      </c>
      <c r="BN18" s="11">
        <v>1902</v>
      </c>
    </row>
    <row r="19" spans="1:66" s="25" customFormat="1">
      <c r="A19" s="24"/>
      <c r="B19" s="262" t="s">
        <v>24</v>
      </c>
      <c r="C19" s="11">
        <v>1903</v>
      </c>
      <c r="D19" s="271">
        <v>229777.8</v>
      </c>
      <c r="E19" s="271">
        <v>231126.2</v>
      </c>
      <c r="F19" s="271">
        <v>218228</v>
      </c>
      <c r="G19" s="271">
        <v>198190.6</v>
      </c>
      <c r="H19" s="271">
        <v>186332.4</v>
      </c>
      <c r="I19" s="271">
        <v>170913.4</v>
      </c>
      <c r="J19" s="271">
        <v>160158.39999999999</v>
      </c>
      <c r="K19" s="271">
        <v>152882.20000000001</v>
      </c>
      <c r="L19" s="271">
        <v>130514.4</v>
      </c>
      <c r="M19" s="271">
        <v>98084</v>
      </c>
      <c r="N19" s="271">
        <v>75822.2</v>
      </c>
      <c r="O19" s="271">
        <v>56838.6</v>
      </c>
      <c r="P19" s="271">
        <v>47357.4</v>
      </c>
      <c r="Q19" s="271">
        <v>39059</v>
      </c>
      <c r="R19" s="271">
        <v>26663</v>
      </c>
      <c r="S19" s="271">
        <v>13924.6</v>
      </c>
      <c r="T19" s="271">
        <v>6623</v>
      </c>
      <c r="U19" s="271">
        <v>2454.1999999999998</v>
      </c>
      <c r="V19" s="271">
        <v>2044949.4</v>
      </c>
      <c r="X19" s="11">
        <v>1903</v>
      </c>
      <c r="Y19" s="271">
        <v>223700.4</v>
      </c>
      <c r="Z19" s="271">
        <v>225657.2</v>
      </c>
      <c r="AA19" s="271">
        <v>214560.4</v>
      </c>
      <c r="AB19" s="271">
        <v>195644.4</v>
      </c>
      <c r="AC19" s="271">
        <v>185515.8</v>
      </c>
      <c r="AD19" s="271">
        <v>163557.79999999999</v>
      </c>
      <c r="AE19" s="271">
        <v>141290.79999999999</v>
      </c>
      <c r="AF19" s="271">
        <v>124688.6</v>
      </c>
      <c r="AG19" s="271">
        <v>101405.2</v>
      </c>
      <c r="AH19" s="271">
        <v>74558.8</v>
      </c>
      <c r="AI19" s="271">
        <v>59216</v>
      </c>
      <c r="AJ19" s="271">
        <v>45966.8</v>
      </c>
      <c r="AK19" s="271">
        <v>38585.199999999997</v>
      </c>
      <c r="AL19" s="271">
        <v>31728</v>
      </c>
      <c r="AM19" s="271">
        <v>19995.2</v>
      </c>
      <c r="AN19" s="271">
        <v>11089.8</v>
      </c>
      <c r="AO19" s="271">
        <v>5585.6</v>
      </c>
      <c r="AP19" s="271">
        <v>2346.4</v>
      </c>
      <c r="AQ19" s="271">
        <v>1865092.4</v>
      </c>
      <c r="AS19" s="11">
        <v>1903</v>
      </c>
      <c r="AT19" s="271">
        <v>453478.2</v>
      </c>
      <c r="AU19" s="271">
        <v>456783.4</v>
      </c>
      <c r="AV19" s="271">
        <v>432788.4</v>
      </c>
      <c r="AW19" s="271">
        <v>393835</v>
      </c>
      <c r="AX19" s="271">
        <v>371848.2</v>
      </c>
      <c r="AY19" s="271">
        <v>334471.2</v>
      </c>
      <c r="AZ19" s="271">
        <v>301449.2</v>
      </c>
      <c r="BA19" s="271">
        <v>277570.8</v>
      </c>
      <c r="BB19" s="271">
        <v>231919.6</v>
      </c>
      <c r="BC19" s="271">
        <v>172642.8</v>
      </c>
      <c r="BD19" s="271">
        <v>135038.20000000001</v>
      </c>
      <c r="BE19" s="271">
        <v>102805.4</v>
      </c>
      <c r="BF19" s="271">
        <v>85942.6</v>
      </c>
      <c r="BG19" s="271">
        <v>70787</v>
      </c>
      <c r="BH19" s="271">
        <v>46658.2</v>
      </c>
      <c r="BI19" s="271">
        <v>25014.400000000001</v>
      </c>
      <c r="BJ19" s="271">
        <v>12208.6</v>
      </c>
      <c r="BK19" s="271">
        <v>4800.6000000000004</v>
      </c>
      <c r="BL19" s="271">
        <v>3910041.8</v>
      </c>
      <c r="BN19" s="11">
        <v>1903</v>
      </c>
    </row>
    <row r="20" spans="1:66" s="25" customFormat="1">
      <c r="A20" s="24"/>
      <c r="B20" s="262" t="s">
        <v>24</v>
      </c>
      <c r="C20" s="11">
        <v>1904</v>
      </c>
      <c r="D20" s="271">
        <v>234564.7</v>
      </c>
      <c r="E20" s="271">
        <v>231005.3</v>
      </c>
      <c r="F20" s="271">
        <v>217992.5</v>
      </c>
      <c r="G20" s="271">
        <v>201957.9</v>
      </c>
      <c r="H20" s="271">
        <v>191753.60000000001</v>
      </c>
      <c r="I20" s="271">
        <v>174707.1</v>
      </c>
      <c r="J20" s="271">
        <v>161673.1</v>
      </c>
      <c r="K20" s="271">
        <v>152884.79999999999</v>
      </c>
      <c r="L20" s="271">
        <v>132431.1</v>
      </c>
      <c r="M20" s="271">
        <v>102570.5</v>
      </c>
      <c r="N20" s="271">
        <v>79951.8</v>
      </c>
      <c r="O20" s="271">
        <v>58801.4</v>
      </c>
      <c r="P20" s="271">
        <v>47907.6</v>
      </c>
      <c r="Q20" s="271">
        <v>39238</v>
      </c>
      <c r="R20" s="271">
        <v>26987</v>
      </c>
      <c r="S20" s="271">
        <v>14552.9</v>
      </c>
      <c r="T20" s="271">
        <v>6903</v>
      </c>
      <c r="U20" s="271">
        <v>2577.8000000000002</v>
      </c>
      <c r="V20" s="271">
        <v>2078460.1</v>
      </c>
      <c r="X20" s="11">
        <v>1904</v>
      </c>
      <c r="Y20" s="271">
        <v>228094.1</v>
      </c>
      <c r="Z20" s="271">
        <v>225475.8</v>
      </c>
      <c r="AA20" s="271">
        <v>214349.1</v>
      </c>
      <c r="AB20" s="271">
        <v>199081.1</v>
      </c>
      <c r="AC20" s="271">
        <v>189763.20000000001</v>
      </c>
      <c r="AD20" s="271">
        <v>166821.70000000001</v>
      </c>
      <c r="AE20" s="271">
        <v>143739.20000000001</v>
      </c>
      <c r="AF20" s="271">
        <v>126660.9</v>
      </c>
      <c r="AG20" s="271">
        <v>104412.3</v>
      </c>
      <c r="AH20" s="271">
        <v>78894.2</v>
      </c>
      <c r="AI20" s="271">
        <v>62481</v>
      </c>
      <c r="AJ20" s="271">
        <v>47382.2</v>
      </c>
      <c r="AK20" s="271">
        <v>39294.800000000003</v>
      </c>
      <c r="AL20" s="271">
        <v>32349.5</v>
      </c>
      <c r="AM20" s="271">
        <v>20767.8</v>
      </c>
      <c r="AN20" s="271">
        <v>11779.7</v>
      </c>
      <c r="AO20" s="271">
        <v>5854.9</v>
      </c>
      <c r="AP20" s="271">
        <v>2500.6</v>
      </c>
      <c r="AQ20" s="271">
        <v>1899702.1</v>
      </c>
      <c r="AS20" s="11">
        <v>1904</v>
      </c>
      <c r="AT20" s="271">
        <v>462658.8</v>
      </c>
      <c r="AU20" s="271">
        <v>456481.1</v>
      </c>
      <c r="AV20" s="271">
        <v>432341.6</v>
      </c>
      <c r="AW20" s="271">
        <v>401039</v>
      </c>
      <c r="AX20" s="271">
        <v>381516.79999999999</v>
      </c>
      <c r="AY20" s="271">
        <v>341528.8</v>
      </c>
      <c r="AZ20" s="271">
        <v>305412.3</v>
      </c>
      <c r="BA20" s="271">
        <v>279545.7</v>
      </c>
      <c r="BB20" s="271">
        <v>236843.4</v>
      </c>
      <c r="BC20" s="271">
        <v>181464.7</v>
      </c>
      <c r="BD20" s="271">
        <v>142432.79999999999</v>
      </c>
      <c r="BE20" s="271">
        <v>106183.6</v>
      </c>
      <c r="BF20" s="271">
        <v>87202.4</v>
      </c>
      <c r="BG20" s="271">
        <v>71587.5</v>
      </c>
      <c r="BH20" s="271">
        <v>47754.8</v>
      </c>
      <c r="BI20" s="271">
        <v>26332.6</v>
      </c>
      <c r="BJ20" s="271">
        <v>12757.9</v>
      </c>
      <c r="BK20" s="271">
        <v>5078.3999999999996</v>
      </c>
      <c r="BL20" s="271">
        <v>3978162.2</v>
      </c>
      <c r="BN20" s="11">
        <v>1904</v>
      </c>
    </row>
    <row r="21" spans="1:66" s="25" customFormat="1">
      <c r="A21" s="24"/>
      <c r="B21" s="262" t="s">
        <v>24</v>
      </c>
      <c r="C21" s="11">
        <v>1905</v>
      </c>
      <c r="D21" s="271">
        <v>239351.6</v>
      </c>
      <c r="E21" s="271">
        <v>230884.4</v>
      </c>
      <c r="F21" s="271">
        <v>217757</v>
      </c>
      <c r="G21" s="271">
        <v>205725.2</v>
      </c>
      <c r="H21" s="271">
        <v>197174.8</v>
      </c>
      <c r="I21" s="271">
        <v>178500.8</v>
      </c>
      <c r="J21" s="271">
        <v>163187.79999999999</v>
      </c>
      <c r="K21" s="271">
        <v>152887.4</v>
      </c>
      <c r="L21" s="271">
        <v>134347.79999999999</v>
      </c>
      <c r="M21" s="271">
        <v>107057</v>
      </c>
      <c r="N21" s="271">
        <v>84081.4</v>
      </c>
      <c r="O21" s="271">
        <v>60764.2</v>
      </c>
      <c r="P21" s="271">
        <v>48457.8</v>
      </c>
      <c r="Q21" s="271">
        <v>39417</v>
      </c>
      <c r="R21" s="271">
        <v>27311</v>
      </c>
      <c r="S21" s="271">
        <v>15181.2</v>
      </c>
      <c r="T21" s="271">
        <v>7183</v>
      </c>
      <c r="U21" s="271">
        <v>2701.4</v>
      </c>
      <c r="V21" s="271">
        <v>2111970.7999999998</v>
      </c>
      <c r="X21" s="11">
        <v>1905</v>
      </c>
      <c r="Y21" s="271">
        <v>232487.8</v>
      </c>
      <c r="Z21" s="271">
        <v>225294.4</v>
      </c>
      <c r="AA21" s="271">
        <v>214137.8</v>
      </c>
      <c r="AB21" s="271">
        <v>202517.8</v>
      </c>
      <c r="AC21" s="271">
        <v>194010.6</v>
      </c>
      <c r="AD21" s="271">
        <v>170085.6</v>
      </c>
      <c r="AE21" s="271">
        <v>146187.6</v>
      </c>
      <c r="AF21" s="271">
        <v>128633.2</v>
      </c>
      <c r="AG21" s="271">
        <v>107419.4</v>
      </c>
      <c r="AH21" s="271">
        <v>83229.600000000006</v>
      </c>
      <c r="AI21" s="271">
        <v>65746</v>
      </c>
      <c r="AJ21" s="271">
        <v>48797.599999999999</v>
      </c>
      <c r="AK21" s="271">
        <v>40004.400000000001</v>
      </c>
      <c r="AL21" s="271">
        <v>32971</v>
      </c>
      <c r="AM21" s="271">
        <v>21540.400000000001</v>
      </c>
      <c r="AN21" s="271">
        <v>12469.6</v>
      </c>
      <c r="AO21" s="271">
        <v>6124.2</v>
      </c>
      <c r="AP21" s="271">
        <v>2654.8</v>
      </c>
      <c r="AQ21" s="271">
        <v>1934311.8</v>
      </c>
      <c r="AS21" s="11">
        <v>1905</v>
      </c>
      <c r="AT21" s="271">
        <v>471839.4</v>
      </c>
      <c r="AU21" s="271">
        <v>456178.8</v>
      </c>
      <c r="AV21" s="271">
        <v>431894.8</v>
      </c>
      <c r="AW21" s="271">
        <v>408243</v>
      </c>
      <c r="AX21" s="271">
        <v>391185.4</v>
      </c>
      <c r="AY21" s="271">
        <v>348586.4</v>
      </c>
      <c r="AZ21" s="271">
        <v>309375.40000000002</v>
      </c>
      <c r="BA21" s="271">
        <v>281520.59999999998</v>
      </c>
      <c r="BB21" s="271">
        <v>241767.2</v>
      </c>
      <c r="BC21" s="271">
        <v>190286.6</v>
      </c>
      <c r="BD21" s="271">
        <v>149827.4</v>
      </c>
      <c r="BE21" s="271">
        <v>109561.8</v>
      </c>
      <c r="BF21" s="271">
        <v>88462.2</v>
      </c>
      <c r="BG21" s="271">
        <v>72388</v>
      </c>
      <c r="BH21" s="271">
        <v>48851.4</v>
      </c>
      <c r="BI21" s="271">
        <v>27650.799999999999</v>
      </c>
      <c r="BJ21" s="271">
        <v>13307.2</v>
      </c>
      <c r="BK21" s="271">
        <v>5356.2</v>
      </c>
      <c r="BL21" s="271">
        <v>4046282.6</v>
      </c>
      <c r="BN21" s="11">
        <v>1905</v>
      </c>
    </row>
    <row r="22" spans="1:66" s="25" customFormat="1">
      <c r="A22" s="24"/>
      <c r="B22" s="262" t="s">
        <v>24</v>
      </c>
      <c r="C22" s="11">
        <v>1906</v>
      </c>
      <c r="D22" s="271">
        <v>244138.5</v>
      </c>
      <c r="E22" s="271">
        <v>230763.5</v>
      </c>
      <c r="F22" s="271">
        <v>217521.5</v>
      </c>
      <c r="G22" s="271">
        <v>209492.5</v>
      </c>
      <c r="H22" s="271">
        <v>202596</v>
      </c>
      <c r="I22" s="271">
        <v>182294.5</v>
      </c>
      <c r="J22" s="271">
        <v>164702.5</v>
      </c>
      <c r="K22" s="271">
        <v>152890</v>
      </c>
      <c r="L22" s="271">
        <v>136264.5</v>
      </c>
      <c r="M22" s="271">
        <v>111543.5</v>
      </c>
      <c r="N22" s="271">
        <v>88211</v>
      </c>
      <c r="O22" s="271">
        <v>62727</v>
      </c>
      <c r="P22" s="271">
        <v>49008</v>
      </c>
      <c r="Q22" s="271">
        <v>39596</v>
      </c>
      <c r="R22" s="271">
        <v>27635</v>
      </c>
      <c r="S22" s="271">
        <v>15809.5</v>
      </c>
      <c r="T22" s="271">
        <v>7463</v>
      </c>
      <c r="U22" s="271">
        <v>2825</v>
      </c>
      <c r="V22" s="271">
        <v>2145481.5</v>
      </c>
      <c r="X22" s="11">
        <v>1906</v>
      </c>
      <c r="Y22" s="271">
        <v>236881.5</v>
      </c>
      <c r="Z22" s="271">
        <v>225113</v>
      </c>
      <c r="AA22" s="271">
        <v>213926.5</v>
      </c>
      <c r="AB22" s="271">
        <v>205954.5</v>
      </c>
      <c r="AC22" s="271">
        <v>198258</v>
      </c>
      <c r="AD22" s="271">
        <v>173349.5</v>
      </c>
      <c r="AE22" s="271">
        <v>148636</v>
      </c>
      <c r="AF22" s="271">
        <v>130605.5</v>
      </c>
      <c r="AG22" s="271">
        <v>110426.5</v>
      </c>
      <c r="AH22" s="271">
        <v>87565</v>
      </c>
      <c r="AI22" s="271">
        <v>69011</v>
      </c>
      <c r="AJ22" s="271">
        <v>50213</v>
      </c>
      <c r="AK22" s="271">
        <v>40714</v>
      </c>
      <c r="AL22" s="271">
        <v>33592.5</v>
      </c>
      <c r="AM22" s="271">
        <v>22313</v>
      </c>
      <c r="AN22" s="271">
        <v>13159.5</v>
      </c>
      <c r="AO22" s="271">
        <v>6393.5</v>
      </c>
      <c r="AP22" s="271">
        <v>2809</v>
      </c>
      <c r="AQ22" s="271">
        <v>1968921.5</v>
      </c>
      <c r="AS22" s="11">
        <v>1906</v>
      </c>
      <c r="AT22" s="271">
        <v>481020</v>
      </c>
      <c r="AU22" s="271">
        <v>455876.5</v>
      </c>
      <c r="AV22" s="271">
        <v>431448</v>
      </c>
      <c r="AW22" s="271">
        <v>415447</v>
      </c>
      <c r="AX22" s="271">
        <v>400854</v>
      </c>
      <c r="AY22" s="271">
        <v>355644</v>
      </c>
      <c r="AZ22" s="271">
        <v>313338.5</v>
      </c>
      <c r="BA22" s="271">
        <v>283495.5</v>
      </c>
      <c r="BB22" s="271">
        <v>246691</v>
      </c>
      <c r="BC22" s="271">
        <v>199108.5</v>
      </c>
      <c r="BD22" s="271">
        <v>157222</v>
      </c>
      <c r="BE22" s="271">
        <v>112940</v>
      </c>
      <c r="BF22" s="271">
        <v>89722</v>
      </c>
      <c r="BG22" s="271">
        <v>73188.5</v>
      </c>
      <c r="BH22" s="271">
        <v>49948</v>
      </c>
      <c r="BI22" s="271">
        <v>28969</v>
      </c>
      <c r="BJ22" s="271">
        <v>13856.5</v>
      </c>
      <c r="BK22" s="271">
        <v>5634</v>
      </c>
      <c r="BL22" s="271">
        <v>4114403</v>
      </c>
      <c r="BN22" s="11">
        <v>1906</v>
      </c>
    </row>
    <row r="23" spans="1:66" s="25" customFormat="1">
      <c r="A23" s="24"/>
      <c r="B23" s="262" t="s">
        <v>24</v>
      </c>
      <c r="C23" s="109">
        <v>1907</v>
      </c>
      <c r="D23" s="271">
        <v>248925.4</v>
      </c>
      <c r="E23" s="271">
        <v>230642.6</v>
      </c>
      <c r="F23" s="271">
        <v>217286</v>
      </c>
      <c r="G23" s="271">
        <v>213259.8</v>
      </c>
      <c r="H23" s="271">
        <v>208017.2</v>
      </c>
      <c r="I23" s="271">
        <v>186088.2</v>
      </c>
      <c r="J23" s="271">
        <v>166217.20000000001</v>
      </c>
      <c r="K23" s="271">
        <v>152892.6</v>
      </c>
      <c r="L23" s="271">
        <v>138181.20000000001</v>
      </c>
      <c r="M23" s="271">
        <v>116030</v>
      </c>
      <c r="N23" s="271">
        <v>92340.6</v>
      </c>
      <c r="O23" s="271">
        <v>64689.8</v>
      </c>
      <c r="P23" s="271">
        <v>49558.2</v>
      </c>
      <c r="Q23" s="271">
        <v>39775</v>
      </c>
      <c r="R23" s="271">
        <v>27959</v>
      </c>
      <c r="S23" s="271">
        <v>16437.8</v>
      </c>
      <c r="T23" s="271">
        <v>7743</v>
      </c>
      <c r="U23" s="271">
        <v>2948.6</v>
      </c>
      <c r="V23" s="271">
        <v>2178992.2000000002</v>
      </c>
      <c r="X23" s="109">
        <v>1907</v>
      </c>
      <c r="Y23" s="271">
        <v>241275.2</v>
      </c>
      <c r="Z23" s="271">
        <v>224931.6</v>
      </c>
      <c r="AA23" s="271">
        <v>213715.20000000001</v>
      </c>
      <c r="AB23" s="271">
        <v>209391.2</v>
      </c>
      <c r="AC23" s="271">
        <v>202505.4</v>
      </c>
      <c r="AD23" s="271">
        <v>176613.4</v>
      </c>
      <c r="AE23" s="271">
        <v>151084.4</v>
      </c>
      <c r="AF23" s="271">
        <v>132577.79999999999</v>
      </c>
      <c r="AG23" s="271">
        <v>113433.60000000001</v>
      </c>
      <c r="AH23" s="271">
        <v>91900.4</v>
      </c>
      <c r="AI23" s="271">
        <v>72276</v>
      </c>
      <c r="AJ23" s="271">
        <v>51628.4</v>
      </c>
      <c r="AK23" s="271">
        <v>41423.599999999999</v>
      </c>
      <c r="AL23" s="271">
        <v>34214</v>
      </c>
      <c r="AM23" s="271">
        <v>23085.599999999999</v>
      </c>
      <c r="AN23" s="271">
        <v>13849.4</v>
      </c>
      <c r="AO23" s="271">
        <v>6662.8</v>
      </c>
      <c r="AP23" s="271">
        <v>2963.2</v>
      </c>
      <c r="AQ23" s="271">
        <v>2003531.2</v>
      </c>
      <c r="AS23" s="109">
        <v>1907</v>
      </c>
      <c r="AT23" s="271">
        <v>490200.6</v>
      </c>
      <c r="AU23" s="271">
        <v>455574.2</v>
      </c>
      <c r="AV23" s="271">
        <v>431001.2</v>
      </c>
      <c r="AW23" s="271">
        <v>422651</v>
      </c>
      <c r="AX23" s="271">
        <v>410522.6</v>
      </c>
      <c r="AY23" s="271">
        <v>362701.6</v>
      </c>
      <c r="AZ23" s="271">
        <v>317301.59999999998</v>
      </c>
      <c r="BA23" s="271">
        <v>285470.40000000002</v>
      </c>
      <c r="BB23" s="271">
        <v>251614.8</v>
      </c>
      <c r="BC23" s="271">
        <v>207930.4</v>
      </c>
      <c r="BD23" s="271">
        <v>164616.6</v>
      </c>
      <c r="BE23" s="271">
        <v>116318.2</v>
      </c>
      <c r="BF23" s="271">
        <v>90981.8</v>
      </c>
      <c r="BG23" s="271">
        <v>73989</v>
      </c>
      <c r="BH23" s="271">
        <v>51044.6</v>
      </c>
      <c r="BI23" s="271">
        <v>30287.200000000001</v>
      </c>
      <c r="BJ23" s="271">
        <v>14405.8</v>
      </c>
      <c r="BK23" s="271">
        <v>5911.8</v>
      </c>
      <c r="BL23" s="271">
        <v>4182523.4</v>
      </c>
      <c r="BN23" s="11">
        <v>1907</v>
      </c>
    </row>
    <row r="24" spans="1:66" s="25" customFormat="1">
      <c r="A24" s="24"/>
      <c r="B24" s="262" t="s">
        <v>24</v>
      </c>
      <c r="C24" s="109">
        <v>1908</v>
      </c>
      <c r="D24" s="271">
        <v>253712.3</v>
      </c>
      <c r="E24" s="271">
        <v>230521.7</v>
      </c>
      <c r="F24" s="271">
        <v>217050.5</v>
      </c>
      <c r="G24" s="271">
        <v>217027.1</v>
      </c>
      <c r="H24" s="271">
        <v>213438.4</v>
      </c>
      <c r="I24" s="271">
        <v>189881.9</v>
      </c>
      <c r="J24" s="271">
        <v>167731.9</v>
      </c>
      <c r="K24" s="271">
        <v>152895.20000000001</v>
      </c>
      <c r="L24" s="271">
        <v>140097.9</v>
      </c>
      <c r="M24" s="271">
        <v>120516.5</v>
      </c>
      <c r="N24" s="271">
        <v>96470.2</v>
      </c>
      <c r="O24" s="271">
        <v>66652.600000000006</v>
      </c>
      <c r="P24" s="271">
        <v>50108.4</v>
      </c>
      <c r="Q24" s="271">
        <v>39954</v>
      </c>
      <c r="R24" s="271">
        <v>28283</v>
      </c>
      <c r="S24" s="271">
        <v>17066.099999999999</v>
      </c>
      <c r="T24" s="271">
        <v>8023</v>
      </c>
      <c r="U24" s="271">
        <v>3072.2</v>
      </c>
      <c r="V24" s="271">
        <v>2212502.9</v>
      </c>
      <c r="X24" s="109">
        <v>1908</v>
      </c>
      <c r="Y24" s="271">
        <v>245668.9</v>
      </c>
      <c r="Z24" s="271">
        <v>224750.2</v>
      </c>
      <c r="AA24" s="271">
        <v>213503.9</v>
      </c>
      <c r="AB24" s="271">
        <v>212827.9</v>
      </c>
      <c r="AC24" s="271">
        <v>206752.8</v>
      </c>
      <c r="AD24" s="271">
        <v>179877.3</v>
      </c>
      <c r="AE24" s="271">
        <v>153532.79999999999</v>
      </c>
      <c r="AF24" s="271">
        <v>134550.1</v>
      </c>
      <c r="AG24" s="271">
        <v>116440.7</v>
      </c>
      <c r="AH24" s="271">
        <v>96235.8</v>
      </c>
      <c r="AI24" s="271">
        <v>75541</v>
      </c>
      <c r="AJ24" s="271">
        <v>53043.8</v>
      </c>
      <c r="AK24" s="271">
        <v>42133.2</v>
      </c>
      <c r="AL24" s="271">
        <v>34835.5</v>
      </c>
      <c r="AM24" s="271">
        <v>23858.2</v>
      </c>
      <c r="AN24" s="271">
        <v>14539.3</v>
      </c>
      <c r="AO24" s="271">
        <v>6932.1</v>
      </c>
      <c r="AP24" s="271">
        <v>3117.4</v>
      </c>
      <c r="AQ24" s="271">
        <v>2038140.9</v>
      </c>
      <c r="AS24" s="109">
        <v>1908</v>
      </c>
      <c r="AT24" s="271">
        <v>499381.2</v>
      </c>
      <c r="AU24" s="271">
        <v>455271.9</v>
      </c>
      <c r="AV24" s="271">
        <v>430554.4</v>
      </c>
      <c r="AW24" s="271">
        <v>429855</v>
      </c>
      <c r="AX24" s="271">
        <v>420191.2</v>
      </c>
      <c r="AY24" s="271">
        <v>369759.2</v>
      </c>
      <c r="AZ24" s="271">
        <v>321264.7</v>
      </c>
      <c r="BA24" s="271">
        <v>287445.3</v>
      </c>
      <c r="BB24" s="271">
        <v>256538.6</v>
      </c>
      <c r="BC24" s="271">
        <v>216752.3</v>
      </c>
      <c r="BD24" s="271">
        <v>172011.2</v>
      </c>
      <c r="BE24" s="271">
        <v>119696.4</v>
      </c>
      <c r="BF24" s="271">
        <v>92241.600000000006</v>
      </c>
      <c r="BG24" s="271">
        <v>74789.5</v>
      </c>
      <c r="BH24" s="271">
        <v>52141.2</v>
      </c>
      <c r="BI24" s="271">
        <v>31605.4</v>
      </c>
      <c r="BJ24" s="271">
        <v>14955.1</v>
      </c>
      <c r="BK24" s="271">
        <v>6189.6</v>
      </c>
      <c r="BL24" s="271">
        <v>4250643.8</v>
      </c>
      <c r="BN24" s="11">
        <v>1908</v>
      </c>
    </row>
    <row r="25" spans="1:66" s="25" customFormat="1">
      <c r="A25" s="24"/>
      <c r="B25" s="262" t="s">
        <v>24</v>
      </c>
      <c r="C25" s="109">
        <v>1909</v>
      </c>
      <c r="D25" s="271">
        <v>258499.20000000001</v>
      </c>
      <c r="E25" s="271">
        <v>230400.8</v>
      </c>
      <c r="F25" s="271">
        <v>216815</v>
      </c>
      <c r="G25" s="271">
        <v>220794.4</v>
      </c>
      <c r="H25" s="271">
        <v>218859.6</v>
      </c>
      <c r="I25" s="271">
        <v>193675.6</v>
      </c>
      <c r="J25" s="271">
        <v>169246.6</v>
      </c>
      <c r="K25" s="271">
        <v>152897.79999999999</v>
      </c>
      <c r="L25" s="271">
        <v>142014.6</v>
      </c>
      <c r="M25" s="271">
        <v>125003</v>
      </c>
      <c r="N25" s="271">
        <v>100599.8</v>
      </c>
      <c r="O25" s="271">
        <v>68615.399999999994</v>
      </c>
      <c r="P25" s="271">
        <v>50658.6</v>
      </c>
      <c r="Q25" s="271">
        <v>40133</v>
      </c>
      <c r="R25" s="271">
        <v>28607</v>
      </c>
      <c r="S25" s="271">
        <v>17694.400000000001</v>
      </c>
      <c r="T25" s="271">
        <v>8303</v>
      </c>
      <c r="U25" s="271">
        <v>3195.8</v>
      </c>
      <c r="V25" s="271">
        <v>2246013.6</v>
      </c>
      <c r="X25" s="109">
        <v>1909</v>
      </c>
      <c r="Y25" s="271">
        <v>250062.6</v>
      </c>
      <c r="Z25" s="271">
        <v>224568.8</v>
      </c>
      <c r="AA25" s="271">
        <v>213292.6</v>
      </c>
      <c r="AB25" s="271">
        <v>216264.6</v>
      </c>
      <c r="AC25" s="271">
        <v>211000.2</v>
      </c>
      <c r="AD25" s="271">
        <v>183141.2</v>
      </c>
      <c r="AE25" s="271">
        <v>155981.20000000001</v>
      </c>
      <c r="AF25" s="271">
        <v>136522.4</v>
      </c>
      <c r="AG25" s="271">
        <v>119447.8</v>
      </c>
      <c r="AH25" s="271">
        <v>100571.2</v>
      </c>
      <c r="AI25" s="271">
        <v>78806</v>
      </c>
      <c r="AJ25" s="271">
        <v>54459.199999999997</v>
      </c>
      <c r="AK25" s="271">
        <v>42842.8</v>
      </c>
      <c r="AL25" s="271">
        <v>35457</v>
      </c>
      <c r="AM25" s="271">
        <v>24630.799999999999</v>
      </c>
      <c r="AN25" s="271">
        <v>15229.2</v>
      </c>
      <c r="AO25" s="271">
        <v>7201.4</v>
      </c>
      <c r="AP25" s="271">
        <v>3271.6</v>
      </c>
      <c r="AQ25" s="271">
        <v>2072750.6</v>
      </c>
      <c r="AS25" s="109">
        <v>1909</v>
      </c>
      <c r="AT25" s="271">
        <v>508561.8</v>
      </c>
      <c r="AU25" s="271">
        <v>454969.59999999998</v>
      </c>
      <c r="AV25" s="271">
        <v>430107.6</v>
      </c>
      <c r="AW25" s="271">
        <v>437059</v>
      </c>
      <c r="AX25" s="271">
        <v>429859.8</v>
      </c>
      <c r="AY25" s="271">
        <v>376816.8</v>
      </c>
      <c r="AZ25" s="271">
        <v>325227.8</v>
      </c>
      <c r="BA25" s="271">
        <v>289420.2</v>
      </c>
      <c r="BB25" s="271">
        <v>261462.39999999999</v>
      </c>
      <c r="BC25" s="271">
        <v>225574.2</v>
      </c>
      <c r="BD25" s="271">
        <v>179405.8</v>
      </c>
      <c r="BE25" s="271">
        <v>123074.6</v>
      </c>
      <c r="BF25" s="271">
        <v>93501.4</v>
      </c>
      <c r="BG25" s="271">
        <v>75590</v>
      </c>
      <c r="BH25" s="271">
        <v>53237.8</v>
      </c>
      <c r="BI25" s="271">
        <v>32923.599999999999</v>
      </c>
      <c r="BJ25" s="271">
        <v>15504.4</v>
      </c>
      <c r="BK25" s="271">
        <v>6467.4</v>
      </c>
      <c r="BL25" s="271">
        <v>4318764.2</v>
      </c>
      <c r="BN25" s="11">
        <v>1909</v>
      </c>
    </row>
    <row r="26" spans="1:66" s="25" customFormat="1">
      <c r="A26" s="24"/>
      <c r="B26" s="262" t="s">
        <v>24</v>
      </c>
      <c r="C26" s="109">
        <v>1910</v>
      </c>
      <c r="D26" s="271">
        <v>263286.09999999998</v>
      </c>
      <c r="E26" s="271">
        <v>230279.9</v>
      </c>
      <c r="F26" s="271">
        <v>216579.5</v>
      </c>
      <c r="G26" s="271">
        <v>224561.7</v>
      </c>
      <c r="H26" s="271">
        <v>224280.8</v>
      </c>
      <c r="I26" s="271">
        <v>197469.3</v>
      </c>
      <c r="J26" s="271">
        <v>170761.3</v>
      </c>
      <c r="K26" s="271">
        <v>152900.4</v>
      </c>
      <c r="L26" s="271">
        <v>143931.29999999999</v>
      </c>
      <c r="M26" s="271">
        <v>129489.5</v>
      </c>
      <c r="N26" s="271">
        <v>104729.4</v>
      </c>
      <c r="O26" s="271">
        <v>70578.2</v>
      </c>
      <c r="P26" s="271">
        <v>51208.800000000003</v>
      </c>
      <c r="Q26" s="271">
        <v>40312</v>
      </c>
      <c r="R26" s="271">
        <v>28931</v>
      </c>
      <c r="S26" s="271">
        <v>18322.7</v>
      </c>
      <c r="T26" s="271">
        <v>8583</v>
      </c>
      <c r="U26" s="271">
        <v>3319.4</v>
      </c>
      <c r="V26" s="271">
        <v>2279524.2999999998</v>
      </c>
      <c r="X26" s="109">
        <v>1910</v>
      </c>
      <c r="Y26" s="271">
        <v>254456.3</v>
      </c>
      <c r="Z26" s="271">
        <v>224387.4</v>
      </c>
      <c r="AA26" s="271">
        <v>213081.3</v>
      </c>
      <c r="AB26" s="271">
        <v>219701.3</v>
      </c>
      <c r="AC26" s="271">
        <v>215247.6</v>
      </c>
      <c r="AD26" s="271">
        <v>186405.1</v>
      </c>
      <c r="AE26" s="271">
        <v>158429.6</v>
      </c>
      <c r="AF26" s="271">
        <v>138494.70000000001</v>
      </c>
      <c r="AG26" s="271">
        <v>122454.9</v>
      </c>
      <c r="AH26" s="271">
        <v>104906.6</v>
      </c>
      <c r="AI26" s="271">
        <v>82071</v>
      </c>
      <c r="AJ26" s="271">
        <v>55874.6</v>
      </c>
      <c r="AK26" s="271">
        <v>43552.4</v>
      </c>
      <c r="AL26" s="271">
        <v>36078.5</v>
      </c>
      <c r="AM26" s="271">
        <v>25403.4</v>
      </c>
      <c r="AN26" s="271">
        <v>15919.1</v>
      </c>
      <c r="AO26" s="271">
        <v>7470.7</v>
      </c>
      <c r="AP26" s="271">
        <v>3425.8</v>
      </c>
      <c r="AQ26" s="271">
        <v>2107360.2999999998</v>
      </c>
      <c r="AS26" s="109">
        <v>1910</v>
      </c>
      <c r="AT26" s="271">
        <v>517742.4</v>
      </c>
      <c r="AU26" s="271">
        <v>454667.3</v>
      </c>
      <c r="AV26" s="271">
        <v>429660.8</v>
      </c>
      <c r="AW26" s="271">
        <v>444263</v>
      </c>
      <c r="AX26" s="271">
        <v>439528.4</v>
      </c>
      <c r="AY26" s="271">
        <v>383874.4</v>
      </c>
      <c r="AZ26" s="271">
        <v>329190.90000000002</v>
      </c>
      <c r="BA26" s="271">
        <v>291395.09999999998</v>
      </c>
      <c r="BB26" s="271">
        <v>266386.2</v>
      </c>
      <c r="BC26" s="271">
        <v>234396.1</v>
      </c>
      <c r="BD26" s="271">
        <v>186800.4</v>
      </c>
      <c r="BE26" s="271">
        <v>126452.8</v>
      </c>
      <c r="BF26" s="271">
        <v>94761.2</v>
      </c>
      <c r="BG26" s="271">
        <v>76390.5</v>
      </c>
      <c r="BH26" s="271">
        <v>54334.400000000001</v>
      </c>
      <c r="BI26" s="271">
        <v>34241.800000000003</v>
      </c>
      <c r="BJ26" s="271">
        <v>16053.7</v>
      </c>
      <c r="BK26" s="271">
        <v>6745.2</v>
      </c>
      <c r="BL26" s="271">
        <v>4386884.5999999996</v>
      </c>
      <c r="BN26" s="12">
        <v>1910</v>
      </c>
    </row>
    <row r="27" spans="1:66" s="25" customFormat="1">
      <c r="A27" s="24"/>
      <c r="B27" s="262" t="s">
        <v>24</v>
      </c>
      <c r="C27" s="109">
        <v>1911</v>
      </c>
      <c r="D27" s="271">
        <v>268073</v>
      </c>
      <c r="E27" s="271">
        <v>230159</v>
      </c>
      <c r="F27" s="271">
        <v>216344</v>
      </c>
      <c r="G27" s="271">
        <v>228329</v>
      </c>
      <c r="H27" s="271">
        <v>229702</v>
      </c>
      <c r="I27" s="271">
        <v>201263</v>
      </c>
      <c r="J27" s="271">
        <v>172276</v>
      </c>
      <c r="K27" s="271">
        <v>152903</v>
      </c>
      <c r="L27" s="271">
        <v>145848</v>
      </c>
      <c r="M27" s="271">
        <v>133976</v>
      </c>
      <c r="N27" s="271">
        <v>108859</v>
      </c>
      <c r="O27" s="271">
        <v>72541</v>
      </c>
      <c r="P27" s="271">
        <v>51759</v>
      </c>
      <c r="Q27" s="271">
        <v>40491</v>
      </c>
      <c r="R27" s="271">
        <v>29255</v>
      </c>
      <c r="S27" s="271">
        <v>18951</v>
      </c>
      <c r="T27" s="271">
        <v>8863</v>
      </c>
      <c r="U27" s="271">
        <v>3443</v>
      </c>
      <c r="V27" s="271">
        <v>2313035</v>
      </c>
      <c r="X27" s="109">
        <v>1911</v>
      </c>
      <c r="Y27" s="271">
        <v>258850</v>
      </c>
      <c r="Z27" s="271">
        <v>224206</v>
      </c>
      <c r="AA27" s="271">
        <v>212870</v>
      </c>
      <c r="AB27" s="271">
        <v>223138</v>
      </c>
      <c r="AC27" s="271">
        <v>219495</v>
      </c>
      <c r="AD27" s="271">
        <v>189669</v>
      </c>
      <c r="AE27" s="271">
        <v>160878</v>
      </c>
      <c r="AF27" s="271">
        <v>140467</v>
      </c>
      <c r="AG27" s="271">
        <v>125462</v>
      </c>
      <c r="AH27" s="271">
        <v>109242</v>
      </c>
      <c r="AI27" s="271">
        <v>85336</v>
      </c>
      <c r="AJ27" s="271">
        <v>57290</v>
      </c>
      <c r="AK27" s="271">
        <v>44262</v>
      </c>
      <c r="AL27" s="271">
        <v>36700</v>
      </c>
      <c r="AM27" s="271">
        <v>26176</v>
      </c>
      <c r="AN27" s="271">
        <v>16609</v>
      </c>
      <c r="AO27" s="271">
        <v>7740</v>
      </c>
      <c r="AP27" s="271">
        <v>3580</v>
      </c>
      <c r="AQ27" s="271">
        <v>2141970</v>
      </c>
      <c r="AS27" s="109">
        <v>1911</v>
      </c>
      <c r="AT27" s="271">
        <v>526923</v>
      </c>
      <c r="AU27" s="271">
        <v>454365</v>
      </c>
      <c r="AV27" s="271">
        <v>429214</v>
      </c>
      <c r="AW27" s="271">
        <v>451467</v>
      </c>
      <c r="AX27" s="271">
        <v>449197</v>
      </c>
      <c r="AY27" s="271">
        <v>390932</v>
      </c>
      <c r="AZ27" s="271">
        <v>333154</v>
      </c>
      <c r="BA27" s="271">
        <v>293370</v>
      </c>
      <c r="BB27" s="271">
        <v>271310</v>
      </c>
      <c r="BC27" s="271">
        <v>243218</v>
      </c>
      <c r="BD27" s="271">
        <v>194195</v>
      </c>
      <c r="BE27" s="271">
        <v>129831</v>
      </c>
      <c r="BF27" s="271">
        <v>96021</v>
      </c>
      <c r="BG27" s="271">
        <v>77191</v>
      </c>
      <c r="BH27" s="271">
        <v>55431</v>
      </c>
      <c r="BI27" s="271">
        <v>35560</v>
      </c>
      <c r="BJ27" s="271">
        <v>16603</v>
      </c>
      <c r="BK27" s="271">
        <v>7023</v>
      </c>
      <c r="BL27" s="271">
        <v>4455005</v>
      </c>
      <c r="BN27" s="12">
        <v>1911</v>
      </c>
    </row>
    <row r="28" spans="1:66" s="25" customFormat="1">
      <c r="A28" s="24"/>
      <c r="B28" s="262" t="s">
        <v>24</v>
      </c>
      <c r="C28" s="109">
        <v>1912</v>
      </c>
      <c r="D28" s="271">
        <v>271995.7</v>
      </c>
      <c r="E28" s="271">
        <v>237363.1</v>
      </c>
      <c r="F28" s="271">
        <v>221569.6</v>
      </c>
      <c r="G28" s="271">
        <v>229276.1</v>
      </c>
      <c r="H28" s="271">
        <v>228741.8</v>
      </c>
      <c r="I28" s="271">
        <v>203606.7</v>
      </c>
      <c r="J28" s="271">
        <v>177758.4</v>
      </c>
      <c r="K28" s="271">
        <v>157502.70000000001</v>
      </c>
      <c r="L28" s="271">
        <v>148323.20000000001</v>
      </c>
      <c r="M28" s="271">
        <v>135208.4</v>
      </c>
      <c r="N28" s="271">
        <v>111473.1</v>
      </c>
      <c r="O28" s="271">
        <v>77026.899999999994</v>
      </c>
      <c r="P28" s="271">
        <v>55683.1</v>
      </c>
      <c r="Q28" s="271">
        <v>42171.9</v>
      </c>
      <c r="R28" s="271">
        <v>29689.5</v>
      </c>
      <c r="S28" s="271">
        <v>19035.900000000001</v>
      </c>
      <c r="T28" s="271">
        <v>8926.7000000000007</v>
      </c>
      <c r="U28" s="271">
        <v>3568.7</v>
      </c>
      <c r="V28" s="271">
        <v>2358921.5</v>
      </c>
      <c r="X28" s="109">
        <v>1912</v>
      </c>
      <c r="Y28" s="271">
        <v>262595</v>
      </c>
      <c r="Z28" s="271">
        <v>231295.4</v>
      </c>
      <c r="AA28" s="271">
        <v>217803</v>
      </c>
      <c r="AB28" s="271">
        <v>224104.2</v>
      </c>
      <c r="AC28" s="271">
        <v>220545.5</v>
      </c>
      <c r="AD28" s="271">
        <v>194432.1</v>
      </c>
      <c r="AE28" s="271">
        <v>166900.20000000001</v>
      </c>
      <c r="AF28" s="271">
        <v>145550.29999999999</v>
      </c>
      <c r="AG28" s="271">
        <v>129105.8</v>
      </c>
      <c r="AH28" s="271">
        <v>112047.8</v>
      </c>
      <c r="AI28" s="271">
        <v>88812.4</v>
      </c>
      <c r="AJ28" s="271">
        <v>61611</v>
      </c>
      <c r="AK28" s="271">
        <v>47715.8</v>
      </c>
      <c r="AL28" s="271">
        <v>38030</v>
      </c>
      <c r="AM28" s="271">
        <v>26758.400000000001</v>
      </c>
      <c r="AN28" s="271">
        <v>17018.099999999999</v>
      </c>
      <c r="AO28" s="271">
        <v>7996</v>
      </c>
      <c r="AP28" s="271">
        <v>3772</v>
      </c>
      <c r="AQ28" s="271">
        <v>2196093</v>
      </c>
      <c r="AS28" s="109">
        <v>1912</v>
      </c>
      <c r="AT28" s="271">
        <v>534590.69999999995</v>
      </c>
      <c r="AU28" s="271">
        <v>468658.5</v>
      </c>
      <c r="AV28" s="271">
        <v>439372.6</v>
      </c>
      <c r="AW28" s="271">
        <v>453380.3</v>
      </c>
      <c r="AX28" s="271">
        <v>449287.3</v>
      </c>
      <c r="AY28" s="271">
        <v>398038.8</v>
      </c>
      <c r="AZ28" s="271">
        <v>344658.6</v>
      </c>
      <c r="BA28" s="271">
        <v>303053</v>
      </c>
      <c r="BB28" s="271">
        <v>277429</v>
      </c>
      <c r="BC28" s="271">
        <v>247256.2</v>
      </c>
      <c r="BD28" s="271">
        <v>200285.5</v>
      </c>
      <c r="BE28" s="271">
        <v>138637.9</v>
      </c>
      <c r="BF28" s="271">
        <v>103398.9</v>
      </c>
      <c r="BG28" s="271">
        <v>80201.899999999994</v>
      </c>
      <c r="BH28" s="271">
        <v>56447.9</v>
      </c>
      <c r="BI28" s="271">
        <v>36054</v>
      </c>
      <c r="BJ28" s="271">
        <v>16922.7</v>
      </c>
      <c r="BK28" s="271">
        <v>7340.7</v>
      </c>
      <c r="BL28" s="271">
        <v>4555014.5</v>
      </c>
      <c r="BN28" s="12">
        <v>1912</v>
      </c>
    </row>
    <row r="29" spans="1:66" s="25" customFormat="1">
      <c r="A29" s="24"/>
      <c r="B29" s="262" t="s">
        <v>24</v>
      </c>
      <c r="C29" s="109">
        <v>1913</v>
      </c>
      <c r="D29" s="271">
        <v>275918.40000000002</v>
      </c>
      <c r="E29" s="271">
        <v>244567.2</v>
      </c>
      <c r="F29" s="271">
        <v>226795.2</v>
      </c>
      <c r="G29" s="271">
        <v>230223.2</v>
      </c>
      <c r="H29" s="271">
        <v>227781.6</v>
      </c>
      <c r="I29" s="271">
        <v>205950.4</v>
      </c>
      <c r="J29" s="271">
        <v>183240.8</v>
      </c>
      <c r="K29" s="271">
        <v>162102.39999999999</v>
      </c>
      <c r="L29" s="271">
        <v>150798.39999999999</v>
      </c>
      <c r="M29" s="271">
        <v>136440.79999999999</v>
      </c>
      <c r="N29" s="271">
        <v>114087.2</v>
      </c>
      <c r="O29" s="271">
        <v>81512.800000000003</v>
      </c>
      <c r="P29" s="271">
        <v>59607.199999999997</v>
      </c>
      <c r="Q29" s="271">
        <v>43852.800000000003</v>
      </c>
      <c r="R29" s="271">
        <v>30124</v>
      </c>
      <c r="S29" s="271">
        <v>19120.8</v>
      </c>
      <c r="T29" s="271">
        <v>8990.4</v>
      </c>
      <c r="U29" s="271">
        <v>3694.4</v>
      </c>
      <c r="V29" s="271">
        <v>2404808</v>
      </c>
      <c r="X29" s="109">
        <v>1913</v>
      </c>
      <c r="Y29" s="271">
        <v>266340</v>
      </c>
      <c r="Z29" s="271">
        <v>238384.8</v>
      </c>
      <c r="AA29" s="271">
        <v>222736</v>
      </c>
      <c r="AB29" s="271">
        <v>225070.4</v>
      </c>
      <c r="AC29" s="271">
        <v>221596</v>
      </c>
      <c r="AD29" s="271">
        <v>199195.2</v>
      </c>
      <c r="AE29" s="271">
        <v>172922.4</v>
      </c>
      <c r="AF29" s="271">
        <v>150633.60000000001</v>
      </c>
      <c r="AG29" s="271">
        <v>132749.6</v>
      </c>
      <c r="AH29" s="271">
        <v>114853.6</v>
      </c>
      <c r="AI29" s="271">
        <v>92288.8</v>
      </c>
      <c r="AJ29" s="271">
        <v>65932</v>
      </c>
      <c r="AK29" s="271">
        <v>51169.599999999999</v>
      </c>
      <c r="AL29" s="271">
        <v>39360</v>
      </c>
      <c r="AM29" s="271">
        <v>27340.799999999999</v>
      </c>
      <c r="AN29" s="271">
        <v>17427.2</v>
      </c>
      <c r="AO29" s="271">
        <v>8252</v>
      </c>
      <c r="AP29" s="271">
        <v>3964</v>
      </c>
      <c r="AQ29" s="271">
        <v>2250216</v>
      </c>
      <c r="AS29" s="109">
        <v>1913</v>
      </c>
      <c r="AT29" s="271">
        <v>542258.4</v>
      </c>
      <c r="AU29" s="271">
        <v>482952</v>
      </c>
      <c r="AV29" s="271">
        <v>449531.2</v>
      </c>
      <c r="AW29" s="271">
        <v>455293.6</v>
      </c>
      <c r="AX29" s="271">
        <v>449377.6</v>
      </c>
      <c r="AY29" s="271">
        <v>405145.59999999998</v>
      </c>
      <c r="AZ29" s="271">
        <v>356163.2</v>
      </c>
      <c r="BA29" s="271">
        <v>312736</v>
      </c>
      <c r="BB29" s="271">
        <v>283548</v>
      </c>
      <c r="BC29" s="271">
        <v>251294.4</v>
      </c>
      <c r="BD29" s="271">
        <v>206376</v>
      </c>
      <c r="BE29" s="271">
        <v>147444.79999999999</v>
      </c>
      <c r="BF29" s="271">
        <v>110776.8</v>
      </c>
      <c r="BG29" s="271">
        <v>83212.800000000003</v>
      </c>
      <c r="BH29" s="271">
        <v>57464.800000000003</v>
      </c>
      <c r="BI29" s="271">
        <v>36548</v>
      </c>
      <c r="BJ29" s="271">
        <v>17242.400000000001</v>
      </c>
      <c r="BK29" s="271">
        <v>7658.4</v>
      </c>
      <c r="BL29" s="271">
        <v>4655024</v>
      </c>
      <c r="BN29" s="12">
        <v>1913</v>
      </c>
    </row>
    <row r="30" spans="1:66" s="25" customFormat="1">
      <c r="A30" s="24"/>
      <c r="B30" s="262" t="s">
        <v>24</v>
      </c>
      <c r="C30" s="109">
        <v>1914</v>
      </c>
      <c r="D30" s="271">
        <v>279841.09999999998</v>
      </c>
      <c r="E30" s="271">
        <v>251771.3</v>
      </c>
      <c r="F30" s="271">
        <v>232020.8</v>
      </c>
      <c r="G30" s="271">
        <v>231170.3</v>
      </c>
      <c r="H30" s="271">
        <v>226821.4</v>
      </c>
      <c r="I30" s="271">
        <v>208294.1</v>
      </c>
      <c r="J30" s="271">
        <v>188723.20000000001</v>
      </c>
      <c r="K30" s="271">
        <v>166702.1</v>
      </c>
      <c r="L30" s="271">
        <v>153273.60000000001</v>
      </c>
      <c r="M30" s="271">
        <v>137673.20000000001</v>
      </c>
      <c r="N30" s="271">
        <v>116701.3</v>
      </c>
      <c r="O30" s="271">
        <v>85998.7</v>
      </c>
      <c r="P30" s="271">
        <v>63531.3</v>
      </c>
      <c r="Q30" s="271">
        <v>45533.7</v>
      </c>
      <c r="R30" s="271">
        <v>30558.5</v>
      </c>
      <c r="S30" s="271">
        <v>19205.7</v>
      </c>
      <c r="T30" s="271">
        <v>9054.1</v>
      </c>
      <c r="U30" s="271">
        <v>3820.1</v>
      </c>
      <c r="V30" s="271">
        <v>2450694.5</v>
      </c>
      <c r="X30" s="109">
        <v>1914</v>
      </c>
      <c r="Y30" s="271">
        <v>270085</v>
      </c>
      <c r="Z30" s="271">
        <v>245474.2</v>
      </c>
      <c r="AA30" s="271">
        <v>227669</v>
      </c>
      <c r="AB30" s="271">
        <v>226036.6</v>
      </c>
      <c r="AC30" s="271">
        <v>222646.5</v>
      </c>
      <c r="AD30" s="271">
        <v>203958.3</v>
      </c>
      <c r="AE30" s="271">
        <v>178944.6</v>
      </c>
      <c r="AF30" s="271">
        <v>155716.9</v>
      </c>
      <c r="AG30" s="271">
        <v>136393.4</v>
      </c>
      <c r="AH30" s="271">
        <v>117659.4</v>
      </c>
      <c r="AI30" s="271">
        <v>95765.2</v>
      </c>
      <c r="AJ30" s="271">
        <v>70253</v>
      </c>
      <c r="AK30" s="271">
        <v>54623.4</v>
      </c>
      <c r="AL30" s="271">
        <v>40690</v>
      </c>
      <c r="AM30" s="271">
        <v>27923.200000000001</v>
      </c>
      <c r="AN30" s="271">
        <v>17836.3</v>
      </c>
      <c r="AO30" s="271">
        <v>8508</v>
      </c>
      <c r="AP30" s="271">
        <v>4156</v>
      </c>
      <c r="AQ30" s="271">
        <v>2304339</v>
      </c>
      <c r="AS30" s="109">
        <v>1914</v>
      </c>
      <c r="AT30" s="271">
        <v>549926.1</v>
      </c>
      <c r="AU30" s="271">
        <v>497245.5</v>
      </c>
      <c r="AV30" s="271">
        <v>459689.8</v>
      </c>
      <c r="AW30" s="271">
        <v>457206.9</v>
      </c>
      <c r="AX30" s="271">
        <v>449467.9</v>
      </c>
      <c r="AY30" s="271">
        <v>412252.4</v>
      </c>
      <c r="AZ30" s="271">
        <v>367667.8</v>
      </c>
      <c r="BA30" s="271">
        <v>322419</v>
      </c>
      <c r="BB30" s="271">
        <v>289667</v>
      </c>
      <c r="BC30" s="271">
        <v>255332.6</v>
      </c>
      <c r="BD30" s="271">
        <v>212466.5</v>
      </c>
      <c r="BE30" s="271">
        <v>156251.70000000001</v>
      </c>
      <c r="BF30" s="271">
        <v>118154.7</v>
      </c>
      <c r="BG30" s="271">
        <v>86223.7</v>
      </c>
      <c r="BH30" s="271">
        <v>58481.7</v>
      </c>
      <c r="BI30" s="271">
        <v>37042</v>
      </c>
      <c r="BJ30" s="271">
        <v>17562.099999999999</v>
      </c>
      <c r="BK30" s="271">
        <v>7976.1</v>
      </c>
      <c r="BL30" s="271">
        <v>4755033.5</v>
      </c>
      <c r="BN30" s="12">
        <v>1914</v>
      </c>
    </row>
    <row r="31" spans="1:66" s="25" customFormat="1">
      <c r="A31" s="24"/>
      <c r="B31" s="262" t="s">
        <v>24</v>
      </c>
      <c r="C31" s="109">
        <v>1915</v>
      </c>
      <c r="D31" s="271">
        <v>283763.8</v>
      </c>
      <c r="E31" s="271">
        <v>258975.4</v>
      </c>
      <c r="F31" s="271">
        <v>237246.4</v>
      </c>
      <c r="G31" s="271">
        <v>232117.4</v>
      </c>
      <c r="H31" s="271">
        <v>225861.2</v>
      </c>
      <c r="I31" s="271">
        <v>210637.8</v>
      </c>
      <c r="J31" s="271">
        <v>194205.6</v>
      </c>
      <c r="K31" s="271">
        <v>171301.8</v>
      </c>
      <c r="L31" s="271">
        <v>155748.79999999999</v>
      </c>
      <c r="M31" s="271">
        <v>138905.60000000001</v>
      </c>
      <c r="N31" s="271">
        <v>119315.4</v>
      </c>
      <c r="O31" s="271">
        <v>90484.6</v>
      </c>
      <c r="P31" s="271">
        <v>67455.399999999994</v>
      </c>
      <c r="Q31" s="271">
        <v>47214.6</v>
      </c>
      <c r="R31" s="271">
        <v>30993</v>
      </c>
      <c r="S31" s="271">
        <v>19290.599999999999</v>
      </c>
      <c r="T31" s="271">
        <v>9117.7999999999993</v>
      </c>
      <c r="U31" s="271">
        <v>3945.8</v>
      </c>
      <c r="V31" s="271">
        <v>2496581</v>
      </c>
      <c r="X31" s="109">
        <v>1915</v>
      </c>
      <c r="Y31" s="271">
        <v>273830</v>
      </c>
      <c r="Z31" s="271">
        <v>252563.6</v>
      </c>
      <c r="AA31" s="271">
        <v>232602</v>
      </c>
      <c r="AB31" s="271">
        <v>227002.8</v>
      </c>
      <c r="AC31" s="271">
        <v>223697</v>
      </c>
      <c r="AD31" s="271">
        <v>208721.4</v>
      </c>
      <c r="AE31" s="271">
        <v>184966.8</v>
      </c>
      <c r="AF31" s="271">
        <v>160800.20000000001</v>
      </c>
      <c r="AG31" s="271">
        <v>140037.20000000001</v>
      </c>
      <c r="AH31" s="271">
        <v>120465.2</v>
      </c>
      <c r="AI31" s="271">
        <v>99241.600000000006</v>
      </c>
      <c r="AJ31" s="271">
        <v>74574</v>
      </c>
      <c r="AK31" s="271">
        <v>58077.2</v>
      </c>
      <c r="AL31" s="271">
        <v>42020</v>
      </c>
      <c r="AM31" s="271">
        <v>28505.599999999999</v>
      </c>
      <c r="AN31" s="271">
        <v>18245.400000000001</v>
      </c>
      <c r="AO31" s="271">
        <v>8764</v>
      </c>
      <c r="AP31" s="271">
        <v>4348</v>
      </c>
      <c r="AQ31" s="271">
        <v>2358462</v>
      </c>
      <c r="AS31" s="109">
        <v>1915</v>
      </c>
      <c r="AT31" s="271">
        <v>557593.80000000005</v>
      </c>
      <c r="AU31" s="271">
        <v>511539</v>
      </c>
      <c r="AV31" s="271">
        <v>469848.4</v>
      </c>
      <c r="AW31" s="271">
        <v>459120.2</v>
      </c>
      <c r="AX31" s="271">
        <v>449558.2</v>
      </c>
      <c r="AY31" s="271">
        <v>419359.2</v>
      </c>
      <c r="AZ31" s="271">
        <v>379172.4</v>
      </c>
      <c r="BA31" s="271">
        <v>332102</v>
      </c>
      <c r="BB31" s="271">
        <v>295786</v>
      </c>
      <c r="BC31" s="271">
        <v>259370.8</v>
      </c>
      <c r="BD31" s="271">
        <v>218557</v>
      </c>
      <c r="BE31" s="271">
        <v>165058.6</v>
      </c>
      <c r="BF31" s="271">
        <v>125532.6</v>
      </c>
      <c r="BG31" s="271">
        <v>89234.6</v>
      </c>
      <c r="BH31" s="271">
        <v>59498.6</v>
      </c>
      <c r="BI31" s="271">
        <v>37536</v>
      </c>
      <c r="BJ31" s="271">
        <v>17881.8</v>
      </c>
      <c r="BK31" s="271">
        <v>8293.7999999999993</v>
      </c>
      <c r="BL31" s="271">
        <v>4855043</v>
      </c>
      <c r="BN31" s="12">
        <v>1915</v>
      </c>
    </row>
    <row r="32" spans="1:66" s="25" customFormat="1">
      <c r="A32" s="24"/>
      <c r="B32" s="262" t="s">
        <v>24</v>
      </c>
      <c r="C32" s="109">
        <v>1916</v>
      </c>
      <c r="D32" s="271">
        <v>287686.5</v>
      </c>
      <c r="E32" s="271">
        <v>266179.5</v>
      </c>
      <c r="F32" s="271">
        <v>242472</v>
      </c>
      <c r="G32" s="271">
        <v>233064.5</v>
      </c>
      <c r="H32" s="271">
        <v>224901</v>
      </c>
      <c r="I32" s="271">
        <v>212981.5</v>
      </c>
      <c r="J32" s="271">
        <v>199688</v>
      </c>
      <c r="K32" s="271">
        <v>175901.5</v>
      </c>
      <c r="L32" s="271">
        <v>158224</v>
      </c>
      <c r="M32" s="271">
        <v>140138</v>
      </c>
      <c r="N32" s="271">
        <v>121929.5</v>
      </c>
      <c r="O32" s="271">
        <v>94970.5</v>
      </c>
      <c r="P32" s="271">
        <v>71379.5</v>
      </c>
      <c r="Q32" s="271">
        <v>48895.5</v>
      </c>
      <c r="R32" s="271">
        <v>31427.5</v>
      </c>
      <c r="S32" s="271">
        <v>19375.5</v>
      </c>
      <c r="T32" s="271">
        <v>9181.5</v>
      </c>
      <c r="U32" s="271">
        <v>4071.5</v>
      </c>
      <c r="V32" s="271">
        <v>2542467.5</v>
      </c>
      <c r="X32" s="109">
        <v>1916</v>
      </c>
      <c r="Y32" s="271">
        <v>277575</v>
      </c>
      <c r="Z32" s="271">
        <v>259653</v>
      </c>
      <c r="AA32" s="271">
        <v>237535</v>
      </c>
      <c r="AB32" s="271">
        <v>227969</v>
      </c>
      <c r="AC32" s="271">
        <v>224747.5</v>
      </c>
      <c r="AD32" s="271">
        <v>213484.5</v>
      </c>
      <c r="AE32" s="271">
        <v>190989</v>
      </c>
      <c r="AF32" s="271">
        <v>165883.5</v>
      </c>
      <c r="AG32" s="271">
        <v>143681</v>
      </c>
      <c r="AH32" s="271">
        <v>123271</v>
      </c>
      <c r="AI32" s="271">
        <v>102718</v>
      </c>
      <c r="AJ32" s="271">
        <v>78895</v>
      </c>
      <c r="AK32" s="271">
        <v>61531</v>
      </c>
      <c r="AL32" s="271">
        <v>43350</v>
      </c>
      <c r="AM32" s="271">
        <v>29088</v>
      </c>
      <c r="AN32" s="271">
        <v>18654.5</v>
      </c>
      <c r="AO32" s="271">
        <v>9020</v>
      </c>
      <c r="AP32" s="271">
        <v>4540</v>
      </c>
      <c r="AQ32" s="271">
        <v>2412585</v>
      </c>
      <c r="AS32" s="109">
        <v>1916</v>
      </c>
      <c r="AT32" s="271">
        <v>565261.5</v>
      </c>
      <c r="AU32" s="271">
        <v>525832.5</v>
      </c>
      <c r="AV32" s="271">
        <v>480007</v>
      </c>
      <c r="AW32" s="271">
        <v>461033.5</v>
      </c>
      <c r="AX32" s="271">
        <v>449648.5</v>
      </c>
      <c r="AY32" s="271">
        <v>426466</v>
      </c>
      <c r="AZ32" s="271">
        <v>390677</v>
      </c>
      <c r="BA32" s="271">
        <v>341785</v>
      </c>
      <c r="BB32" s="271">
        <v>301905</v>
      </c>
      <c r="BC32" s="271">
        <v>263409</v>
      </c>
      <c r="BD32" s="271">
        <v>224647.5</v>
      </c>
      <c r="BE32" s="271">
        <v>173865.5</v>
      </c>
      <c r="BF32" s="271">
        <v>132910.5</v>
      </c>
      <c r="BG32" s="271">
        <v>92245.5</v>
      </c>
      <c r="BH32" s="271">
        <v>60515.5</v>
      </c>
      <c r="BI32" s="271">
        <v>38030</v>
      </c>
      <c r="BJ32" s="271">
        <v>18201.5</v>
      </c>
      <c r="BK32" s="271">
        <v>8611.5</v>
      </c>
      <c r="BL32" s="271">
        <v>4955052.5</v>
      </c>
      <c r="BN32" s="12">
        <v>1916</v>
      </c>
    </row>
    <row r="33" spans="1:66" s="25" customFormat="1">
      <c r="A33" s="24"/>
      <c r="B33" s="262" t="s">
        <v>24</v>
      </c>
      <c r="C33" s="109">
        <v>1917</v>
      </c>
      <c r="D33" s="271">
        <v>291609.2</v>
      </c>
      <c r="E33" s="271">
        <v>273383.59999999998</v>
      </c>
      <c r="F33" s="271">
        <v>247697.6</v>
      </c>
      <c r="G33" s="271">
        <v>234011.6</v>
      </c>
      <c r="H33" s="271">
        <v>223940.8</v>
      </c>
      <c r="I33" s="271">
        <v>215325.2</v>
      </c>
      <c r="J33" s="271">
        <v>205170.4</v>
      </c>
      <c r="K33" s="271">
        <v>180501.2</v>
      </c>
      <c r="L33" s="271">
        <v>160699.20000000001</v>
      </c>
      <c r="M33" s="271">
        <v>141370.4</v>
      </c>
      <c r="N33" s="271">
        <v>124543.6</v>
      </c>
      <c r="O33" s="271">
        <v>99456.4</v>
      </c>
      <c r="P33" s="271">
        <v>75303.600000000006</v>
      </c>
      <c r="Q33" s="271">
        <v>50576.4</v>
      </c>
      <c r="R33" s="271">
        <v>31862</v>
      </c>
      <c r="S33" s="271">
        <v>19460.400000000001</v>
      </c>
      <c r="T33" s="271">
        <v>9245.2000000000007</v>
      </c>
      <c r="U33" s="271">
        <v>4197.2</v>
      </c>
      <c r="V33" s="271">
        <v>2588354</v>
      </c>
      <c r="X33" s="109">
        <v>1917</v>
      </c>
      <c r="Y33" s="271">
        <v>281320</v>
      </c>
      <c r="Z33" s="271">
        <v>266742.40000000002</v>
      </c>
      <c r="AA33" s="271">
        <v>242468</v>
      </c>
      <c r="AB33" s="271">
        <v>228935.2</v>
      </c>
      <c r="AC33" s="271">
        <v>225798</v>
      </c>
      <c r="AD33" s="271">
        <v>218247.6</v>
      </c>
      <c r="AE33" s="271">
        <v>197011.20000000001</v>
      </c>
      <c r="AF33" s="271">
        <v>170966.8</v>
      </c>
      <c r="AG33" s="271">
        <v>147324.79999999999</v>
      </c>
      <c r="AH33" s="271">
        <v>126076.8</v>
      </c>
      <c r="AI33" s="271">
        <v>106194.4</v>
      </c>
      <c r="AJ33" s="271">
        <v>83216</v>
      </c>
      <c r="AK33" s="271">
        <v>64984.800000000003</v>
      </c>
      <c r="AL33" s="271">
        <v>44680</v>
      </c>
      <c r="AM33" s="271">
        <v>29670.400000000001</v>
      </c>
      <c r="AN33" s="271">
        <v>19063.599999999999</v>
      </c>
      <c r="AO33" s="271">
        <v>9276</v>
      </c>
      <c r="AP33" s="271">
        <v>4732</v>
      </c>
      <c r="AQ33" s="271">
        <v>2466708</v>
      </c>
      <c r="AS33" s="109">
        <v>1917</v>
      </c>
      <c r="AT33" s="271">
        <v>572929.19999999995</v>
      </c>
      <c r="AU33" s="271">
        <v>540126</v>
      </c>
      <c r="AV33" s="271">
        <v>490165.6</v>
      </c>
      <c r="AW33" s="271">
        <v>462946.8</v>
      </c>
      <c r="AX33" s="271">
        <v>449738.8</v>
      </c>
      <c r="AY33" s="271">
        <v>433572.8</v>
      </c>
      <c r="AZ33" s="271">
        <v>402181.6</v>
      </c>
      <c r="BA33" s="271">
        <v>351468</v>
      </c>
      <c r="BB33" s="271">
        <v>308024</v>
      </c>
      <c r="BC33" s="271">
        <v>267447.2</v>
      </c>
      <c r="BD33" s="271">
        <v>230738</v>
      </c>
      <c r="BE33" s="271">
        <v>182672.4</v>
      </c>
      <c r="BF33" s="271">
        <v>140288.4</v>
      </c>
      <c r="BG33" s="271">
        <v>95256.4</v>
      </c>
      <c r="BH33" s="271">
        <v>61532.4</v>
      </c>
      <c r="BI33" s="271">
        <v>38524</v>
      </c>
      <c r="BJ33" s="271">
        <v>18521.2</v>
      </c>
      <c r="BK33" s="271">
        <v>8929.2000000000007</v>
      </c>
      <c r="BL33" s="271">
        <v>5055062</v>
      </c>
      <c r="BN33" s="12">
        <v>1917</v>
      </c>
    </row>
    <row r="34" spans="1:66" s="25" customFormat="1">
      <c r="A34" s="24"/>
      <c r="B34" s="262" t="s">
        <v>24</v>
      </c>
      <c r="C34" s="13">
        <v>1918</v>
      </c>
      <c r="D34" s="271">
        <v>295531.90000000002</v>
      </c>
      <c r="E34" s="271">
        <v>280587.7</v>
      </c>
      <c r="F34" s="271">
        <v>252923.2</v>
      </c>
      <c r="G34" s="271">
        <v>234958.7</v>
      </c>
      <c r="H34" s="271">
        <v>222980.6</v>
      </c>
      <c r="I34" s="271">
        <v>217668.9</v>
      </c>
      <c r="J34" s="271">
        <v>210652.79999999999</v>
      </c>
      <c r="K34" s="271">
        <v>185100.9</v>
      </c>
      <c r="L34" s="271">
        <v>163174.39999999999</v>
      </c>
      <c r="M34" s="271">
        <v>142602.79999999999</v>
      </c>
      <c r="N34" s="271">
        <v>127157.7</v>
      </c>
      <c r="O34" s="271">
        <v>103942.3</v>
      </c>
      <c r="P34" s="271">
        <v>79227.7</v>
      </c>
      <c r="Q34" s="271">
        <v>52257.3</v>
      </c>
      <c r="R34" s="271">
        <v>32296.5</v>
      </c>
      <c r="S34" s="271">
        <v>19545.3</v>
      </c>
      <c r="T34" s="271">
        <v>9308.9</v>
      </c>
      <c r="U34" s="271">
        <v>4322.8999999999996</v>
      </c>
      <c r="V34" s="271">
        <v>2634240.5</v>
      </c>
      <c r="X34" s="13">
        <v>1918</v>
      </c>
      <c r="Y34" s="271">
        <v>285065</v>
      </c>
      <c r="Z34" s="271">
        <v>273831.8</v>
      </c>
      <c r="AA34" s="271">
        <v>247401</v>
      </c>
      <c r="AB34" s="271">
        <v>229901.4</v>
      </c>
      <c r="AC34" s="271">
        <v>226848.5</v>
      </c>
      <c r="AD34" s="271">
        <v>223010.7</v>
      </c>
      <c r="AE34" s="271">
        <v>203033.4</v>
      </c>
      <c r="AF34" s="271">
        <v>176050.1</v>
      </c>
      <c r="AG34" s="271">
        <v>150968.6</v>
      </c>
      <c r="AH34" s="271">
        <v>128882.6</v>
      </c>
      <c r="AI34" s="271">
        <v>109670.8</v>
      </c>
      <c r="AJ34" s="271">
        <v>87537</v>
      </c>
      <c r="AK34" s="271">
        <v>68438.600000000006</v>
      </c>
      <c r="AL34" s="271">
        <v>46010</v>
      </c>
      <c r="AM34" s="271">
        <v>30252.799999999999</v>
      </c>
      <c r="AN34" s="271">
        <v>19472.7</v>
      </c>
      <c r="AO34" s="271">
        <v>9532</v>
      </c>
      <c r="AP34" s="271">
        <v>4924</v>
      </c>
      <c r="AQ34" s="271">
        <v>2520831</v>
      </c>
      <c r="AS34" s="13">
        <v>1918</v>
      </c>
      <c r="AT34" s="271">
        <v>580596.9</v>
      </c>
      <c r="AU34" s="271">
        <v>554419.5</v>
      </c>
      <c r="AV34" s="271">
        <v>500324.2</v>
      </c>
      <c r="AW34" s="271">
        <v>464860.1</v>
      </c>
      <c r="AX34" s="271">
        <v>449829.1</v>
      </c>
      <c r="AY34" s="271">
        <v>440679.6</v>
      </c>
      <c r="AZ34" s="271">
        <v>413686.2</v>
      </c>
      <c r="BA34" s="271">
        <v>361151</v>
      </c>
      <c r="BB34" s="271">
        <v>314143</v>
      </c>
      <c r="BC34" s="271">
        <v>271485.40000000002</v>
      </c>
      <c r="BD34" s="271">
        <v>236828.5</v>
      </c>
      <c r="BE34" s="271">
        <v>191479.3</v>
      </c>
      <c r="BF34" s="271">
        <v>147666.29999999999</v>
      </c>
      <c r="BG34" s="271">
        <v>98267.3</v>
      </c>
      <c r="BH34" s="271">
        <v>62549.3</v>
      </c>
      <c r="BI34" s="271">
        <v>39018</v>
      </c>
      <c r="BJ34" s="271">
        <v>18840.900000000001</v>
      </c>
      <c r="BK34" s="271">
        <v>9246.9</v>
      </c>
      <c r="BL34" s="271">
        <v>5155071.5</v>
      </c>
      <c r="BN34" s="13">
        <v>1918</v>
      </c>
    </row>
    <row r="35" spans="1:66" s="25" customFormat="1">
      <c r="A35" s="24"/>
      <c r="B35" s="262" t="s">
        <v>24</v>
      </c>
      <c r="C35" s="13">
        <v>1919</v>
      </c>
      <c r="D35" s="271">
        <v>299454.59999999998</v>
      </c>
      <c r="E35" s="271">
        <v>287791.8</v>
      </c>
      <c r="F35" s="271">
        <v>258148.8</v>
      </c>
      <c r="G35" s="271">
        <v>235905.8</v>
      </c>
      <c r="H35" s="271">
        <v>222020.4</v>
      </c>
      <c r="I35" s="271">
        <v>220012.6</v>
      </c>
      <c r="J35" s="271">
        <v>216135.2</v>
      </c>
      <c r="K35" s="271">
        <v>189700.6</v>
      </c>
      <c r="L35" s="271">
        <v>165649.60000000001</v>
      </c>
      <c r="M35" s="271">
        <v>143835.20000000001</v>
      </c>
      <c r="N35" s="271">
        <v>129771.8</v>
      </c>
      <c r="O35" s="271">
        <v>108428.2</v>
      </c>
      <c r="P35" s="271">
        <v>83151.8</v>
      </c>
      <c r="Q35" s="271">
        <v>53938.2</v>
      </c>
      <c r="R35" s="271">
        <v>32731</v>
      </c>
      <c r="S35" s="271">
        <v>19630.2</v>
      </c>
      <c r="T35" s="271">
        <v>9372.6</v>
      </c>
      <c r="U35" s="271">
        <v>4448.6000000000004</v>
      </c>
      <c r="V35" s="271">
        <v>2680127</v>
      </c>
      <c r="X35" s="13">
        <v>1919</v>
      </c>
      <c r="Y35" s="271">
        <v>288810</v>
      </c>
      <c r="Z35" s="271">
        <v>280921.2</v>
      </c>
      <c r="AA35" s="271">
        <v>252334</v>
      </c>
      <c r="AB35" s="271">
        <v>230867.6</v>
      </c>
      <c r="AC35" s="271">
        <v>227899</v>
      </c>
      <c r="AD35" s="271">
        <v>227773.8</v>
      </c>
      <c r="AE35" s="271">
        <v>209055.6</v>
      </c>
      <c r="AF35" s="271">
        <v>181133.4</v>
      </c>
      <c r="AG35" s="271">
        <v>154612.4</v>
      </c>
      <c r="AH35" s="271">
        <v>131688.4</v>
      </c>
      <c r="AI35" s="271">
        <v>113147.2</v>
      </c>
      <c r="AJ35" s="271">
        <v>91858</v>
      </c>
      <c r="AK35" s="271">
        <v>71892.399999999994</v>
      </c>
      <c r="AL35" s="271">
        <v>47340</v>
      </c>
      <c r="AM35" s="271">
        <v>30835.200000000001</v>
      </c>
      <c r="AN35" s="271">
        <v>19881.8</v>
      </c>
      <c r="AO35" s="271">
        <v>9788</v>
      </c>
      <c r="AP35" s="271">
        <v>5116</v>
      </c>
      <c r="AQ35" s="271">
        <v>2574954</v>
      </c>
      <c r="AS35" s="13">
        <v>1919</v>
      </c>
      <c r="AT35" s="271">
        <v>588264.6</v>
      </c>
      <c r="AU35" s="271">
        <v>568713</v>
      </c>
      <c r="AV35" s="271">
        <v>510482.8</v>
      </c>
      <c r="AW35" s="271">
        <v>466773.4</v>
      </c>
      <c r="AX35" s="271">
        <v>449919.4</v>
      </c>
      <c r="AY35" s="271">
        <v>447786.4</v>
      </c>
      <c r="AZ35" s="271">
        <v>425190.8</v>
      </c>
      <c r="BA35" s="271">
        <v>370834</v>
      </c>
      <c r="BB35" s="271">
        <v>320262</v>
      </c>
      <c r="BC35" s="271">
        <v>275523.59999999998</v>
      </c>
      <c r="BD35" s="271">
        <v>242919</v>
      </c>
      <c r="BE35" s="271">
        <v>200286.2</v>
      </c>
      <c r="BF35" s="271">
        <v>155044.20000000001</v>
      </c>
      <c r="BG35" s="271">
        <v>101278.2</v>
      </c>
      <c r="BH35" s="271">
        <v>63566.2</v>
      </c>
      <c r="BI35" s="271">
        <v>39512</v>
      </c>
      <c r="BJ35" s="271">
        <v>19160.599999999999</v>
      </c>
      <c r="BK35" s="271">
        <v>9564.6</v>
      </c>
      <c r="BL35" s="271">
        <v>5255081</v>
      </c>
      <c r="BN35" s="13">
        <v>1919</v>
      </c>
    </row>
    <row r="36" spans="1:66" s="25" customFormat="1">
      <c r="A36" s="24"/>
      <c r="B36" s="262" t="s">
        <v>24</v>
      </c>
      <c r="C36" s="13">
        <v>1920</v>
      </c>
      <c r="D36" s="271">
        <v>303377.3</v>
      </c>
      <c r="E36" s="271">
        <v>294995.90000000002</v>
      </c>
      <c r="F36" s="271">
        <v>263374.40000000002</v>
      </c>
      <c r="G36" s="271">
        <v>236852.9</v>
      </c>
      <c r="H36" s="271">
        <v>221060.2</v>
      </c>
      <c r="I36" s="271">
        <v>222356.3</v>
      </c>
      <c r="J36" s="271">
        <v>221617.6</v>
      </c>
      <c r="K36" s="271">
        <v>194300.3</v>
      </c>
      <c r="L36" s="271">
        <v>168124.79999999999</v>
      </c>
      <c r="M36" s="271">
        <v>145067.6</v>
      </c>
      <c r="N36" s="271">
        <v>132385.9</v>
      </c>
      <c r="O36" s="271">
        <v>112914.1</v>
      </c>
      <c r="P36" s="271">
        <v>87075.9</v>
      </c>
      <c r="Q36" s="271">
        <v>55619.1</v>
      </c>
      <c r="R36" s="271">
        <v>33165.5</v>
      </c>
      <c r="S36" s="271">
        <v>19715.099999999999</v>
      </c>
      <c r="T36" s="271">
        <v>9436.2999999999993</v>
      </c>
      <c r="U36" s="271">
        <v>4574.3</v>
      </c>
      <c r="V36" s="271">
        <v>2726013.5</v>
      </c>
      <c r="X36" s="13">
        <v>1920</v>
      </c>
      <c r="Y36" s="271">
        <v>292555</v>
      </c>
      <c r="Z36" s="271">
        <v>288010.59999999998</v>
      </c>
      <c r="AA36" s="271">
        <v>257267</v>
      </c>
      <c r="AB36" s="271">
        <v>231833.8</v>
      </c>
      <c r="AC36" s="271">
        <v>228949.5</v>
      </c>
      <c r="AD36" s="271">
        <v>232536.9</v>
      </c>
      <c r="AE36" s="271">
        <v>215077.8</v>
      </c>
      <c r="AF36" s="271">
        <v>186216.7</v>
      </c>
      <c r="AG36" s="271">
        <v>158256.20000000001</v>
      </c>
      <c r="AH36" s="271">
        <v>134494.20000000001</v>
      </c>
      <c r="AI36" s="271">
        <v>116623.6</v>
      </c>
      <c r="AJ36" s="271">
        <v>96179</v>
      </c>
      <c r="AK36" s="271">
        <v>75346.2</v>
      </c>
      <c r="AL36" s="271">
        <v>48670</v>
      </c>
      <c r="AM36" s="271">
        <v>31417.599999999999</v>
      </c>
      <c r="AN36" s="271">
        <v>20290.900000000001</v>
      </c>
      <c r="AO36" s="271">
        <v>10044</v>
      </c>
      <c r="AP36" s="271">
        <v>5308</v>
      </c>
      <c r="AQ36" s="271">
        <v>2629077</v>
      </c>
      <c r="AS36" s="13">
        <v>1920</v>
      </c>
      <c r="AT36" s="271">
        <v>595932.30000000005</v>
      </c>
      <c r="AU36" s="271">
        <v>583006.5</v>
      </c>
      <c r="AV36" s="271">
        <v>520641.4</v>
      </c>
      <c r="AW36" s="271">
        <v>468686.7</v>
      </c>
      <c r="AX36" s="271">
        <v>450009.7</v>
      </c>
      <c r="AY36" s="271">
        <v>454893.2</v>
      </c>
      <c r="AZ36" s="271">
        <v>436695.4</v>
      </c>
      <c r="BA36" s="271">
        <v>380517</v>
      </c>
      <c r="BB36" s="271">
        <v>326381</v>
      </c>
      <c r="BC36" s="271">
        <v>279561.8</v>
      </c>
      <c r="BD36" s="271">
        <v>249009.5</v>
      </c>
      <c r="BE36" s="271">
        <v>209093.1</v>
      </c>
      <c r="BF36" s="271">
        <v>162422.1</v>
      </c>
      <c r="BG36" s="271">
        <v>104289.1</v>
      </c>
      <c r="BH36" s="271">
        <v>64583.1</v>
      </c>
      <c r="BI36" s="271">
        <v>40006</v>
      </c>
      <c r="BJ36" s="271">
        <v>19480.3</v>
      </c>
      <c r="BK36" s="271">
        <v>9882.2999999999993</v>
      </c>
      <c r="BL36" s="271">
        <v>5355090.5</v>
      </c>
      <c r="BN36" s="13">
        <v>1920</v>
      </c>
    </row>
    <row r="37" spans="1:66" s="24" customFormat="1">
      <c r="B37" s="262" t="s">
        <v>205</v>
      </c>
      <c r="C37" s="14">
        <v>1921</v>
      </c>
      <c r="D37" s="271">
        <v>307300</v>
      </c>
      <c r="E37" s="271">
        <v>302200</v>
      </c>
      <c r="F37" s="271">
        <v>268600</v>
      </c>
      <c r="G37" s="271">
        <v>237800</v>
      </c>
      <c r="H37" s="271">
        <v>220100</v>
      </c>
      <c r="I37" s="271">
        <v>224700</v>
      </c>
      <c r="J37" s="271">
        <v>227100</v>
      </c>
      <c r="K37" s="271">
        <v>198900</v>
      </c>
      <c r="L37" s="271">
        <v>170600</v>
      </c>
      <c r="M37" s="271">
        <v>146300</v>
      </c>
      <c r="N37" s="271">
        <v>135000</v>
      </c>
      <c r="O37" s="271">
        <v>117400</v>
      </c>
      <c r="P37" s="271">
        <v>91000</v>
      </c>
      <c r="Q37" s="271">
        <v>57300</v>
      </c>
      <c r="R37" s="271">
        <v>33600</v>
      </c>
      <c r="S37" s="271">
        <v>19800</v>
      </c>
      <c r="T37" s="271">
        <v>9500</v>
      </c>
      <c r="U37" s="271">
        <v>4700</v>
      </c>
      <c r="V37" s="271">
        <v>2771900</v>
      </c>
      <c r="X37" s="14">
        <v>1921</v>
      </c>
      <c r="Y37" s="271">
        <v>296300</v>
      </c>
      <c r="Z37" s="271">
        <v>295100</v>
      </c>
      <c r="AA37" s="271">
        <v>262200</v>
      </c>
      <c r="AB37" s="271">
        <v>232800</v>
      </c>
      <c r="AC37" s="271">
        <v>230000</v>
      </c>
      <c r="AD37" s="271">
        <v>237300</v>
      </c>
      <c r="AE37" s="271">
        <v>221100</v>
      </c>
      <c r="AF37" s="271">
        <v>191300</v>
      </c>
      <c r="AG37" s="271">
        <v>161900</v>
      </c>
      <c r="AH37" s="271">
        <v>137300</v>
      </c>
      <c r="AI37" s="271">
        <v>120100</v>
      </c>
      <c r="AJ37" s="271">
        <v>100500</v>
      </c>
      <c r="AK37" s="271">
        <v>78800</v>
      </c>
      <c r="AL37" s="271">
        <v>50000</v>
      </c>
      <c r="AM37" s="271">
        <v>32000</v>
      </c>
      <c r="AN37" s="271">
        <v>20700</v>
      </c>
      <c r="AO37" s="271">
        <v>10300</v>
      </c>
      <c r="AP37" s="271">
        <v>5500</v>
      </c>
      <c r="AQ37" s="271">
        <v>2683200</v>
      </c>
      <c r="AS37" s="14">
        <v>1921</v>
      </c>
      <c r="AT37" s="271">
        <v>603600</v>
      </c>
      <c r="AU37" s="271">
        <v>597300</v>
      </c>
      <c r="AV37" s="271">
        <v>530800</v>
      </c>
      <c r="AW37" s="271">
        <v>470600</v>
      </c>
      <c r="AX37" s="271">
        <v>450100</v>
      </c>
      <c r="AY37" s="271">
        <v>462000</v>
      </c>
      <c r="AZ37" s="271">
        <v>448200</v>
      </c>
      <c r="BA37" s="271">
        <v>390200</v>
      </c>
      <c r="BB37" s="271">
        <v>332500</v>
      </c>
      <c r="BC37" s="271">
        <v>283600</v>
      </c>
      <c r="BD37" s="271">
        <v>255100</v>
      </c>
      <c r="BE37" s="271">
        <v>217900</v>
      </c>
      <c r="BF37" s="271">
        <v>169800</v>
      </c>
      <c r="BG37" s="271">
        <v>107300</v>
      </c>
      <c r="BH37" s="271">
        <v>65600</v>
      </c>
      <c r="BI37" s="271">
        <v>40500</v>
      </c>
      <c r="BJ37" s="271">
        <v>19800</v>
      </c>
      <c r="BK37" s="271">
        <v>10200</v>
      </c>
      <c r="BL37" s="271">
        <v>5455100</v>
      </c>
      <c r="BN37" s="14">
        <v>1921</v>
      </c>
    </row>
    <row r="38" spans="1:66" s="24" customFormat="1">
      <c r="B38" s="262" t="s">
        <v>205</v>
      </c>
      <c r="C38" s="15">
        <v>1922</v>
      </c>
      <c r="D38" s="271">
        <v>311900</v>
      </c>
      <c r="E38" s="271">
        <v>305200</v>
      </c>
      <c r="F38" s="271">
        <v>276200</v>
      </c>
      <c r="G38" s="271">
        <v>244500</v>
      </c>
      <c r="H38" s="271">
        <v>225800</v>
      </c>
      <c r="I38" s="271">
        <v>221900</v>
      </c>
      <c r="J38" s="271">
        <v>231300</v>
      </c>
      <c r="K38" s="271">
        <v>205500</v>
      </c>
      <c r="L38" s="271">
        <v>176600</v>
      </c>
      <c r="M38" s="271">
        <v>147900</v>
      </c>
      <c r="N38" s="271">
        <v>137600</v>
      </c>
      <c r="O38" s="271">
        <v>119600</v>
      </c>
      <c r="P38" s="271">
        <v>95000</v>
      </c>
      <c r="Q38" s="271">
        <v>62600</v>
      </c>
      <c r="R38" s="271">
        <v>35200</v>
      </c>
      <c r="S38" s="271">
        <v>20300</v>
      </c>
      <c r="T38" s="271">
        <v>9700</v>
      </c>
      <c r="U38" s="271">
        <v>4700</v>
      </c>
      <c r="V38" s="271">
        <v>2831500</v>
      </c>
      <c r="X38" s="15">
        <v>1922</v>
      </c>
      <c r="Y38" s="271">
        <v>300000</v>
      </c>
      <c r="Z38" s="271">
        <v>297300</v>
      </c>
      <c r="AA38" s="271">
        <v>269900</v>
      </c>
      <c r="AB38" s="271">
        <v>237700</v>
      </c>
      <c r="AC38" s="271">
        <v>230200</v>
      </c>
      <c r="AD38" s="271">
        <v>236000</v>
      </c>
      <c r="AE38" s="271">
        <v>227400</v>
      </c>
      <c r="AF38" s="271">
        <v>197200</v>
      </c>
      <c r="AG38" s="271">
        <v>167800</v>
      </c>
      <c r="AH38" s="271">
        <v>139900</v>
      </c>
      <c r="AI38" s="271">
        <v>124100</v>
      </c>
      <c r="AJ38" s="271">
        <v>102900</v>
      </c>
      <c r="AK38" s="271">
        <v>82600</v>
      </c>
      <c r="AL38" s="271">
        <v>54800</v>
      </c>
      <c r="AM38" s="271">
        <v>33000</v>
      </c>
      <c r="AN38" s="271">
        <v>21400</v>
      </c>
      <c r="AO38" s="271">
        <v>10600</v>
      </c>
      <c r="AP38" s="271">
        <v>5600</v>
      </c>
      <c r="AQ38" s="271">
        <v>2738400</v>
      </c>
      <c r="AS38" s="15">
        <v>1922</v>
      </c>
      <c r="AT38" s="271">
        <v>611900</v>
      </c>
      <c r="AU38" s="271">
        <v>602500</v>
      </c>
      <c r="AV38" s="271">
        <v>546100</v>
      </c>
      <c r="AW38" s="271">
        <v>482200</v>
      </c>
      <c r="AX38" s="271">
        <v>456000</v>
      </c>
      <c r="AY38" s="271">
        <v>457900</v>
      </c>
      <c r="AZ38" s="271">
        <v>458700</v>
      </c>
      <c r="BA38" s="271">
        <v>402700</v>
      </c>
      <c r="BB38" s="271">
        <v>344400</v>
      </c>
      <c r="BC38" s="271">
        <v>287800</v>
      </c>
      <c r="BD38" s="271">
        <v>261700</v>
      </c>
      <c r="BE38" s="271">
        <v>222500</v>
      </c>
      <c r="BF38" s="271">
        <v>177600</v>
      </c>
      <c r="BG38" s="271">
        <v>117400</v>
      </c>
      <c r="BH38" s="271">
        <v>68200</v>
      </c>
      <c r="BI38" s="271">
        <v>41700</v>
      </c>
      <c r="BJ38" s="271">
        <v>20300</v>
      </c>
      <c r="BK38" s="271">
        <v>10300</v>
      </c>
      <c r="BL38" s="271">
        <v>5569900</v>
      </c>
      <c r="BN38" s="15">
        <v>1922</v>
      </c>
    </row>
    <row r="39" spans="1:66" s="24" customFormat="1">
      <c r="B39" s="262" t="s">
        <v>205</v>
      </c>
      <c r="C39" s="15">
        <v>1923</v>
      </c>
      <c r="D39" s="271">
        <v>317800</v>
      </c>
      <c r="E39" s="271">
        <v>305200</v>
      </c>
      <c r="F39" s="271">
        <v>283900</v>
      </c>
      <c r="G39" s="271">
        <v>252600</v>
      </c>
      <c r="H39" s="271">
        <v>230600</v>
      </c>
      <c r="I39" s="271">
        <v>222000</v>
      </c>
      <c r="J39" s="271">
        <v>233600</v>
      </c>
      <c r="K39" s="271">
        <v>214800</v>
      </c>
      <c r="L39" s="271">
        <v>182500</v>
      </c>
      <c r="M39" s="271">
        <v>152700</v>
      </c>
      <c r="N39" s="271">
        <v>140000</v>
      </c>
      <c r="O39" s="271">
        <v>122300</v>
      </c>
      <c r="P39" s="271">
        <v>100200</v>
      </c>
      <c r="Q39" s="271">
        <v>67700</v>
      </c>
      <c r="R39" s="271">
        <v>37400</v>
      </c>
      <c r="S39" s="271">
        <v>20900</v>
      </c>
      <c r="T39" s="271">
        <v>10100</v>
      </c>
      <c r="U39" s="271">
        <v>4500</v>
      </c>
      <c r="V39" s="271">
        <v>2898800</v>
      </c>
      <c r="X39" s="15">
        <v>1923</v>
      </c>
      <c r="Y39" s="271">
        <v>305400</v>
      </c>
      <c r="Z39" s="271">
        <v>296600</v>
      </c>
      <c r="AA39" s="271">
        <v>276700</v>
      </c>
      <c r="AB39" s="271">
        <v>244700</v>
      </c>
      <c r="AC39" s="271">
        <v>230900</v>
      </c>
      <c r="AD39" s="271">
        <v>234800</v>
      </c>
      <c r="AE39" s="271">
        <v>231600</v>
      </c>
      <c r="AF39" s="271">
        <v>205000</v>
      </c>
      <c r="AG39" s="271">
        <v>173100</v>
      </c>
      <c r="AH39" s="271">
        <v>143600</v>
      </c>
      <c r="AI39" s="271">
        <v>126800</v>
      </c>
      <c r="AJ39" s="271">
        <v>106300</v>
      </c>
      <c r="AK39" s="271">
        <v>86600</v>
      </c>
      <c r="AL39" s="271">
        <v>59600</v>
      </c>
      <c r="AM39" s="271">
        <v>34500</v>
      </c>
      <c r="AN39" s="271">
        <v>21900</v>
      </c>
      <c r="AO39" s="271">
        <v>11000</v>
      </c>
      <c r="AP39" s="271">
        <v>5500</v>
      </c>
      <c r="AQ39" s="271">
        <v>2794600</v>
      </c>
      <c r="AS39" s="15">
        <v>1923</v>
      </c>
      <c r="AT39" s="271">
        <v>623200</v>
      </c>
      <c r="AU39" s="271">
        <v>601800</v>
      </c>
      <c r="AV39" s="271">
        <v>560600</v>
      </c>
      <c r="AW39" s="271">
        <v>497300</v>
      </c>
      <c r="AX39" s="271">
        <v>461500</v>
      </c>
      <c r="AY39" s="271">
        <v>456800</v>
      </c>
      <c r="AZ39" s="271">
        <v>465200</v>
      </c>
      <c r="BA39" s="271">
        <v>419800</v>
      </c>
      <c r="BB39" s="271">
        <v>355600</v>
      </c>
      <c r="BC39" s="271">
        <v>296300</v>
      </c>
      <c r="BD39" s="271">
        <v>266800</v>
      </c>
      <c r="BE39" s="271">
        <v>228600</v>
      </c>
      <c r="BF39" s="271">
        <v>186800</v>
      </c>
      <c r="BG39" s="271">
        <v>127300</v>
      </c>
      <c r="BH39" s="271">
        <v>71900</v>
      </c>
      <c r="BI39" s="271">
        <v>42800</v>
      </c>
      <c r="BJ39" s="271">
        <v>21100</v>
      </c>
      <c r="BK39" s="271">
        <v>10000</v>
      </c>
      <c r="BL39" s="271">
        <v>5693400</v>
      </c>
      <c r="BN39" s="15">
        <v>1923</v>
      </c>
    </row>
    <row r="40" spans="1:66" s="24" customFormat="1">
      <c r="B40" s="262" t="s">
        <v>205</v>
      </c>
      <c r="C40" s="15">
        <v>1924</v>
      </c>
      <c r="D40" s="271">
        <v>322800</v>
      </c>
      <c r="E40" s="271">
        <v>301700</v>
      </c>
      <c r="F40" s="271">
        <v>293000</v>
      </c>
      <c r="G40" s="271">
        <v>260900</v>
      </c>
      <c r="H40" s="271">
        <v>235700</v>
      </c>
      <c r="I40" s="271">
        <v>222700</v>
      </c>
      <c r="J40" s="271">
        <v>234100</v>
      </c>
      <c r="K40" s="271">
        <v>222700</v>
      </c>
      <c r="L40" s="271">
        <v>189500</v>
      </c>
      <c r="M40" s="271">
        <v>158000</v>
      </c>
      <c r="N40" s="271">
        <v>142100</v>
      </c>
      <c r="O40" s="271">
        <v>125100</v>
      </c>
      <c r="P40" s="271">
        <v>104800</v>
      </c>
      <c r="Q40" s="271">
        <v>72300</v>
      </c>
      <c r="R40" s="271">
        <v>40000</v>
      </c>
      <c r="S40" s="271">
        <v>21700</v>
      </c>
      <c r="T40" s="271">
        <v>10300</v>
      </c>
      <c r="U40" s="271">
        <v>4100</v>
      </c>
      <c r="V40" s="271">
        <v>2961500</v>
      </c>
      <c r="X40" s="15">
        <v>1924</v>
      </c>
      <c r="Y40" s="271">
        <v>310300</v>
      </c>
      <c r="Z40" s="271">
        <v>292100</v>
      </c>
      <c r="AA40" s="271">
        <v>286300</v>
      </c>
      <c r="AB40" s="271">
        <v>251600</v>
      </c>
      <c r="AC40" s="271">
        <v>232500</v>
      </c>
      <c r="AD40" s="271">
        <v>232900</v>
      </c>
      <c r="AE40" s="271">
        <v>235600</v>
      </c>
      <c r="AF40" s="271">
        <v>212100</v>
      </c>
      <c r="AG40" s="271">
        <v>178900</v>
      </c>
      <c r="AH40" s="271">
        <v>147900</v>
      </c>
      <c r="AI40" s="271">
        <v>129800</v>
      </c>
      <c r="AJ40" s="271">
        <v>109900</v>
      </c>
      <c r="AK40" s="271">
        <v>90500</v>
      </c>
      <c r="AL40" s="271">
        <v>63900</v>
      </c>
      <c r="AM40" s="271">
        <v>36400</v>
      </c>
      <c r="AN40" s="271">
        <v>22200</v>
      </c>
      <c r="AO40" s="271">
        <v>11600</v>
      </c>
      <c r="AP40" s="271">
        <v>5200</v>
      </c>
      <c r="AQ40" s="271">
        <v>2849700</v>
      </c>
      <c r="AS40" s="15">
        <v>1924</v>
      </c>
      <c r="AT40" s="271">
        <v>633100</v>
      </c>
      <c r="AU40" s="271">
        <v>593800</v>
      </c>
      <c r="AV40" s="271">
        <v>579300</v>
      </c>
      <c r="AW40" s="271">
        <v>512500</v>
      </c>
      <c r="AX40" s="271">
        <v>468200</v>
      </c>
      <c r="AY40" s="271">
        <v>455600</v>
      </c>
      <c r="AZ40" s="271">
        <v>469700</v>
      </c>
      <c r="BA40" s="271">
        <v>434800</v>
      </c>
      <c r="BB40" s="271">
        <v>368400</v>
      </c>
      <c r="BC40" s="271">
        <v>305900</v>
      </c>
      <c r="BD40" s="271">
        <v>271900</v>
      </c>
      <c r="BE40" s="271">
        <v>235000</v>
      </c>
      <c r="BF40" s="271">
        <v>195300</v>
      </c>
      <c r="BG40" s="271">
        <v>136200</v>
      </c>
      <c r="BH40" s="271">
        <v>76400</v>
      </c>
      <c r="BI40" s="271">
        <v>43900</v>
      </c>
      <c r="BJ40" s="271">
        <v>21900</v>
      </c>
      <c r="BK40" s="271">
        <v>9300</v>
      </c>
      <c r="BL40" s="271">
        <v>5811200</v>
      </c>
      <c r="BN40" s="15">
        <v>1924</v>
      </c>
    </row>
    <row r="41" spans="1:66" s="24" customFormat="1">
      <c r="B41" s="262" t="s">
        <v>205</v>
      </c>
      <c r="C41" s="15">
        <v>1925</v>
      </c>
      <c r="D41" s="271">
        <v>326800</v>
      </c>
      <c r="E41" s="271">
        <v>300500</v>
      </c>
      <c r="F41" s="271">
        <v>301200</v>
      </c>
      <c r="G41" s="271">
        <v>271300</v>
      </c>
      <c r="H41" s="271">
        <v>245100</v>
      </c>
      <c r="I41" s="271">
        <v>230300</v>
      </c>
      <c r="J41" s="271">
        <v>234500</v>
      </c>
      <c r="K41" s="271">
        <v>228700</v>
      </c>
      <c r="L41" s="271">
        <v>195500</v>
      </c>
      <c r="M41" s="271">
        <v>164100</v>
      </c>
      <c r="N41" s="271">
        <v>142100</v>
      </c>
      <c r="O41" s="271">
        <v>126900</v>
      </c>
      <c r="P41" s="271">
        <v>107400</v>
      </c>
      <c r="Q41" s="271">
        <v>76400</v>
      </c>
      <c r="R41" s="271">
        <v>43000</v>
      </c>
      <c r="S41" s="271">
        <v>22300</v>
      </c>
      <c r="T41" s="271">
        <v>11000</v>
      </c>
      <c r="U41" s="271">
        <v>4000</v>
      </c>
      <c r="V41" s="271">
        <v>3031100</v>
      </c>
      <c r="X41" s="15">
        <v>1925</v>
      </c>
      <c r="Y41" s="271">
        <v>315800</v>
      </c>
      <c r="Z41" s="271">
        <v>289600</v>
      </c>
      <c r="AA41" s="271">
        <v>295200</v>
      </c>
      <c r="AB41" s="271">
        <v>258500</v>
      </c>
      <c r="AC41" s="271">
        <v>235000</v>
      </c>
      <c r="AD41" s="271">
        <v>234800</v>
      </c>
      <c r="AE41" s="271">
        <v>238100</v>
      </c>
      <c r="AF41" s="271">
        <v>217400</v>
      </c>
      <c r="AG41" s="271">
        <v>184400</v>
      </c>
      <c r="AH41" s="271">
        <v>153700</v>
      </c>
      <c r="AI41" s="271">
        <v>131900</v>
      </c>
      <c r="AJ41" s="271">
        <v>113300</v>
      </c>
      <c r="AK41" s="271">
        <v>93000</v>
      </c>
      <c r="AL41" s="271">
        <v>68100</v>
      </c>
      <c r="AM41" s="271">
        <v>38900</v>
      </c>
      <c r="AN41" s="271">
        <v>23100</v>
      </c>
      <c r="AO41" s="271">
        <v>12100</v>
      </c>
      <c r="AP41" s="271">
        <v>5200</v>
      </c>
      <c r="AQ41" s="271">
        <v>2908100</v>
      </c>
      <c r="AS41" s="15">
        <v>1925</v>
      </c>
      <c r="AT41" s="271">
        <v>642600</v>
      </c>
      <c r="AU41" s="271">
        <v>590100</v>
      </c>
      <c r="AV41" s="271">
        <v>596400</v>
      </c>
      <c r="AW41" s="271">
        <v>529800</v>
      </c>
      <c r="AX41" s="271">
        <v>480100</v>
      </c>
      <c r="AY41" s="271">
        <v>465100</v>
      </c>
      <c r="AZ41" s="271">
        <v>472600</v>
      </c>
      <c r="BA41" s="271">
        <v>446100</v>
      </c>
      <c r="BB41" s="271">
        <v>379900</v>
      </c>
      <c r="BC41" s="271">
        <v>317800</v>
      </c>
      <c r="BD41" s="271">
        <v>274000</v>
      </c>
      <c r="BE41" s="271">
        <v>240200</v>
      </c>
      <c r="BF41" s="271">
        <v>200400</v>
      </c>
      <c r="BG41" s="271">
        <v>144500</v>
      </c>
      <c r="BH41" s="271">
        <v>81900</v>
      </c>
      <c r="BI41" s="271">
        <v>45400</v>
      </c>
      <c r="BJ41" s="271">
        <v>23100</v>
      </c>
      <c r="BK41" s="271">
        <v>9200</v>
      </c>
      <c r="BL41" s="271">
        <v>5939200</v>
      </c>
      <c r="BN41" s="15">
        <v>1925</v>
      </c>
    </row>
    <row r="42" spans="1:66" s="24" customFormat="1">
      <c r="B42" s="262" t="s">
        <v>205</v>
      </c>
      <c r="C42" s="15">
        <v>1926</v>
      </c>
      <c r="D42" s="271">
        <v>325800</v>
      </c>
      <c r="E42" s="271">
        <v>306600</v>
      </c>
      <c r="F42" s="271">
        <v>306300</v>
      </c>
      <c r="G42" s="271">
        <v>279000</v>
      </c>
      <c r="H42" s="271">
        <v>254700</v>
      </c>
      <c r="I42" s="271">
        <v>236800</v>
      </c>
      <c r="J42" s="271">
        <v>234700</v>
      </c>
      <c r="K42" s="271">
        <v>233000</v>
      </c>
      <c r="L42" s="271">
        <v>201500</v>
      </c>
      <c r="M42" s="271">
        <v>169700</v>
      </c>
      <c r="N42" s="271">
        <v>142200</v>
      </c>
      <c r="O42" s="271">
        <v>128400</v>
      </c>
      <c r="P42" s="271">
        <v>108700</v>
      </c>
      <c r="Q42" s="271">
        <v>79600</v>
      </c>
      <c r="R42" s="271">
        <v>46200</v>
      </c>
      <c r="S42" s="271">
        <v>23400</v>
      </c>
      <c r="T42" s="271">
        <v>11000</v>
      </c>
      <c r="U42" s="271">
        <v>3900</v>
      </c>
      <c r="V42" s="271">
        <v>3091500</v>
      </c>
      <c r="X42" s="15">
        <v>1926</v>
      </c>
      <c r="Y42" s="271">
        <v>315000</v>
      </c>
      <c r="Z42" s="271">
        <v>295600</v>
      </c>
      <c r="AA42" s="271">
        <v>299800</v>
      </c>
      <c r="AB42" s="271">
        <v>266700</v>
      </c>
      <c r="AC42" s="271">
        <v>238700</v>
      </c>
      <c r="AD42" s="271">
        <v>235700</v>
      </c>
      <c r="AE42" s="271">
        <v>240300</v>
      </c>
      <c r="AF42" s="271">
        <v>222900</v>
      </c>
      <c r="AG42" s="271">
        <v>190100</v>
      </c>
      <c r="AH42" s="271">
        <v>159300</v>
      </c>
      <c r="AI42" s="271">
        <v>133900</v>
      </c>
      <c r="AJ42" s="271">
        <v>116700</v>
      </c>
      <c r="AK42" s="271">
        <v>95200</v>
      </c>
      <c r="AL42" s="271">
        <v>71400</v>
      </c>
      <c r="AM42" s="271">
        <v>42100</v>
      </c>
      <c r="AN42" s="271">
        <v>23600</v>
      </c>
      <c r="AO42" s="271">
        <v>12500</v>
      </c>
      <c r="AP42" s="271">
        <v>5300</v>
      </c>
      <c r="AQ42" s="271">
        <v>2964800</v>
      </c>
      <c r="AS42" s="15">
        <v>1926</v>
      </c>
      <c r="AT42" s="271">
        <v>640800</v>
      </c>
      <c r="AU42" s="271">
        <v>602200</v>
      </c>
      <c r="AV42" s="271">
        <v>606100</v>
      </c>
      <c r="AW42" s="271">
        <v>545700</v>
      </c>
      <c r="AX42" s="271">
        <v>493400</v>
      </c>
      <c r="AY42" s="271">
        <v>472500</v>
      </c>
      <c r="AZ42" s="271">
        <v>475000</v>
      </c>
      <c r="BA42" s="271">
        <v>455900</v>
      </c>
      <c r="BB42" s="271">
        <v>391600</v>
      </c>
      <c r="BC42" s="271">
        <v>329000</v>
      </c>
      <c r="BD42" s="271">
        <v>276100</v>
      </c>
      <c r="BE42" s="271">
        <v>245100</v>
      </c>
      <c r="BF42" s="271">
        <v>203900</v>
      </c>
      <c r="BG42" s="271">
        <v>151000</v>
      </c>
      <c r="BH42" s="271">
        <v>88300</v>
      </c>
      <c r="BI42" s="271">
        <v>47000</v>
      </c>
      <c r="BJ42" s="271">
        <v>23500</v>
      </c>
      <c r="BK42" s="271">
        <v>9200</v>
      </c>
      <c r="BL42" s="271">
        <v>6056300</v>
      </c>
      <c r="BN42" s="15">
        <v>1926</v>
      </c>
    </row>
    <row r="43" spans="1:66" s="24" customFormat="1">
      <c r="B43" s="262" t="s">
        <v>205</v>
      </c>
      <c r="C43" s="15">
        <v>1927</v>
      </c>
      <c r="D43" s="271">
        <v>323600</v>
      </c>
      <c r="E43" s="271">
        <v>312600</v>
      </c>
      <c r="F43" s="271">
        <v>310100</v>
      </c>
      <c r="G43" s="271">
        <v>288300</v>
      </c>
      <c r="H43" s="271">
        <v>265600</v>
      </c>
      <c r="I43" s="271">
        <v>246800</v>
      </c>
      <c r="J43" s="271">
        <v>234200</v>
      </c>
      <c r="K43" s="271">
        <v>238200</v>
      </c>
      <c r="L43" s="271">
        <v>208500</v>
      </c>
      <c r="M43" s="271">
        <v>175800</v>
      </c>
      <c r="N43" s="271">
        <v>143700</v>
      </c>
      <c r="O43" s="271">
        <v>129800</v>
      </c>
      <c r="P43" s="271">
        <v>109800</v>
      </c>
      <c r="Q43" s="271">
        <v>82600</v>
      </c>
      <c r="R43" s="271">
        <v>49800</v>
      </c>
      <c r="S43" s="271">
        <v>24200</v>
      </c>
      <c r="T43" s="271">
        <v>11100</v>
      </c>
      <c r="U43" s="271">
        <v>4100</v>
      </c>
      <c r="V43" s="271">
        <v>3158800</v>
      </c>
      <c r="X43" s="15">
        <v>1927</v>
      </c>
      <c r="Y43" s="271">
        <v>313400</v>
      </c>
      <c r="Z43" s="271">
        <v>300600</v>
      </c>
      <c r="AA43" s="271">
        <v>302900</v>
      </c>
      <c r="AB43" s="271">
        <v>275500</v>
      </c>
      <c r="AC43" s="271">
        <v>244900</v>
      </c>
      <c r="AD43" s="271">
        <v>238200</v>
      </c>
      <c r="AE43" s="271">
        <v>240200</v>
      </c>
      <c r="AF43" s="271">
        <v>229900</v>
      </c>
      <c r="AG43" s="271">
        <v>196800</v>
      </c>
      <c r="AH43" s="271">
        <v>165200</v>
      </c>
      <c r="AI43" s="271">
        <v>136200</v>
      </c>
      <c r="AJ43" s="271">
        <v>119600</v>
      </c>
      <c r="AK43" s="271">
        <v>97500</v>
      </c>
      <c r="AL43" s="271">
        <v>74200</v>
      </c>
      <c r="AM43" s="271">
        <v>45900</v>
      </c>
      <c r="AN43" s="271">
        <v>24300</v>
      </c>
      <c r="AO43" s="271">
        <v>12900</v>
      </c>
      <c r="AP43" s="271">
        <v>5500</v>
      </c>
      <c r="AQ43" s="271">
        <v>3023700</v>
      </c>
      <c r="AS43" s="15">
        <v>1927</v>
      </c>
      <c r="AT43" s="271">
        <v>637000</v>
      </c>
      <c r="AU43" s="271">
        <v>613200</v>
      </c>
      <c r="AV43" s="271">
        <v>613000</v>
      </c>
      <c r="AW43" s="271">
        <v>563800</v>
      </c>
      <c r="AX43" s="271">
        <v>510500</v>
      </c>
      <c r="AY43" s="271">
        <v>485000</v>
      </c>
      <c r="AZ43" s="271">
        <v>474400</v>
      </c>
      <c r="BA43" s="271">
        <v>468100</v>
      </c>
      <c r="BB43" s="271">
        <v>405300</v>
      </c>
      <c r="BC43" s="271">
        <v>341000</v>
      </c>
      <c r="BD43" s="271">
        <v>279900</v>
      </c>
      <c r="BE43" s="271">
        <v>249400</v>
      </c>
      <c r="BF43" s="271">
        <v>207300</v>
      </c>
      <c r="BG43" s="271">
        <v>156800</v>
      </c>
      <c r="BH43" s="271">
        <v>95700</v>
      </c>
      <c r="BI43" s="271">
        <v>48500</v>
      </c>
      <c r="BJ43" s="271">
        <v>24000</v>
      </c>
      <c r="BK43" s="271">
        <v>9600</v>
      </c>
      <c r="BL43" s="271">
        <v>6182500</v>
      </c>
      <c r="BN43" s="15">
        <v>1927</v>
      </c>
    </row>
    <row r="44" spans="1:66" s="24" customFormat="1">
      <c r="B44" s="262" t="s">
        <v>205</v>
      </c>
      <c r="C44" s="15">
        <v>1928</v>
      </c>
      <c r="D44" s="271">
        <v>322700</v>
      </c>
      <c r="E44" s="271">
        <v>319400</v>
      </c>
      <c r="F44" s="271">
        <v>310400</v>
      </c>
      <c r="G44" s="271">
        <v>296900</v>
      </c>
      <c r="H44" s="271">
        <v>276500</v>
      </c>
      <c r="I44" s="271">
        <v>254800</v>
      </c>
      <c r="J44" s="271">
        <v>235400</v>
      </c>
      <c r="K44" s="271">
        <v>240100</v>
      </c>
      <c r="L44" s="271">
        <v>216600</v>
      </c>
      <c r="M44" s="271">
        <v>181100</v>
      </c>
      <c r="N44" s="271">
        <v>147000</v>
      </c>
      <c r="O44" s="271">
        <v>130000</v>
      </c>
      <c r="P44" s="271">
        <v>110800</v>
      </c>
      <c r="Q44" s="271">
        <v>85800</v>
      </c>
      <c r="R44" s="271">
        <v>53100</v>
      </c>
      <c r="S44" s="271">
        <v>25300</v>
      </c>
      <c r="T44" s="271">
        <v>11400</v>
      </c>
      <c r="U44" s="271">
        <v>4100</v>
      </c>
      <c r="V44" s="271">
        <v>3221400</v>
      </c>
      <c r="X44" s="15">
        <v>1928</v>
      </c>
      <c r="Y44" s="271">
        <v>312000</v>
      </c>
      <c r="Z44" s="271">
        <v>307300</v>
      </c>
      <c r="AA44" s="271">
        <v>302800</v>
      </c>
      <c r="AB44" s="271">
        <v>283100</v>
      </c>
      <c r="AC44" s="271">
        <v>253500</v>
      </c>
      <c r="AD44" s="271">
        <v>240800</v>
      </c>
      <c r="AE44" s="271">
        <v>240100</v>
      </c>
      <c r="AF44" s="271">
        <v>234200</v>
      </c>
      <c r="AG44" s="271">
        <v>204800</v>
      </c>
      <c r="AH44" s="271">
        <v>170100</v>
      </c>
      <c r="AI44" s="271">
        <v>139400</v>
      </c>
      <c r="AJ44" s="271">
        <v>121200</v>
      </c>
      <c r="AK44" s="271">
        <v>100500</v>
      </c>
      <c r="AL44" s="271">
        <v>77200</v>
      </c>
      <c r="AM44" s="271">
        <v>49700</v>
      </c>
      <c r="AN44" s="271">
        <v>25200</v>
      </c>
      <c r="AO44" s="271">
        <v>13300</v>
      </c>
      <c r="AP44" s="271">
        <v>5600</v>
      </c>
      <c r="AQ44" s="271">
        <v>3080800</v>
      </c>
      <c r="AS44" s="15">
        <v>1928</v>
      </c>
      <c r="AT44" s="271">
        <v>634700</v>
      </c>
      <c r="AU44" s="271">
        <v>626700</v>
      </c>
      <c r="AV44" s="271">
        <v>613200</v>
      </c>
      <c r="AW44" s="271">
        <v>580000</v>
      </c>
      <c r="AX44" s="271">
        <v>530000</v>
      </c>
      <c r="AY44" s="271">
        <v>495600</v>
      </c>
      <c r="AZ44" s="271">
        <v>475500</v>
      </c>
      <c r="BA44" s="271">
        <v>474300</v>
      </c>
      <c r="BB44" s="271">
        <v>421400</v>
      </c>
      <c r="BC44" s="271">
        <v>351200</v>
      </c>
      <c r="BD44" s="271">
        <v>286400</v>
      </c>
      <c r="BE44" s="271">
        <v>251200</v>
      </c>
      <c r="BF44" s="271">
        <v>211300</v>
      </c>
      <c r="BG44" s="271">
        <v>163000</v>
      </c>
      <c r="BH44" s="271">
        <v>102800</v>
      </c>
      <c r="BI44" s="271">
        <v>50500</v>
      </c>
      <c r="BJ44" s="271">
        <v>24700</v>
      </c>
      <c r="BK44" s="271">
        <v>9700</v>
      </c>
      <c r="BL44" s="271">
        <v>6302200</v>
      </c>
      <c r="BN44" s="15">
        <v>1928</v>
      </c>
    </row>
    <row r="45" spans="1:66" s="24" customFormat="1">
      <c r="B45" s="262" t="s">
        <v>205</v>
      </c>
      <c r="C45" s="15">
        <v>1929</v>
      </c>
      <c r="D45" s="271">
        <v>321700</v>
      </c>
      <c r="E45" s="271">
        <v>324600</v>
      </c>
      <c r="F45" s="271">
        <v>306800</v>
      </c>
      <c r="G45" s="271">
        <v>304700</v>
      </c>
      <c r="H45" s="271">
        <v>284300</v>
      </c>
      <c r="I45" s="271">
        <v>260200</v>
      </c>
      <c r="J45" s="271">
        <v>235900</v>
      </c>
      <c r="K45" s="271">
        <v>239200</v>
      </c>
      <c r="L45" s="271">
        <v>222200</v>
      </c>
      <c r="M45" s="271">
        <v>186800</v>
      </c>
      <c r="N45" s="271">
        <v>150400</v>
      </c>
      <c r="O45" s="271">
        <v>130100</v>
      </c>
      <c r="P45" s="271">
        <v>111500</v>
      </c>
      <c r="Q45" s="271">
        <v>88200</v>
      </c>
      <c r="R45" s="271">
        <v>55900</v>
      </c>
      <c r="S45" s="271">
        <v>26800</v>
      </c>
      <c r="T45" s="271">
        <v>11800</v>
      </c>
      <c r="U45" s="271">
        <v>4200</v>
      </c>
      <c r="V45" s="271">
        <v>3265300</v>
      </c>
      <c r="X45" s="15">
        <v>1929</v>
      </c>
      <c r="Y45" s="271">
        <v>309900</v>
      </c>
      <c r="Z45" s="271">
        <v>312900</v>
      </c>
      <c r="AA45" s="271">
        <v>298300</v>
      </c>
      <c r="AB45" s="271">
        <v>293300</v>
      </c>
      <c r="AC45" s="271">
        <v>261000</v>
      </c>
      <c r="AD45" s="271">
        <v>242800</v>
      </c>
      <c r="AE45" s="271">
        <v>238400</v>
      </c>
      <c r="AF45" s="271">
        <v>237300</v>
      </c>
      <c r="AG45" s="271">
        <v>211400</v>
      </c>
      <c r="AH45" s="271">
        <v>175100</v>
      </c>
      <c r="AI45" s="271">
        <v>142800</v>
      </c>
      <c r="AJ45" s="271">
        <v>123100</v>
      </c>
      <c r="AK45" s="271">
        <v>103300</v>
      </c>
      <c r="AL45" s="271">
        <v>80000</v>
      </c>
      <c r="AM45" s="271">
        <v>53100</v>
      </c>
      <c r="AN45" s="271">
        <v>26400</v>
      </c>
      <c r="AO45" s="271">
        <v>13600</v>
      </c>
      <c r="AP45" s="271">
        <v>5900</v>
      </c>
      <c r="AQ45" s="271">
        <v>3128600</v>
      </c>
      <c r="AS45" s="15">
        <v>1929</v>
      </c>
      <c r="AT45" s="271">
        <v>631600</v>
      </c>
      <c r="AU45" s="271">
        <v>637500</v>
      </c>
      <c r="AV45" s="271">
        <v>605100</v>
      </c>
      <c r="AW45" s="271">
        <v>598000</v>
      </c>
      <c r="AX45" s="271">
        <v>545300</v>
      </c>
      <c r="AY45" s="271">
        <v>503000</v>
      </c>
      <c r="AZ45" s="271">
        <v>474300</v>
      </c>
      <c r="BA45" s="271">
        <v>476500</v>
      </c>
      <c r="BB45" s="271">
        <v>433600</v>
      </c>
      <c r="BC45" s="271">
        <v>361900</v>
      </c>
      <c r="BD45" s="271">
        <v>293200</v>
      </c>
      <c r="BE45" s="271">
        <v>253200</v>
      </c>
      <c r="BF45" s="271">
        <v>214800</v>
      </c>
      <c r="BG45" s="271">
        <v>168200</v>
      </c>
      <c r="BH45" s="271">
        <v>109000</v>
      </c>
      <c r="BI45" s="271">
        <v>53200</v>
      </c>
      <c r="BJ45" s="271">
        <v>25400</v>
      </c>
      <c r="BK45" s="271">
        <v>10100</v>
      </c>
      <c r="BL45" s="271">
        <v>6393900</v>
      </c>
      <c r="BN45" s="15">
        <v>1929</v>
      </c>
    </row>
    <row r="46" spans="1:66" s="24" customFormat="1">
      <c r="B46" s="262" t="s">
        <v>205</v>
      </c>
      <c r="C46" s="15">
        <v>1930</v>
      </c>
      <c r="D46" s="271">
        <v>317300</v>
      </c>
      <c r="E46" s="271">
        <v>326800</v>
      </c>
      <c r="F46" s="271">
        <v>304800</v>
      </c>
      <c r="G46" s="271">
        <v>310000</v>
      </c>
      <c r="H46" s="271">
        <v>288700</v>
      </c>
      <c r="I46" s="271">
        <v>263200</v>
      </c>
      <c r="J46" s="271">
        <v>240000</v>
      </c>
      <c r="K46" s="271">
        <v>236600</v>
      </c>
      <c r="L46" s="271">
        <v>225800</v>
      </c>
      <c r="M46" s="271">
        <v>191000</v>
      </c>
      <c r="N46" s="271">
        <v>155500</v>
      </c>
      <c r="O46" s="271">
        <v>129500</v>
      </c>
      <c r="P46" s="271">
        <v>112000</v>
      </c>
      <c r="Q46" s="271">
        <v>89800</v>
      </c>
      <c r="R46" s="271">
        <v>58900</v>
      </c>
      <c r="S46" s="271">
        <v>28400</v>
      </c>
      <c r="T46" s="271">
        <v>12100</v>
      </c>
      <c r="U46" s="271">
        <v>4900</v>
      </c>
      <c r="V46" s="271">
        <v>3295300</v>
      </c>
      <c r="X46" s="15">
        <v>1930</v>
      </c>
      <c r="Y46" s="271">
        <v>304100</v>
      </c>
      <c r="Z46" s="271">
        <v>317200</v>
      </c>
      <c r="AA46" s="271">
        <v>294500</v>
      </c>
      <c r="AB46" s="271">
        <v>301600</v>
      </c>
      <c r="AC46" s="271">
        <v>266900</v>
      </c>
      <c r="AD46" s="271">
        <v>243800</v>
      </c>
      <c r="AE46" s="271">
        <v>239500</v>
      </c>
      <c r="AF46" s="271">
        <v>238600</v>
      </c>
      <c r="AG46" s="271">
        <v>216100</v>
      </c>
      <c r="AH46" s="271">
        <v>179800</v>
      </c>
      <c r="AI46" s="271">
        <v>147700</v>
      </c>
      <c r="AJ46" s="271">
        <v>124600</v>
      </c>
      <c r="AK46" s="271">
        <v>105900</v>
      </c>
      <c r="AL46" s="271">
        <v>82100</v>
      </c>
      <c r="AM46" s="271">
        <v>56600</v>
      </c>
      <c r="AN46" s="271">
        <v>28000</v>
      </c>
      <c r="AO46" s="271">
        <v>14200</v>
      </c>
      <c r="AP46" s="271">
        <v>6200</v>
      </c>
      <c r="AQ46" s="271">
        <v>3167400</v>
      </c>
      <c r="AS46" s="15">
        <v>1930</v>
      </c>
      <c r="AT46" s="271">
        <v>621400</v>
      </c>
      <c r="AU46" s="271">
        <v>644000</v>
      </c>
      <c r="AV46" s="271">
        <v>599300</v>
      </c>
      <c r="AW46" s="271">
        <v>611600</v>
      </c>
      <c r="AX46" s="271">
        <v>555600</v>
      </c>
      <c r="AY46" s="271">
        <v>507000</v>
      </c>
      <c r="AZ46" s="271">
        <v>479500</v>
      </c>
      <c r="BA46" s="271">
        <v>475200</v>
      </c>
      <c r="BB46" s="271">
        <v>441900</v>
      </c>
      <c r="BC46" s="271">
        <v>370800</v>
      </c>
      <c r="BD46" s="271">
        <v>303200</v>
      </c>
      <c r="BE46" s="271">
        <v>254100</v>
      </c>
      <c r="BF46" s="271">
        <v>217900</v>
      </c>
      <c r="BG46" s="271">
        <v>171900</v>
      </c>
      <c r="BH46" s="271">
        <v>115500</v>
      </c>
      <c r="BI46" s="271">
        <v>56400</v>
      </c>
      <c r="BJ46" s="271">
        <v>26300</v>
      </c>
      <c r="BK46" s="271">
        <v>11100</v>
      </c>
      <c r="BL46" s="271">
        <v>6462700</v>
      </c>
      <c r="BN46" s="15">
        <v>1930</v>
      </c>
    </row>
    <row r="47" spans="1:66" s="24" customFormat="1">
      <c r="B47" s="262" t="s">
        <v>205</v>
      </c>
      <c r="C47" s="16">
        <v>1931</v>
      </c>
      <c r="D47" s="271">
        <v>312200</v>
      </c>
      <c r="E47" s="271">
        <v>323400</v>
      </c>
      <c r="F47" s="271">
        <v>309700</v>
      </c>
      <c r="G47" s="271">
        <v>311700</v>
      </c>
      <c r="H47" s="271">
        <v>290500</v>
      </c>
      <c r="I47" s="271">
        <v>266400</v>
      </c>
      <c r="J47" s="271">
        <v>243000</v>
      </c>
      <c r="K47" s="271">
        <v>234200</v>
      </c>
      <c r="L47" s="271">
        <v>228500</v>
      </c>
      <c r="M47" s="271">
        <v>195800</v>
      </c>
      <c r="N47" s="271">
        <v>161000</v>
      </c>
      <c r="O47" s="271">
        <v>129900</v>
      </c>
      <c r="P47" s="271">
        <v>113100</v>
      </c>
      <c r="Q47" s="271">
        <v>91000</v>
      </c>
      <c r="R47" s="271">
        <v>61900</v>
      </c>
      <c r="S47" s="271">
        <v>30600</v>
      </c>
      <c r="T47" s="271">
        <v>13000</v>
      </c>
      <c r="U47" s="271">
        <v>5300</v>
      </c>
      <c r="V47" s="271">
        <v>3321200</v>
      </c>
      <c r="X47" s="16">
        <v>1931</v>
      </c>
      <c r="Y47" s="271">
        <v>299300</v>
      </c>
      <c r="Z47" s="271">
        <v>314400</v>
      </c>
      <c r="AA47" s="271">
        <v>298900</v>
      </c>
      <c r="AB47" s="271">
        <v>304700</v>
      </c>
      <c r="AC47" s="271">
        <v>273200</v>
      </c>
      <c r="AD47" s="271">
        <v>245200</v>
      </c>
      <c r="AE47" s="271">
        <v>239200</v>
      </c>
      <c r="AF47" s="271">
        <v>239300</v>
      </c>
      <c r="AG47" s="271">
        <v>220800</v>
      </c>
      <c r="AH47" s="271">
        <v>185500</v>
      </c>
      <c r="AI47" s="271">
        <v>152900</v>
      </c>
      <c r="AJ47" s="271">
        <v>126700</v>
      </c>
      <c r="AK47" s="271">
        <v>108800</v>
      </c>
      <c r="AL47" s="271">
        <v>84600</v>
      </c>
      <c r="AM47" s="271">
        <v>59600</v>
      </c>
      <c r="AN47" s="271">
        <v>30600</v>
      </c>
      <c r="AO47" s="271">
        <v>14600</v>
      </c>
      <c r="AP47" s="271">
        <v>7000</v>
      </c>
      <c r="AQ47" s="271">
        <v>3205300</v>
      </c>
      <c r="AS47" s="16">
        <v>1931</v>
      </c>
      <c r="AT47" s="271">
        <v>611500</v>
      </c>
      <c r="AU47" s="271">
        <v>637800</v>
      </c>
      <c r="AV47" s="271">
        <v>608600</v>
      </c>
      <c r="AW47" s="271">
        <v>616400</v>
      </c>
      <c r="AX47" s="271">
        <v>563700</v>
      </c>
      <c r="AY47" s="271">
        <v>511600</v>
      </c>
      <c r="AZ47" s="271">
        <v>482200</v>
      </c>
      <c r="BA47" s="271">
        <v>473500</v>
      </c>
      <c r="BB47" s="271">
        <v>449300</v>
      </c>
      <c r="BC47" s="271">
        <v>381300</v>
      </c>
      <c r="BD47" s="271">
        <v>313900</v>
      </c>
      <c r="BE47" s="271">
        <v>256600</v>
      </c>
      <c r="BF47" s="271">
        <v>221900</v>
      </c>
      <c r="BG47" s="271">
        <v>175600</v>
      </c>
      <c r="BH47" s="271">
        <v>121500</v>
      </c>
      <c r="BI47" s="271">
        <v>61200</v>
      </c>
      <c r="BJ47" s="271">
        <v>27600</v>
      </c>
      <c r="BK47" s="271">
        <v>12300</v>
      </c>
      <c r="BL47" s="271">
        <v>6526500</v>
      </c>
      <c r="BN47" s="16">
        <v>1931</v>
      </c>
    </row>
    <row r="48" spans="1:66" s="24" customFormat="1">
      <c r="B48" s="262" t="s">
        <v>205</v>
      </c>
      <c r="C48" s="16">
        <v>1932</v>
      </c>
      <c r="D48" s="271">
        <v>303800</v>
      </c>
      <c r="E48" s="271">
        <v>318800</v>
      </c>
      <c r="F48" s="271">
        <v>313900</v>
      </c>
      <c r="G48" s="271">
        <v>312200</v>
      </c>
      <c r="H48" s="271">
        <v>293700</v>
      </c>
      <c r="I48" s="271">
        <v>270200</v>
      </c>
      <c r="J48" s="271">
        <v>247900</v>
      </c>
      <c r="K48" s="271">
        <v>230600</v>
      </c>
      <c r="L48" s="271">
        <v>231400</v>
      </c>
      <c r="M48" s="271">
        <v>201100</v>
      </c>
      <c r="N48" s="271">
        <v>166400</v>
      </c>
      <c r="O48" s="271">
        <v>131400</v>
      </c>
      <c r="P48" s="271">
        <v>114000</v>
      </c>
      <c r="Q48" s="271">
        <v>91600</v>
      </c>
      <c r="R48" s="271">
        <v>64200</v>
      </c>
      <c r="S48" s="271">
        <v>32800</v>
      </c>
      <c r="T48" s="271">
        <v>13400</v>
      </c>
      <c r="U48" s="271">
        <v>5700</v>
      </c>
      <c r="V48" s="271">
        <v>3343100</v>
      </c>
      <c r="X48" s="16">
        <v>1932</v>
      </c>
      <c r="Y48" s="271">
        <v>290200</v>
      </c>
      <c r="Z48" s="271">
        <v>310700</v>
      </c>
      <c r="AA48" s="271">
        <v>302000</v>
      </c>
      <c r="AB48" s="271">
        <v>306000</v>
      </c>
      <c r="AC48" s="271">
        <v>279500</v>
      </c>
      <c r="AD48" s="271">
        <v>248400</v>
      </c>
      <c r="AE48" s="271">
        <v>239800</v>
      </c>
      <c r="AF48" s="271">
        <v>236900</v>
      </c>
      <c r="AG48" s="271">
        <v>226200</v>
      </c>
      <c r="AH48" s="271">
        <v>191500</v>
      </c>
      <c r="AI48" s="271">
        <v>158000</v>
      </c>
      <c r="AJ48" s="271">
        <v>128600</v>
      </c>
      <c r="AK48" s="271">
        <v>111000</v>
      </c>
      <c r="AL48" s="271">
        <v>87000</v>
      </c>
      <c r="AM48" s="271">
        <v>61700</v>
      </c>
      <c r="AN48" s="271">
        <v>33600</v>
      </c>
      <c r="AO48" s="271">
        <v>15000</v>
      </c>
      <c r="AP48" s="271">
        <v>7600</v>
      </c>
      <c r="AQ48" s="271">
        <v>3233700</v>
      </c>
      <c r="AS48" s="16">
        <v>1932</v>
      </c>
      <c r="AT48" s="271">
        <v>594000</v>
      </c>
      <c r="AU48" s="271">
        <v>629500</v>
      </c>
      <c r="AV48" s="271">
        <v>615900</v>
      </c>
      <c r="AW48" s="271">
        <v>618200</v>
      </c>
      <c r="AX48" s="271">
        <v>573200</v>
      </c>
      <c r="AY48" s="271">
        <v>518600</v>
      </c>
      <c r="AZ48" s="271">
        <v>487700</v>
      </c>
      <c r="BA48" s="271">
        <v>467500</v>
      </c>
      <c r="BB48" s="271">
        <v>457600</v>
      </c>
      <c r="BC48" s="271">
        <v>392600</v>
      </c>
      <c r="BD48" s="271">
        <v>324400</v>
      </c>
      <c r="BE48" s="271">
        <v>260000</v>
      </c>
      <c r="BF48" s="271">
        <v>225000</v>
      </c>
      <c r="BG48" s="271">
        <v>178600</v>
      </c>
      <c r="BH48" s="271">
        <v>125900</v>
      </c>
      <c r="BI48" s="271">
        <v>66400</v>
      </c>
      <c r="BJ48" s="271">
        <v>28400</v>
      </c>
      <c r="BK48" s="271">
        <v>13300</v>
      </c>
      <c r="BL48" s="271">
        <v>6576800</v>
      </c>
      <c r="BN48" s="16">
        <v>1932</v>
      </c>
    </row>
    <row r="49" spans="2:66" s="24" customFormat="1">
      <c r="B49" s="262" t="s">
        <v>205</v>
      </c>
      <c r="C49" s="16">
        <v>1933</v>
      </c>
      <c r="D49" s="271">
        <v>293800</v>
      </c>
      <c r="E49" s="271">
        <v>316100</v>
      </c>
      <c r="F49" s="271">
        <v>319300</v>
      </c>
      <c r="G49" s="271">
        <v>310000</v>
      </c>
      <c r="H49" s="271">
        <v>297500</v>
      </c>
      <c r="I49" s="271">
        <v>275500</v>
      </c>
      <c r="J49" s="271">
        <v>251600</v>
      </c>
      <c r="K49" s="271">
        <v>230100</v>
      </c>
      <c r="L49" s="271">
        <v>232000</v>
      </c>
      <c r="M49" s="271">
        <v>207700</v>
      </c>
      <c r="N49" s="271">
        <v>170900</v>
      </c>
      <c r="O49" s="271">
        <v>134600</v>
      </c>
      <c r="P49" s="271">
        <v>114000</v>
      </c>
      <c r="Q49" s="271">
        <v>92400</v>
      </c>
      <c r="R49" s="271">
        <v>66600</v>
      </c>
      <c r="S49" s="271">
        <v>35100</v>
      </c>
      <c r="T49" s="271">
        <v>13900</v>
      </c>
      <c r="U49" s="271">
        <v>6000</v>
      </c>
      <c r="V49" s="271">
        <v>3367100</v>
      </c>
      <c r="X49" s="16">
        <v>1933</v>
      </c>
      <c r="Y49" s="271">
        <v>280200</v>
      </c>
      <c r="Z49" s="271">
        <v>307900</v>
      </c>
      <c r="AA49" s="271">
        <v>307300</v>
      </c>
      <c r="AB49" s="271">
        <v>304000</v>
      </c>
      <c r="AC49" s="271">
        <v>285100</v>
      </c>
      <c r="AD49" s="271">
        <v>254300</v>
      </c>
      <c r="AE49" s="271">
        <v>240300</v>
      </c>
      <c r="AF49" s="271">
        <v>235500</v>
      </c>
      <c r="AG49" s="271">
        <v>229100</v>
      </c>
      <c r="AH49" s="271">
        <v>198900</v>
      </c>
      <c r="AI49" s="271">
        <v>162200</v>
      </c>
      <c r="AJ49" s="271">
        <v>131500</v>
      </c>
      <c r="AK49" s="271">
        <v>111900</v>
      </c>
      <c r="AL49" s="271">
        <v>90200</v>
      </c>
      <c r="AM49" s="271">
        <v>64000</v>
      </c>
      <c r="AN49" s="271">
        <v>36500</v>
      </c>
      <c r="AO49" s="271">
        <v>15600</v>
      </c>
      <c r="AP49" s="271">
        <v>8200</v>
      </c>
      <c r="AQ49" s="271">
        <v>3262700</v>
      </c>
      <c r="AS49" s="16">
        <v>1933</v>
      </c>
      <c r="AT49" s="271">
        <v>574000</v>
      </c>
      <c r="AU49" s="271">
        <v>624000</v>
      </c>
      <c r="AV49" s="271">
        <v>626600</v>
      </c>
      <c r="AW49" s="271">
        <v>614000</v>
      </c>
      <c r="AX49" s="271">
        <v>582600</v>
      </c>
      <c r="AY49" s="271">
        <v>529800</v>
      </c>
      <c r="AZ49" s="271">
        <v>491900</v>
      </c>
      <c r="BA49" s="271">
        <v>465600</v>
      </c>
      <c r="BB49" s="271">
        <v>461100</v>
      </c>
      <c r="BC49" s="271">
        <v>406600</v>
      </c>
      <c r="BD49" s="271">
        <v>333100</v>
      </c>
      <c r="BE49" s="271">
        <v>266100</v>
      </c>
      <c r="BF49" s="271">
        <v>225900</v>
      </c>
      <c r="BG49" s="271">
        <v>182600</v>
      </c>
      <c r="BH49" s="271">
        <v>130600</v>
      </c>
      <c r="BI49" s="271">
        <v>71600</v>
      </c>
      <c r="BJ49" s="271">
        <v>29500</v>
      </c>
      <c r="BK49" s="271">
        <v>14200</v>
      </c>
      <c r="BL49" s="271">
        <v>6629800</v>
      </c>
      <c r="BN49" s="16">
        <v>1933</v>
      </c>
    </row>
    <row r="50" spans="2:66" s="24" customFormat="1">
      <c r="B50" s="262" t="s">
        <v>205</v>
      </c>
      <c r="C50" s="16">
        <v>1934</v>
      </c>
      <c r="D50" s="271">
        <v>283700</v>
      </c>
      <c r="E50" s="271">
        <v>314700</v>
      </c>
      <c r="F50" s="271">
        <v>323100</v>
      </c>
      <c r="G50" s="271">
        <v>305500</v>
      </c>
      <c r="H50" s="271">
        <v>302900</v>
      </c>
      <c r="I50" s="271">
        <v>280500</v>
      </c>
      <c r="J50" s="271">
        <v>255300</v>
      </c>
      <c r="K50" s="271">
        <v>230000</v>
      </c>
      <c r="L50" s="271">
        <v>231000</v>
      </c>
      <c r="M50" s="271">
        <v>213000</v>
      </c>
      <c r="N50" s="271">
        <v>176500</v>
      </c>
      <c r="O50" s="271">
        <v>138200</v>
      </c>
      <c r="P50" s="271">
        <v>114600</v>
      </c>
      <c r="Q50" s="271">
        <v>93300</v>
      </c>
      <c r="R50" s="271">
        <v>68300</v>
      </c>
      <c r="S50" s="271">
        <v>37200</v>
      </c>
      <c r="T50" s="271">
        <v>14500</v>
      </c>
      <c r="U50" s="271">
        <v>6100</v>
      </c>
      <c r="V50" s="271">
        <v>3388400</v>
      </c>
      <c r="X50" s="16">
        <v>1934</v>
      </c>
      <c r="Y50" s="271">
        <v>271400</v>
      </c>
      <c r="Z50" s="271">
        <v>305400</v>
      </c>
      <c r="AA50" s="271">
        <v>312200</v>
      </c>
      <c r="AB50" s="271">
        <v>298100</v>
      </c>
      <c r="AC50" s="271">
        <v>293400</v>
      </c>
      <c r="AD50" s="271">
        <v>259900</v>
      </c>
      <c r="AE50" s="271">
        <v>240500</v>
      </c>
      <c r="AF50" s="271">
        <v>233300</v>
      </c>
      <c r="AG50" s="271">
        <v>231200</v>
      </c>
      <c r="AH50" s="271">
        <v>205100</v>
      </c>
      <c r="AI50" s="271">
        <v>167100</v>
      </c>
      <c r="AJ50" s="271">
        <v>134900</v>
      </c>
      <c r="AK50" s="271">
        <v>113700</v>
      </c>
      <c r="AL50" s="271">
        <v>92600</v>
      </c>
      <c r="AM50" s="271">
        <v>66500</v>
      </c>
      <c r="AN50" s="271">
        <v>39100</v>
      </c>
      <c r="AO50" s="271">
        <v>16200</v>
      </c>
      <c r="AP50" s="271">
        <v>8400</v>
      </c>
      <c r="AQ50" s="271">
        <v>3289000</v>
      </c>
      <c r="AS50" s="16">
        <v>1934</v>
      </c>
      <c r="AT50" s="271">
        <v>555100</v>
      </c>
      <c r="AU50" s="271">
        <v>620100</v>
      </c>
      <c r="AV50" s="271">
        <v>635300</v>
      </c>
      <c r="AW50" s="271">
        <v>603600</v>
      </c>
      <c r="AX50" s="271">
        <v>596300</v>
      </c>
      <c r="AY50" s="271">
        <v>540400</v>
      </c>
      <c r="AZ50" s="271">
        <v>495800</v>
      </c>
      <c r="BA50" s="271">
        <v>463300</v>
      </c>
      <c r="BB50" s="271">
        <v>462200</v>
      </c>
      <c r="BC50" s="271">
        <v>418100</v>
      </c>
      <c r="BD50" s="271">
        <v>343600</v>
      </c>
      <c r="BE50" s="271">
        <v>273100</v>
      </c>
      <c r="BF50" s="271">
        <v>228300</v>
      </c>
      <c r="BG50" s="271">
        <v>185900</v>
      </c>
      <c r="BH50" s="271">
        <v>134800</v>
      </c>
      <c r="BI50" s="271">
        <v>76300</v>
      </c>
      <c r="BJ50" s="271">
        <v>30700</v>
      </c>
      <c r="BK50" s="271">
        <v>14500</v>
      </c>
      <c r="BL50" s="271">
        <v>6677400</v>
      </c>
      <c r="BN50" s="16">
        <v>1934</v>
      </c>
    </row>
    <row r="51" spans="2:66" s="24" customFormat="1">
      <c r="B51" s="262" t="s">
        <v>205</v>
      </c>
      <c r="C51" s="16">
        <v>1935</v>
      </c>
      <c r="D51" s="271">
        <v>275300</v>
      </c>
      <c r="E51" s="271">
        <v>311200</v>
      </c>
      <c r="F51" s="271">
        <v>324700</v>
      </c>
      <c r="G51" s="271">
        <v>303300</v>
      </c>
      <c r="H51" s="271">
        <v>307300</v>
      </c>
      <c r="I51" s="271">
        <v>284300</v>
      </c>
      <c r="J51" s="271">
        <v>258200</v>
      </c>
      <c r="K51" s="271">
        <v>234500</v>
      </c>
      <c r="L51" s="271">
        <v>229200</v>
      </c>
      <c r="M51" s="271">
        <v>217300</v>
      </c>
      <c r="N51" s="271">
        <v>181200</v>
      </c>
      <c r="O51" s="271">
        <v>143600</v>
      </c>
      <c r="P51" s="271">
        <v>115100</v>
      </c>
      <c r="Q51" s="271">
        <v>94200</v>
      </c>
      <c r="R51" s="271">
        <v>69800</v>
      </c>
      <c r="S51" s="271">
        <v>39600</v>
      </c>
      <c r="T51" s="271">
        <v>15200</v>
      </c>
      <c r="U51" s="271">
        <v>6300</v>
      </c>
      <c r="V51" s="271">
        <v>3410300</v>
      </c>
      <c r="X51" s="16">
        <v>1935</v>
      </c>
      <c r="Y51" s="271">
        <v>264400</v>
      </c>
      <c r="Z51" s="271">
        <v>300000</v>
      </c>
      <c r="AA51" s="271">
        <v>316500</v>
      </c>
      <c r="AB51" s="271">
        <v>293900</v>
      </c>
      <c r="AC51" s="271">
        <v>300800</v>
      </c>
      <c r="AD51" s="271">
        <v>264800</v>
      </c>
      <c r="AE51" s="271">
        <v>240400</v>
      </c>
      <c r="AF51" s="271">
        <v>234600</v>
      </c>
      <c r="AG51" s="271">
        <v>232200</v>
      </c>
      <c r="AH51" s="271">
        <v>210100</v>
      </c>
      <c r="AI51" s="271">
        <v>172300</v>
      </c>
      <c r="AJ51" s="271">
        <v>139900</v>
      </c>
      <c r="AK51" s="271">
        <v>115200</v>
      </c>
      <c r="AL51" s="271">
        <v>94600</v>
      </c>
      <c r="AM51" s="271">
        <v>68400</v>
      </c>
      <c r="AN51" s="271">
        <v>42000</v>
      </c>
      <c r="AO51" s="271">
        <v>17200</v>
      </c>
      <c r="AP51" s="271">
        <v>8600</v>
      </c>
      <c r="AQ51" s="271">
        <v>3315900</v>
      </c>
      <c r="AS51" s="16">
        <v>1935</v>
      </c>
      <c r="AT51" s="271">
        <v>539700</v>
      </c>
      <c r="AU51" s="271">
        <v>611200</v>
      </c>
      <c r="AV51" s="271">
        <v>641200</v>
      </c>
      <c r="AW51" s="271">
        <v>597200</v>
      </c>
      <c r="AX51" s="271">
        <v>608100</v>
      </c>
      <c r="AY51" s="271">
        <v>549100</v>
      </c>
      <c r="AZ51" s="271">
        <v>498600</v>
      </c>
      <c r="BA51" s="271">
        <v>469100</v>
      </c>
      <c r="BB51" s="271">
        <v>461400</v>
      </c>
      <c r="BC51" s="271">
        <v>427400</v>
      </c>
      <c r="BD51" s="271">
        <v>353500</v>
      </c>
      <c r="BE51" s="271">
        <v>283500</v>
      </c>
      <c r="BF51" s="271">
        <v>230300</v>
      </c>
      <c r="BG51" s="271">
        <v>188800</v>
      </c>
      <c r="BH51" s="271">
        <v>138200</v>
      </c>
      <c r="BI51" s="271">
        <v>81600</v>
      </c>
      <c r="BJ51" s="271">
        <v>32400</v>
      </c>
      <c r="BK51" s="271">
        <v>14900</v>
      </c>
      <c r="BL51" s="271">
        <v>6726200</v>
      </c>
      <c r="BN51" s="16">
        <v>1935</v>
      </c>
    </row>
    <row r="52" spans="2:66" s="24" customFormat="1">
      <c r="B52" s="262" t="s">
        <v>205</v>
      </c>
      <c r="C52" s="16">
        <v>1936</v>
      </c>
      <c r="D52" s="271">
        <v>270200</v>
      </c>
      <c r="E52" s="271">
        <v>306900</v>
      </c>
      <c r="F52" s="271">
        <v>321200</v>
      </c>
      <c r="G52" s="271">
        <v>308800</v>
      </c>
      <c r="H52" s="271">
        <v>308900</v>
      </c>
      <c r="I52" s="271">
        <v>287000</v>
      </c>
      <c r="J52" s="271">
        <v>262400</v>
      </c>
      <c r="K52" s="271">
        <v>238800</v>
      </c>
      <c r="L52" s="271">
        <v>227600</v>
      </c>
      <c r="M52" s="271">
        <v>220600</v>
      </c>
      <c r="N52" s="271">
        <v>185900</v>
      </c>
      <c r="O52" s="271">
        <v>149100</v>
      </c>
      <c r="P52" s="271">
        <v>116000</v>
      </c>
      <c r="Q52" s="271">
        <v>95100</v>
      </c>
      <c r="R52" s="271">
        <v>70600</v>
      </c>
      <c r="S52" s="271">
        <v>41800</v>
      </c>
      <c r="T52" s="271">
        <v>16400</v>
      </c>
      <c r="U52" s="271">
        <v>6500</v>
      </c>
      <c r="V52" s="271">
        <v>3433800</v>
      </c>
      <c r="X52" s="16">
        <v>1936</v>
      </c>
      <c r="Y52" s="271">
        <v>259500</v>
      </c>
      <c r="Z52" s="271">
        <v>295600</v>
      </c>
      <c r="AA52" s="271">
        <v>314300</v>
      </c>
      <c r="AB52" s="271">
        <v>298300</v>
      </c>
      <c r="AC52" s="271">
        <v>303700</v>
      </c>
      <c r="AD52" s="271">
        <v>270600</v>
      </c>
      <c r="AE52" s="271">
        <v>241600</v>
      </c>
      <c r="AF52" s="271">
        <v>234700</v>
      </c>
      <c r="AG52" s="271">
        <v>232900</v>
      </c>
      <c r="AH52" s="271">
        <v>214600</v>
      </c>
      <c r="AI52" s="271">
        <v>178100</v>
      </c>
      <c r="AJ52" s="271">
        <v>145000</v>
      </c>
      <c r="AK52" s="271">
        <v>117000</v>
      </c>
      <c r="AL52" s="271">
        <v>96800</v>
      </c>
      <c r="AM52" s="271">
        <v>70400</v>
      </c>
      <c r="AN52" s="271">
        <v>44000</v>
      </c>
      <c r="AO52" s="271">
        <v>18800</v>
      </c>
      <c r="AP52" s="271">
        <v>8700</v>
      </c>
      <c r="AQ52" s="271">
        <v>3344600</v>
      </c>
      <c r="AS52" s="16">
        <v>1936</v>
      </c>
      <c r="AT52" s="271">
        <v>529700</v>
      </c>
      <c r="AU52" s="271">
        <v>602500</v>
      </c>
      <c r="AV52" s="271">
        <v>635500</v>
      </c>
      <c r="AW52" s="271">
        <v>607100</v>
      </c>
      <c r="AX52" s="271">
        <v>612600</v>
      </c>
      <c r="AY52" s="271">
        <v>557600</v>
      </c>
      <c r="AZ52" s="271">
        <v>504000</v>
      </c>
      <c r="BA52" s="271">
        <v>473500</v>
      </c>
      <c r="BB52" s="271">
        <v>460500</v>
      </c>
      <c r="BC52" s="271">
        <v>435200</v>
      </c>
      <c r="BD52" s="271">
        <v>364000</v>
      </c>
      <c r="BE52" s="271">
        <v>294100</v>
      </c>
      <c r="BF52" s="271">
        <v>233000</v>
      </c>
      <c r="BG52" s="271">
        <v>191900</v>
      </c>
      <c r="BH52" s="271">
        <v>141000</v>
      </c>
      <c r="BI52" s="271">
        <v>85800</v>
      </c>
      <c r="BJ52" s="271">
        <v>35200</v>
      </c>
      <c r="BK52" s="271">
        <v>15200</v>
      </c>
      <c r="BL52" s="271">
        <v>6778400</v>
      </c>
      <c r="BN52" s="16">
        <v>1936</v>
      </c>
    </row>
    <row r="53" spans="2:66" s="24" customFormat="1">
      <c r="B53" s="262" t="s">
        <v>205</v>
      </c>
      <c r="C53" s="16">
        <v>1937</v>
      </c>
      <c r="D53" s="271">
        <v>273100</v>
      </c>
      <c r="E53" s="271">
        <v>299500</v>
      </c>
      <c r="F53" s="271">
        <v>316600</v>
      </c>
      <c r="G53" s="271">
        <v>313200</v>
      </c>
      <c r="H53" s="271">
        <v>309800</v>
      </c>
      <c r="I53" s="271">
        <v>290900</v>
      </c>
      <c r="J53" s="271">
        <v>266600</v>
      </c>
      <c r="K53" s="271">
        <v>244000</v>
      </c>
      <c r="L53" s="271">
        <v>224500</v>
      </c>
      <c r="M53" s="271">
        <v>223700</v>
      </c>
      <c r="N53" s="271">
        <v>191100</v>
      </c>
      <c r="O53" s="271">
        <v>154500</v>
      </c>
      <c r="P53" s="271">
        <v>117600</v>
      </c>
      <c r="Q53" s="271">
        <v>96200</v>
      </c>
      <c r="R53" s="271">
        <v>71100</v>
      </c>
      <c r="S53" s="271">
        <v>43300</v>
      </c>
      <c r="T53" s="271">
        <v>17800</v>
      </c>
      <c r="U53" s="271">
        <v>6400</v>
      </c>
      <c r="V53" s="271">
        <v>3459900</v>
      </c>
      <c r="X53" s="16">
        <v>1937</v>
      </c>
      <c r="Y53" s="271">
        <v>262900</v>
      </c>
      <c r="Z53" s="271">
        <v>287400</v>
      </c>
      <c r="AA53" s="271">
        <v>310800</v>
      </c>
      <c r="AB53" s="271">
        <v>302000</v>
      </c>
      <c r="AC53" s="271">
        <v>304900</v>
      </c>
      <c r="AD53" s="271">
        <v>276800</v>
      </c>
      <c r="AE53" s="271">
        <v>244700</v>
      </c>
      <c r="AF53" s="271">
        <v>235400</v>
      </c>
      <c r="AG53" s="271">
        <v>230900</v>
      </c>
      <c r="AH53" s="271">
        <v>219800</v>
      </c>
      <c r="AI53" s="271">
        <v>184100</v>
      </c>
      <c r="AJ53" s="271">
        <v>150100</v>
      </c>
      <c r="AK53" s="271">
        <v>119200</v>
      </c>
      <c r="AL53" s="271">
        <v>98900</v>
      </c>
      <c r="AM53" s="271">
        <v>72500</v>
      </c>
      <c r="AN53" s="271">
        <v>45700</v>
      </c>
      <c r="AO53" s="271">
        <v>20700</v>
      </c>
      <c r="AP53" s="271">
        <v>8900</v>
      </c>
      <c r="AQ53" s="271">
        <v>3375700</v>
      </c>
      <c r="AS53" s="16">
        <v>1937</v>
      </c>
      <c r="AT53" s="271">
        <v>536000</v>
      </c>
      <c r="AU53" s="271">
        <v>586900</v>
      </c>
      <c r="AV53" s="271">
        <v>627400</v>
      </c>
      <c r="AW53" s="271">
        <v>615200</v>
      </c>
      <c r="AX53" s="271">
        <v>614700</v>
      </c>
      <c r="AY53" s="271">
        <v>567700</v>
      </c>
      <c r="AZ53" s="271">
        <v>511300</v>
      </c>
      <c r="BA53" s="271">
        <v>479400</v>
      </c>
      <c r="BB53" s="271">
        <v>455400</v>
      </c>
      <c r="BC53" s="271">
        <v>443500</v>
      </c>
      <c r="BD53" s="271">
        <v>375200</v>
      </c>
      <c r="BE53" s="271">
        <v>304600</v>
      </c>
      <c r="BF53" s="271">
        <v>236800</v>
      </c>
      <c r="BG53" s="271">
        <v>195100</v>
      </c>
      <c r="BH53" s="271">
        <v>143600</v>
      </c>
      <c r="BI53" s="271">
        <v>89000</v>
      </c>
      <c r="BJ53" s="271">
        <v>38500</v>
      </c>
      <c r="BK53" s="271">
        <v>15300</v>
      </c>
      <c r="BL53" s="271">
        <v>6835600</v>
      </c>
      <c r="BN53" s="16">
        <v>1937</v>
      </c>
    </row>
    <row r="54" spans="2:66" s="24" customFormat="1">
      <c r="B54" s="262" t="s">
        <v>205</v>
      </c>
      <c r="C54" s="16">
        <v>1938</v>
      </c>
      <c r="D54" s="271">
        <v>277800</v>
      </c>
      <c r="E54" s="271">
        <v>290100</v>
      </c>
      <c r="F54" s="271">
        <v>314000</v>
      </c>
      <c r="G54" s="271">
        <v>318900</v>
      </c>
      <c r="H54" s="271">
        <v>308000</v>
      </c>
      <c r="I54" s="271">
        <v>295800</v>
      </c>
      <c r="J54" s="271">
        <v>272600</v>
      </c>
      <c r="K54" s="271">
        <v>247700</v>
      </c>
      <c r="L54" s="271">
        <v>224500</v>
      </c>
      <c r="M54" s="271">
        <v>224400</v>
      </c>
      <c r="N54" s="271">
        <v>197500</v>
      </c>
      <c r="O54" s="271">
        <v>158900</v>
      </c>
      <c r="P54" s="271">
        <v>120700</v>
      </c>
      <c r="Q54" s="271">
        <v>96500</v>
      </c>
      <c r="R54" s="271">
        <v>72100</v>
      </c>
      <c r="S54" s="271">
        <v>45000</v>
      </c>
      <c r="T54" s="271">
        <v>19200</v>
      </c>
      <c r="U54" s="271">
        <v>6500</v>
      </c>
      <c r="V54" s="271">
        <v>3490200</v>
      </c>
      <c r="X54" s="16">
        <v>1938</v>
      </c>
      <c r="Y54" s="271">
        <v>267400</v>
      </c>
      <c r="Z54" s="271">
        <v>277800</v>
      </c>
      <c r="AA54" s="271">
        <v>308400</v>
      </c>
      <c r="AB54" s="271">
        <v>307600</v>
      </c>
      <c r="AC54" s="271">
        <v>303100</v>
      </c>
      <c r="AD54" s="271">
        <v>282300</v>
      </c>
      <c r="AE54" s="271">
        <v>250600</v>
      </c>
      <c r="AF54" s="271">
        <v>236000</v>
      </c>
      <c r="AG54" s="271">
        <v>229800</v>
      </c>
      <c r="AH54" s="271">
        <v>222500</v>
      </c>
      <c r="AI54" s="271">
        <v>191500</v>
      </c>
      <c r="AJ54" s="271">
        <v>154800</v>
      </c>
      <c r="AK54" s="271">
        <v>122300</v>
      </c>
      <c r="AL54" s="271">
        <v>99900</v>
      </c>
      <c r="AM54" s="271">
        <v>75300</v>
      </c>
      <c r="AN54" s="271">
        <v>47500</v>
      </c>
      <c r="AO54" s="271">
        <v>22600</v>
      </c>
      <c r="AP54" s="271">
        <v>9000</v>
      </c>
      <c r="AQ54" s="271">
        <v>3408400</v>
      </c>
      <c r="AS54" s="16">
        <v>1938</v>
      </c>
      <c r="AT54" s="271">
        <v>545200</v>
      </c>
      <c r="AU54" s="271">
        <v>567900</v>
      </c>
      <c r="AV54" s="271">
        <v>622400</v>
      </c>
      <c r="AW54" s="271">
        <v>626500</v>
      </c>
      <c r="AX54" s="271">
        <v>611100</v>
      </c>
      <c r="AY54" s="271">
        <v>578100</v>
      </c>
      <c r="AZ54" s="271">
        <v>523200</v>
      </c>
      <c r="BA54" s="271">
        <v>483700</v>
      </c>
      <c r="BB54" s="271">
        <v>454300</v>
      </c>
      <c r="BC54" s="271">
        <v>446900</v>
      </c>
      <c r="BD54" s="271">
        <v>389000</v>
      </c>
      <c r="BE54" s="271">
        <v>313700</v>
      </c>
      <c r="BF54" s="271">
        <v>243000</v>
      </c>
      <c r="BG54" s="271">
        <v>196400</v>
      </c>
      <c r="BH54" s="271">
        <v>147400</v>
      </c>
      <c r="BI54" s="271">
        <v>92500</v>
      </c>
      <c r="BJ54" s="271">
        <v>41800</v>
      </c>
      <c r="BK54" s="271">
        <v>15500</v>
      </c>
      <c r="BL54" s="271">
        <v>6898600</v>
      </c>
      <c r="BN54" s="16">
        <v>1938</v>
      </c>
    </row>
    <row r="55" spans="2:66" s="24" customFormat="1">
      <c r="B55" s="262" t="s">
        <v>205</v>
      </c>
      <c r="C55" s="16">
        <v>1939</v>
      </c>
      <c r="D55" s="271">
        <v>284600</v>
      </c>
      <c r="E55" s="271">
        <v>281000</v>
      </c>
      <c r="F55" s="271">
        <v>313100</v>
      </c>
      <c r="G55" s="271">
        <v>323500</v>
      </c>
      <c r="H55" s="271">
        <v>303700</v>
      </c>
      <c r="I55" s="271">
        <v>301800</v>
      </c>
      <c r="J55" s="271">
        <v>278600</v>
      </c>
      <c r="K55" s="271">
        <v>252300</v>
      </c>
      <c r="L55" s="271">
        <v>225300</v>
      </c>
      <c r="M55" s="271">
        <v>223800</v>
      </c>
      <c r="N55" s="271">
        <v>203000</v>
      </c>
      <c r="O55" s="271">
        <v>164400</v>
      </c>
      <c r="P55" s="271">
        <v>124100</v>
      </c>
      <c r="Q55" s="271">
        <v>97300</v>
      </c>
      <c r="R55" s="271">
        <v>72600</v>
      </c>
      <c r="S55" s="271">
        <v>46300</v>
      </c>
      <c r="T55" s="271">
        <v>20200</v>
      </c>
      <c r="U55" s="271">
        <v>6600</v>
      </c>
      <c r="V55" s="271">
        <v>3522200</v>
      </c>
      <c r="X55" s="16">
        <v>1939</v>
      </c>
      <c r="Y55" s="271">
        <v>274400</v>
      </c>
      <c r="Z55" s="271">
        <v>269600</v>
      </c>
      <c r="AA55" s="271">
        <v>306200</v>
      </c>
      <c r="AB55" s="271">
        <v>313100</v>
      </c>
      <c r="AC55" s="271">
        <v>297700</v>
      </c>
      <c r="AD55" s="271">
        <v>291600</v>
      </c>
      <c r="AE55" s="271">
        <v>257100</v>
      </c>
      <c r="AF55" s="271">
        <v>237000</v>
      </c>
      <c r="AG55" s="271">
        <v>228600</v>
      </c>
      <c r="AH55" s="271">
        <v>225000</v>
      </c>
      <c r="AI55" s="271">
        <v>198000</v>
      </c>
      <c r="AJ55" s="271">
        <v>159900</v>
      </c>
      <c r="AK55" s="271">
        <v>125900</v>
      </c>
      <c r="AL55" s="271">
        <v>101400</v>
      </c>
      <c r="AM55" s="271">
        <v>77400</v>
      </c>
      <c r="AN55" s="271">
        <v>49400</v>
      </c>
      <c r="AO55" s="271">
        <v>24100</v>
      </c>
      <c r="AP55" s="271">
        <v>9200</v>
      </c>
      <c r="AQ55" s="271">
        <v>3445600</v>
      </c>
      <c r="AS55" s="16">
        <v>1939</v>
      </c>
      <c r="AT55" s="271">
        <v>559000</v>
      </c>
      <c r="AU55" s="271">
        <v>550600</v>
      </c>
      <c r="AV55" s="271">
        <v>619300</v>
      </c>
      <c r="AW55" s="271">
        <v>636600</v>
      </c>
      <c r="AX55" s="271">
        <v>601400</v>
      </c>
      <c r="AY55" s="271">
        <v>593400</v>
      </c>
      <c r="AZ55" s="271">
        <v>535700</v>
      </c>
      <c r="BA55" s="271">
        <v>489300</v>
      </c>
      <c r="BB55" s="271">
        <v>453900</v>
      </c>
      <c r="BC55" s="271">
        <v>448800</v>
      </c>
      <c r="BD55" s="271">
        <v>401000</v>
      </c>
      <c r="BE55" s="271">
        <v>324300</v>
      </c>
      <c r="BF55" s="271">
        <v>250000</v>
      </c>
      <c r="BG55" s="271">
        <v>198700</v>
      </c>
      <c r="BH55" s="271">
        <v>150000</v>
      </c>
      <c r="BI55" s="271">
        <v>95700</v>
      </c>
      <c r="BJ55" s="271">
        <v>44300</v>
      </c>
      <c r="BK55" s="271">
        <v>15800</v>
      </c>
      <c r="BL55" s="271">
        <v>6967800</v>
      </c>
      <c r="BN55" s="16">
        <v>1939</v>
      </c>
    </row>
    <row r="56" spans="2:66" s="24" customFormat="1">
      <c r="B56" s="262" t="s">
        <v>205</v>
      </c>
      <c r="C56" s="17">
        <v>1940</v>
      </c>
      <c r="D56" s="271">
        <v>291800</v>
      </c>
      <c r="E56" s="271">
        <v>273300</v>
      </c>
      <c r="F56" s="271">
        <v>309800</v>
      </c>
      <c r="G56" s="271">
        <v>324700</v>
      </c>
      <c r="H56" s="271">
        <v>302200</v>
      </c>
      <c r="I56" s="271">
        <v>306700</v>
      </c>
      <c r="J56" s="271">
        <v>283400</v>
      </c>
      <c r="K56" s="271">
        <v>256200</v>
      </c>
      <c r="L56" s="271">
        <v>230800</v>
      </c>
      <c r="M56" s="271">
        <v>222400</v>
      </c>
      <c r="N56" s="271">
        <v>208000</v>
      </c>
      <c r="O56" s="271">
        <v>169000</v>
      </c>
      <c r="P56" s="271">
        <v>129200</v>
      </c>
      <c r="Q56" s="271">
        <v>97800</v>
      </c>
      <c r="R56" s="271">
        <v>73600</v>
      </c>
      <c r="S56" s="271">
        <v>47100</v>
      </c>
      <c r="T56" s="271">
        <v>21700</v>
      </c>
      <c r="U56" s="271">
        <v>6900</v>
      </c>
      <c r="V56" s="271">
        <v>3554600</v>
      </c>
      <c r="X56" s="17">
        <v>1940</v>
      </c>
      <c r="Y56" s="271">
        <v>280600</v>
      </c>
      <c r="Z56" s="271">
        <v>263100</v>
      </c>
      <c r="AA56" s="271">
        <v>301100</v>
      </c>
      <c r="AB56" s="271">
        <v>317700</v>
      </c>
      <c r="AC56" s="271">
        <v>294300</v>
      </c>
      <c r="AD56" s="271">
        <v>300000</v>
      </c>
      <c r="AE56" s="271">
        <v>262900</v>
      </c>
      <c r="AF56" s="271">
        <v>237900</v>
      </c>
      <c r="AG56" s="271">
        <v>231200</v>
      </c>
      <c r="AH56" s="271">
        <v>226800</v>
      </c>
      <c r="AI56" s="271">
        <v>203500</v>
      </c>
      <c r="AJ56" s="271">
        <v>165500</v>
      </c>
      <c r="AK56" s="271">
        <v>131500</v>
      </c>
      <c r="AL56" s="271">
        <v>102900</v>
      </c>
      <c r="AM56" s="271">
        <v>79600</v>
      </c>
      <c r="AN56" s="271">
        <v>50800</v>
      </c>
      <c r="AO56" s="271">
        <v>25900</v>
      </c>
      <c r="AP56" s="271">
        <v>9600</v>
      </c>
      <c r="AQ56" s="271">
        <v>3484900</v>
      </c>
      <c r="AS56" s="17">
        <v>1940</v>
      </c>
      <c r="AT56" s="271">
        <v>572400</v>
      </c>
      <c r="AU56" s="271">
        <v>536400</v>
      </c>
      <c r="AV56" s="271">
        <v>610900</v>
      </c>
      <c r="AW56" s="271">
        <v>642400</v>
      </c>
      <c r="AX56" s="271">
        <v>596500</v>
      </c>
      <c r="AY56" s="271">
        <v>606700</v>
      </c>
      <c r="AZ56" s="271">
        <v>546300</v>
      </c>
      <c r="BA56" s="271">
        <v>494100</v>
      </c>
      <c r="BB56" s="271">
        <v>462000</v>
      </c>
      <c r="BC56" s="271">
        <v>449200</v>
      </c>
      <c r="BD56" s="271">
        <v>411500</v>
      </c>
      <c r="BE56" s="271">
        <v>334500</v>
      </c>
      <c r="BF56" s="271">
        <v>260700</v>
      </c>
      <c r="BG56" s="271">
        <v>200700</v>
      </c>
      <c r="BH56" s="271">
        <v>153200</v>
      </c>
      <c r="BI56" s="271">
        <v>97900</v>
      </c>
      <c r="BJ56" s="271">
        <v>47600</v>
      </c>
      <c r="BK56" s="271">
        <v>16500</v>
      </c>
      <c r="BL56" s="271">
        <v>7039500</v>
      </c>
      <c r="BN56" s="17">
        <v>1940</v>
      </c>
    </row>
    <row r="57" spans="2:66" s="24" customFormat="1">
      <c r="B57" s="262" t="s">
        <v>205</v>
      </c>
      <c r="C57" s="17">
        <v>1941</v>
      </c>
      <c r="D57" s="271">
        <v>299900</v>
      </c>
      <c r="E57" s="271">
        <v>269200</v>
      </c>
      <c r="F57" s="271">
        <v>306100</v>
      </c>
      <c r="G57" s="271">
        <v>320600</v>
      </c>
      <c r="H57" s="271">
        <v>307300</v>
      </c>
      <c r="I57" s="271">
        <v>307500</v>
      </c>
      <c r="J57" s="271">
        <v>286400</v>
      </c>
      <c r="K57" s="271">
        <v>260400</v>
      </c>
      <c r="L57" s="271">
        <v>235600</v>
      </c>
      <c r="M57" s="271">
        <v>220900</v>
      </c>
      <c r="N57" s="271">
        <v>211500</v>
      </c>
      <c r="O57" s="271">
        <v>173500</v>
      </c>
      <c r="P57" s="271">
        <v>134100</v>
      </c>
      <c r="Q57" s="271">
        <v>98400</v>
      </c>
      <c r="R57" s="271">
        <v>74700</v>
      </c>
      <c r="S57" s="271">
        <v>47800</v>
      </c>
      <c r="T57" s="271">
        <v>23100</v>
      </c>
      <c r="U57" s="271">
        <v>7500</v>
      </c>
      <c r="V57" s="271">
        <v>3584500</v>
      </c>
      <c r="X57" s="17">
        <v>1941</v>
      </c>
      <c r="Y57" s="271">
        <v>288700</v>
      </c>
      <c r="Z57" s="271">
        <v>258800</v>
      </c>
      <c r="AA57" s="271">
        <v>297200</v>
      </c>
      <c r="AB57" s="271">
        <v>315800</v>
      </c>
      <c r="AC57" s="271">
        <v>299100</v>
      </c>
      <c r="AD57" s="271">
        <v>303700</v>
      </c>
      <c r="AE57" s="271">
        <v>269600</v>
      </c>
      <c r="AF57" s="271">
        <v>239700</v>
      </c>
      <c r="AG57" s="271">
        <v>232200</v>
      </c>
      <c r="AH57" s="271">
        <v>228200</v>
      </c>
      <c r="AI57" s="271">
        <v>208200</v>
      </c>
      <c r="AJ57" s="271">
        <v>171000</v>
      </c>
      <c r="AK57" s="271">
        <v>136600</v>
      </c>
      <c r="AL57" s="271">
        <v>104700</v>
      </c>
      <c r="AM57" s="271">
        <v>81700</v>
      </c>
      <c r="AN57" s="271">
        <v>52300</v>
      </c>
      <c r="AO57" s="271">
        <v>27400</v>
      </c>
      <c r="AP57" s="271">
        <v>10500</v>
      </c>
      <c r="AQ57" s="271">
        <v>3525400</v>
      </c>
      <c r="AS57" s="17">
        <v>1941</v>
      </c>
      <c r="AT57" s="271">
        <v>588600</v>
      </c>
      <c r="AU57" s="271">
        <v>528000</v>
      </c>
      <c r="AV57" s="271">
        <v>603300</v>
      </c>
      <c r="AW57" s="271">
        <v>636400</v>
      </c>
      <c r="AX57" s="271">
        <v>606400</v>
      </c>
      <c r="AY57" s="271">
        <v>611200</v>
      </c>
      <c r="AZ57" s="271">
        <v>556000</v>
      </c>
      <c r="BA57" s="271">
        <v>500100</v>
      </c>
      <c r="BB57" s="271">
        <v>467800</v>
      </c>
      <c r="BC57" s="271">
        <v>449100</v>
      </c>
      <c r="BD57" s="271">
        <v>419700</v>
      </c>
      <c r="BE57" s="271">
        <v>344500</v>
      </c>
      <c r="BF57" s="271">
        <v>270700</v>
      </c>
      <c r="BG57" s="271">
        <v>203100</v>
      </c>
      <c r="BH57" s="271">
        <v>156400</v>
      </c>
      <c r="BI57" s="271">
        <v>100100</v>
      </c>
      <c r="BJ57" s="271">
        <v>50500</v>
      </c>
      <c r="BK57" s="271">
        <v>18000</v>
      </c>
      <c r="BL57" s="271">
        <v>7109900</v>
      </c>
      <c r="BN57" s="17">
        <v>1941</v>
      </c>
    </row>
    <row r="58" spans="2:66" s="24" customFormat="1">
      <c r="B58" s="262" t="s">
        <v>205</v>
      </c>
      <c r="C58" s="17">
        <v>1942</v>
      </c>
      <c r="D58" s="271">
        <v>311100</v>
      </c>
      <c r="E58" s="271">
        <v>272600</v>
      </c>
      <c r="F58" s="271">
        <v>299400</v>
      </c>
      <c r="G58" s="271">
        <v>314900</v>
      </c>
      <c r="H58" s="271">
        <v>309600</v>
      </c>
      <c r="I58" s="271">
        <v>306100</v>
      </c>
      <c r="J58" s="271">
        <v>289900</v>
      </c>
      <c r="K58" s="271">
        <v>264400</v>
      </c>
      <c r="L58" s="271">
        <v>241100</v>
      </c>
      <c r="M58" s="271">
        <v>218500</v>
      </c>
      <c r="N58" s="271">
        <v>214800</v>
      </c>
      <c r="O58" s="271">
        <v>178400</v>
      </c>
      <c r="P58" s="271">
        <v>138700</v>
      </c>
      <c r="Q58" s="271">
        <v>99500</v>
      </c>
      <c r="R58" s="271">
        <v>75200</v>
      </c>
      <c r="S58" s="271">
        <v>47900</v>
      </c>
      <c r="T58" s="271">
        <v>23700</v>
      </c>
      <c r="U58" s="271">
        <v>7900</v>
      </c>
      <c r="V58" s="271">
        <v>3613700</v>
      </c>
      <c r="X58" s="17">
        <v>1942</v>
      </c>
      <c r="Y58" s="271">
        <v>299100</v>
      </c>
      <c r="Z58" s="271">
        <v>262800</v>
      </c>
      <c r="AA58" s="271">
        <v>289000</v>
      </c>
      <c r="AB58" s="271">
        <v>312400</v>
      </c>
      <c r="AC58" s="271">
        <v>303100</v>
      </c>
      <c r="AD58" s="271">
        <v>305700</v>
      </c>
      <c r="AE58" s="271">
        <v>276700</v>
      </c>
      <c r="AF58" s="271">
        <v>243500</v>
      </c>
      <c r="AG58" s="271">
        <v>233400</v>
      </c>
      <c r="AH58" s="271">
        <v>226800</v>
      </c>
      <c r="AI58" s="271">
        <v>213500</v>
      </c>
      <c r="AJ58" s="271">
        <v>176600</v>
      </c>
      <c r="AK58" s="271">
        <v>141500</v>
      </c>
      <c r="AL58" s="271">
        <v>106700</v>
      </c>
      <c r="AM58" s="271">
        <v>82900</v>
      </c>
      <c r="AN58" s="271">
        <v>53600</v>
      </c>
      <c r="AO58" s="271">
        <v>28400</v>
      </c>
      <c r="AP58" s="271">
        <v>11300</v>
      </c>
      <c r="AQ58" s="271">
        <v>3567000</v>
      </c>
      <c r="AS58" s="17">
        <v>1942</v>
      </c>
      <c r="AT58" s="271">
        <v>610200</v>
      </c>
      <c r="AU58" s="271">
        <v>535400</v>
      </c>
      <c r="AV58" s="271">
        <v>588400</v>
      </c>
      <c r="AW58" s="271">
        <v>627300</v>
      </c>
      <c r="AX58" s="271">
        <v>612700</v>
      </c>
      <c r="AY58" s="271">
        <v>611800</v>
      </c>
      <c r="AZ58" s="271">
        <v>566600</v>
      </c>
      <c r="BA58" s="271">
        <v>507900</v>
      </c>
      <c r="BB58" s="271">
        <v>474500</v>
      </c>
      <c r="BC58" s="271">
        <v>445300</v>
      </c>
      <c r="BD58" s="271">
        <v>428300</v>
      </c>
      <c r="BE58" s="271">
        <v>355000</v>
      </c>
      <c r="BF58" s="271">
        <v>280200</v>
      </c>
      <c r="BG58" s="271">
        <v>206200</v>
      </c>
      <c r="BH58" s="271">
        <v>158100</v>
      </c>
      <c r="BI58" s="271">
        <v>101500</v>
      </c>
      <c r="BJ58" s="271">
        <v>52100</v>
      </c>
      <c r="BK58" s="271">
        <v>19200</v>
      </c>
      <c r="BL58" s="271">
        <v>7180700</v>
      </c>
      <c r="BN58" s="17">
        <v>1942</v>
      </c>
    </row>
    <row r="59" spans="2:66" s="24" customFormat="1">
      <c r="B59" s="262" t="s">
        <v>205</v>
      </c>
      <c r="C59" s="17">
        <v>1943</v>
      </c>
      <c r="D59" s="271">
        <v>318400</v>
      </c>
      <c r="E59" s="271">
        <v>276900</v>
      </c>
      <c r="F59" s="271">
        <v>290400</v>
      </c>
      <c r="G59" s="271">
        <v>312100</v>
      </c>
      <c r="H59" s="271">
        <v>312500</v>
      </c>
      <c r="I59" s="271">
        <v>300500</v>
      </c>
      <c r="J59" s="271">
        <v>292400</v>
      </c>
      <c r="K59" s="271">
        <v>269100</v>
      </c>
      <c r="L59" s="271">
        <v>244200</v>
      </c>
      <c r="M59" s="271">
        <v>218600</v>
      </c>
      <c r="N59" s="271">
        <v>215200</v>
      </c>
      <c r="O59" s="271">
        <v>184700</v>
      </c>
      <c r="P59" s="271">
        <v>142300</v>
      </c>
      <c r="Q59" s="271">
        <v>101700</v>
      </c>
      <c r="R59" s="271">
        <v>75000</v>
      </c>
      <c r="S59" s="271">
        <v>48000</v>
      </c>
      <c r="T59" s="271">
        <v>24300</v>
      </c>
      <c r="U59" s="271">
        <v>8100</v>
      </c>
      <c r="V59" s="271">
        <v>3634400</v>
      </c>
      <c r="X59" s="17">
        <v>1943</v>
      </c>
      <c r="Y59" s="271">
        <v>306300</v>
      </c>
      <c r="Z59" s="271">
        <v>267100</v>
      </c>
      <c r="AA59" s="271">
        <v>279200</v>
      </c>
      <c r="AB59" s="271">
        <v>309800</v>
      </c>
      <c r="AC59" s="271">
        <v>308600</v>
      </c>
      <c r="AD59" s="271">
        <v>303700</v>
      </c>
      <c r="AE59" s="271">
        <v>282200</v>
      </c>
      <c r="AF59" s="271">
        <v>249300</v>
      </c>
      <c r="AG59" s="271">
        <v>233800</v>
      </c>
      <c r="AH59" s="271">
        <v>225800</v>
      </c>
      <c r="AI59" s="271">
        <v>215900</v>
      </c>
      <c r="AJ59" s="271">
        <v>183700</v>
      </c>
      <c r="AK59" s="271">
        <v>145700</v>
      </c>
      <c r="AL59" s="271">
        <v>109300</v>
      </c>
      <c r="AM59" s="271">
        <v>83300</v>
      </c>
      <c r="AN59" s="271">
        <v>55400</v>
      </c>
      <c r="AO59" s="271">
        <v>29400</v>
      </c>
      <c r="AP59" s="271">
        <v>12000</v>
      </c>
      <c r="AQ59" s="271">
        <v>3600500</v>
      </c>
      <c r="AS59" s="17">
        <v>1943</v>
      </c>
      <c r="AT59" s="271">
        <v>624700</v>
      </c>
      <c r="AU59" s="271">
        <v>544000</v>
      </c>
      <c r="AV59" s="271">
        <v>569600</v>
      </c>
      <c r="AW59" s="271">
        <v>621900</v>
      </c>
      <c r="AX59" s="271">
        <v>621100</v>
      </c>
      <c r="AY59" s="271">
        <v>604200</v>
      </c>
      <c r="AZ59" s="271">
        <v>574600</v>
      </c>
      <c r="BA59" s="271">
        <v>518400</v>
      </c>
      <c r="BB59" s="271">
        <v>478000</v>
      </c>
      <c r="BC59" s="271">
        <v>444400</v>
      </c>
      <c r="BD59" s="271">
        <v>431100</v>
      </c>
      <c r="BE59" s="271">
        <v>368400</v>
      </c>
      <c r="BF59" s="271">
        <v>288000</v>
      </c>
      <c r="BG59" s="271">
        <v>211000</v>
      </c>
      <c r="BH59" s="271">
        <v>158300</v>
      </c>
      <c r="BI59" s="271">
        <v>103400</v>
      </c>
      <c r="BJ59" s="271">
        <v>53700</v>
      </c>
      <c r="BK59" s="271">
        <v>20100</v>
      </c>
      <c r="BL59" s="271">
        <v>7234900</v>
      </c>
      <c r="BN59" s="17">
        <v>1943</v>
      </c>
    </row>
    <row r="60" spans="2:66" s="24" customFormat="1">
      <c r="B60" s="262" t="s">
        <v>205</v>
      </c>
      <c r="C60" s="17">
        <v>1944</v>
      </c>
      <c r="D60" s="271">
        <v>334300</v>
      </c>
      <c r="E60" s="271">
        <v>283400</v>
      </c>
      <c r="F60" s="271">
        <v>281100</v>
      </c>
      <c r="G60" s="271">
        <v>310500</v>
      </c>
      <c r="H60" s="271">
        <v>315000</v>
      </c>
      <c r="I60" s="271">
        <v>292700</v>
      </c>
      <c r="J60" s="271">
        <v>296300</v>
      </c>
      <c r="K60" s="271">
        <v>273800</v>
      </c>
      <c r="L60" s="271">
        <v>247600</v>
      </c>
      <c r="M60" s="271">
        <v>219400</v>
      </c>
      <c r="N60" s="271">
        <v>213800</v>
      </c>
      <c r="O60" s="271">
        <v>189800</v>
      </c>
      <c r="P60" s="271">
        <v>147200</v>
      </c>
      <c r="Q60" s="271">
        <v>104200</v>
      </c>
      <c r="R60" s="271">
        <v>75400</v>
      </c>
      <c r="S60" s="271">
        <v>48200</v>
      </c>
      <c r="T60" s="271">
        <v>25100</v>
      </c>
      <c r="U60" s="271">
        <v>8500</v>
      </c>
      <c r="V60" s="271">
        <v>3666300</v>
      </c>
      <c r="X60" s="17">
        <v>1944</v>
      </c>
      <c r="Y60" s="271">
        <v>321600</v>
      </c>
      <c r="Z60" s="271">
        <v>273900</v>
      </c>
      <c r="AA60" s="271">
        <v>270700</v>
      </c>
      <c r="AB60" s="271">
        <v>307300</v>
      </c>
      <c r="AC60" s="271">
        <v>313300</v>
      </c>
      <c r="AD60" s="271">
        <v>297900</v>
      </c>
      <c r="AE60" s="271">
        <v>290900</v>
      </c>
      <c r="AF60" s="271">
        <v>255000</v>
      </c>
      <c r="AG60" s="271">
        <v>233800</v>
      </c>
      <c r="AH60" s="271">
        <v>224200</v>
      </c>
      <c r="AI60" s="271">
        <v>217800</v>
      </c>
      <c r="AJ60" s="271">
        <v>189300</v>
      </c>
      <c r="AK60" s="271">
        <v>150100</v>
      </c>
      <c r="AL60" s="271">
        <v>112700</v>
      </c>
      <c r="AM60" s="271">
        <v>84200</v>
      </c>
      <c r="AN60" s="271">
        <v>57000</v>
      </c>
      <c r="AO60" s="271">
        <v>30900</v>
      </c>
      <c r="AP60" s="271">
        <v>12800</v>
      </c>
      <c r="AQ60" s="271">
        <v>3643400</v>
      </c>
      <c r="AS60" s="17">
        <v>1944</v>
      </c>
      <c r="AT60" s="271">
        <v>655900</v>
      </c>
      <c r="AU60" s="271">
        <v>557300</v>
      </c>
      <c r="AV60" s="271">
        <v>551800</v>
      </c>
      <c r="AW60" s="271">
        <v>617800</v>
      </c>
      <c r="AX60" s="271">
        <v>628300</v>
      </c>
      <c r="AY60" s="271">
        <v>590600</v>
      </c>
      <c r="AZ60" s="271">
        <v>587200</v>
      </c>
      <c r="BA60" s="271">
        <v>528800</v>
      </c>
      <c r="BB60" s="271">
        <v>481400</v>
      </c>
      <c r="BC60" s="271">
        <v>443600</v>
      </c>
      <c r="BD60" s="271">
        <v>431600</v>
      </c>
      <c r="BE60" s="271">
        <v>379100</v>
      </c>
      <c r="BF60" s="271">
        <v>297300</v>
      </c>
      <c r="BG60" s="271">
        <v>216900</v>
      </c>
      <c r="BH60" s="271">
        <v>159600</v>
      </c>
      <c r="BI60" s="271">
        <v>105200</v>
      </c>
      <c r="BJ60" s="271">
        <v>56000</v>
      </c>
      <c r="BK60" s="271">
        <v>21300</v>
      </c>
      <c r="BL60" s="271">
        <v>7309700</v>
      </c>
      <c r="BN60" s="17">
        <v>1944</v>
      </c>
    </row>
    <row r="61" spans="2:66" s="24" customFormat="1">
      <c r="B61" s="262" t="s">
        <v>205</v>
      </c>
      <c r="C61" s="17">
        <v>1945</v>
      </c>
      <c r="D61" s="271">
        <v>352100</v>
      </c>
      <c r="E61" s="271">
        <v>289900</v>
      </c>
      <c r="F61" s="271">
        <v>273300</v>
      </c>
      <c r="G61" s="271">
        <v>306700</v>
      </c>
      <c r="H61" s="271">
        <v>315300</v>
      </c>
      <c r="I61" s="271">
        <v>288700</v>
      </c>
      <c r="J61" s="271">
        <v>298800</v>
      </c>
      <c r="K61" s="271">
        <v>277200</v>
      </c>
      <c r="L61" s="271">
        <v>250100</v>
      </c>
      <c r="M61" s="271">
        <v>224600</v>
      </c>
      <c r="N61" s="271">
        <v>211800</v>
      </c>
      <c r="O61" s="271">
        <v>194100</v>
      </c>
      <c r="P61" s="271">
        <v>151300</v>
      </c>
      <c r="Q61" s="271">
        <v>108400</v>
      </c>
      <c r="R61" s="271">
        <v>75800</v>
      </c>
      <c r="S61" s="271">
        <v>49500</v>
      </c>
      <c r="T61" s="271">
        <v>25900</v>
      </c>
      <c r="U61" s="271">
        <v>9700</v>
      </c>
      <c r="V61" s="271">
        <v>3703200</v>
      </c>
      <c r="X61" s="17">
        <v>1945</v>
      </c>
      <c r="Y61" s="271">
        <v>338900</v>
      </c>
      <c r="Z61" s="271">
        <v>279700</v>
      </c>
      <c r="AA61" s="271">
        <v>263700</v>
      </c>
      <c r="AB61" s="271">
        <v>302100</v>
      </c>
      <c r="AC61" s="271">
        <v>317000</v>
      </c>
      <c r="AD61" s="271">
        <v>294100</v>
      </c>
      <c r="AE61" s="271">
        <v>298800</v>
      </c>
      <c r="AF61" s="271">
        <v>259800</v>
      </c>
      <c r="AG61" s="271">
        <v>233500</v>
      </c>
      <c r="AH61" s="271">
        <v>225900</v>
      </c>
      <c r="AI61" s="271">
        <v>218500</v>
      </c>
      <c r="AJ61" s="271">
        <v>193800</v>
      </c>
      <c r="AK61" s="271">
        <v>154600</v>
      </c>
      <c r="AL61" s="271">
        <v>117900</v>
      </c>
      <c r="AM61" s="271">
        <v>85100</v>
      </c>
      <c r="AN61" s="271">
        <v>59000</v>
      </c>
      <c r="AO61" s="271">
        <v>31900</v>
      </c>
      <c r="AP61" s="271">
        <v>14200</v>
      </c>
      <c r="AQ61" s="271">
        <v>3688500</v>
      </c>
      <c r="AS61" s="17">
        <v>1945</v>
      </c>
      <c r="AT61" s="271">
        <v>691000</v>
      </c>
      <c r="AU61" s="271">
        <v>569600</v>
      </c>
      <c r="AV61" s="271">
        <v>537000</v>
      </c>
      <c r="AW61" s="271">
        <v>608800</v>
      </c>
      <c r="AX61" s="271">
        <v>632300</v>
      </c>
      <c r="AY61" s="271">
        <v>582800</v>
      </c>
      <c r="AZ61" s="271">
        <v>597600</v>
      </c>
      <c r="BA61" s="271">
        <v>537000</v>
      </c>
      <c r="BB61" s="271">
        <v>483600</v>
      </c>
      <c r="BC61" s="271">
        <v>450500</v>
      </c>
      <c r="BD61" s="271">
        <v>430300</v>
      </c>
      <c r="BE61" s="271">
        <v>387900</v>
      </c>
      <c r="BF61" s="271">
        <v>305900</v>
      </c>
      <c r="BG61" s="271">
        <v>226300</v>
      </c>
      <c r="BH61" s="271">
        <v>160900</v>
      </c>
      <c r="BI61" s="271">
        <v>108500</v>
      </c>
      <c r="BJ61" s="271">
        <v>57800</v>
      </c>
      <c r="BK61" s="271">
        <v>23900</v>
      </c>
      <c r="BL61" s="271">
        <v>7391700</v>
      </c>
      <c r="BN61" s="17">
        <v>1945</v>
      </c>
    </row>
    <row r="62" spans="2:66" s="24" customFormat="1">
      <c r="B62" s="262" t="s">
        <v>205</v>
      </c>
      <c r="C62" s="17">
        <v>1946</v>
      </c>
      <c r="D62" s="271">
        <v>365600</v>
      </c>
      <c r="E62" s="271">
        <v>296800</v>
      </c>
      <c r="F62" s="271">
        <v>268400</v>
      </c>
      <c r="G62" s="271">
        <v>302700</v>
      </c>
      <c r="H62" s="271">
        <v>312400</v>
      </c>
      <c r="I62" s="271">
        <v>293500</v>
      </c>
      <c r="J62" s="271">
        <v>298500</v>
      </c>
      <c r="K62" s="271">
        <v>279900</v>
      </c>
      <c r="L62" s="271">
        <v>253800</v>
      </c>
      <c r="M62" s="271">
        <v>229000</v>
      </c>
      <c r="N62" s="271">
        <v>210300</v>
      </c>
      <c r="O62" s="271">
        <v>197300</v>
      </c>
      <c r="P62" s="271">
        <v>155400</v>
      </c>
      <c r="Q62" s="271">
        <v>112600</v>
      </c>
      <c r="R62" s="271">
        <v>76100</v>
      </c>
      <c r="S62" s="271">
        <v>50400</v>
      </c>
      <c r="T62" s="271">
        <v>26200</v>
      </c>
      <c r="U62" s="271">
        <v>10600</v>
      </c>
      <c r="V62" s="271">
        <v>3739500</v>
      </c>
      <c r="X62" s="17">
        <v>1946</v>
      </c>
      <c r="Y62" s="271">
        <v>350400</v>
      </c>
      <c r="Z62" s="271">
        <v>286800</v>
      </c>
      <c r="AA62" s="271">
        <v>258500</v>
      </c>
      <c r="AB62" s="271">
        <v>297000</v>
      </c>
      <c r="AC62" s="271">
        <v>313200</v>
      </c>
      <c r="AD62" s="271">
        <v>297700</v>
      </c>
      <c r="AE62" s="271">
        <v>301900</v>
      </c>
      <c r="AF62" s="271">
        <v>265400</v>
      </c>
      <c r="AG62" s="271">
        <v>234100</v>
      </c>
      <c r="AH62" s="271">
        <v>226000</v>
      </c>
      <c r="AI62" s="271">
        <v>219200</v>
      </c>
      <c r="AJ62" s="271">
        <v>197800</v>
      </c>
      <c r="AK62" s="271">
        <v>159300</v>
      </c>
      <c r="AL62" s="271">
        <v>123000</v>
      </c>
      <c r="AM62" s="271">
        <v>86500</v>
      </c>
      <c r="AN62" s="271">
        <v>60600</v>
      </c>
      <c r="AO62" s="271">
        <v>32700</v>
      </c>
      <c r="AP62" s="271">
        <v>15500</v>
      </c>
      <c r="AQ62" s="271">
        <v>3725600</v>
      </c>
      <c r="AS62" s="17">
        <v>1946</v>
      </c>
      <c r="AT62" s="271">
        <v>716000</v>
      </c>
      <c r="AU62" s="271">
        <v>583600</v>
      </c>
      <c r="AV62" s="271">
        <v>526900</v>
      </c>
      <c r="AW62" s="271">
        <v>599700</v>
      </c>
      <c r="AX62" s="271">
        <v>625600</v>
      </c>
      <c r="AY62" s="271">
        <v>591200</v>
      </c>
      <c r="AZ62" s="271">
        <v>600400</v>
      </c>
      <c r="BA62" s="271">
        <v>545300</v>
      </c>
      <c r="BB62" s="271">
        <v>487900</v>
      </c>
      <c r="BC62" s="271">
        <v>455000</v>
      </c>
      <c r="BD62" s="271">
        <v>429500</v>
      </c>
      <c r="BE62" s="271">
        <v>395100</v>
      </c>
      <c r="BF62" s="271">
        <v>314700</v>
      </c>
      <c r="BG62" s="271">
        <v>235600</v>
      </c>
      <c r="BH62" s="271">
        <v>162600</v>
      </c>
      <c r="BI62" s="271">
        <v>111000</v>
      </c>
      <c r="BJ62" s="271">
        <v>58900</v>
      </c>
      <c r="BK62" s="271">
        <v>26100</v>
      </c>
      <c r="BL62" s="271">
        <v>7465100</v>
      </c>
      <c r="BN62" s="17">
        <v>1946</v>
      </c>
    </row>
    <row r="63" spans="2:66" s="24" customFormat="1">
      <c r="B63" s="262" t="s">
        <v>205</v>
      </c>
      <c r="C63" s="17">
        <v>1947</v>
      </c>
      <c r="D63" s="271">
        <v>392500</v>
      </c>
      <c r="E63" s="271">
        <v>306800</v>
      </c>
      <c r="F63" s="271">
        <v>271300</v>
      </c>
      <c r="G63" s="271">
        <v>296600</v>
      </c>
      <c r="H63" s="271">
        <v>307700</v>
      </c>
      <c r="I63" s="271">
        <v>298600</v>
      </c>
      <c r="J63" s="271">
        <v>297500</v>
      </c>
      <c r="K63" s="271">
        <v>284000</v>
      </c>
      <c r="L63" s="271">
        <v>258300</v>
      </c>
      <c r="M63" s="271">
        <v>234100</v>
      </c>
      <c r="N63" s="271">
        <v>208000</v>
      </c>
      <c r="O63" s="271">
        <v>200100</v>
      </c>
      <c r="P63" s="271">
        <v>159700</v>
      </c>
      <c r="Q63" s="271">
        <v>116500</v>
      </c>
      <c r="R63" s="271">
        <v>76900</v>
      </c>
      <c r="S63" s="271">
        <v>50900</v>
      </c>
      <c r="T63" s="271">
        <v>26200</v>
      </c>
      <c r="U63" s="271">
        <v>11700</v>
      </c>
      <c r="V63" s="271">
        <v>3797400</v>
      </c>
      <c r="X63" s="17">
        <v>1947</v>
      </c>
      <c r="Y63" s="271">
        <v>375600</v>
      </c>
      <c r="Z63" s="271">
        <v>296000</v>
      </c>
      <c r="AA63" s="271">
        <v>262000</v>
      </c>
      <c r="AB63" s="271">
        <v>288200</v>
      </c>
      <c r="AC63" s="271">
        <v>308500</v>
      </c>
      <c r="AD63" s="271">
        <v>300500</v>
      </c>
      <c r="AE63" s="271">
        <v>303100</v>
      </c>
      <c r="AF63" s="271">
        <v>272100</v>
      </c>
      <c r="AG63" s="271">
        <v>237000</v>
      </c>
      <c r="AH63" s="271">
        <v>226200</v>
      </c>
      <c r="AI63" s="271">
        <v>217600</v>
      </c>
      <c r="AJ63" s="271">
        <v>202800</v>
      </c>
      <c r="AK63" s="271">
        <v>164600</v>
      </c>
      <c r="AL63" s="271">
        <v>127700</v>
      </c>
      <c r="AM63" s="271">
        <v>88500</v>
      </c>
      <c r="AN63" s="271">
        <v>61400</v>
      </c>
      <c r="AO63" s="271">
        <v>33500</v>
      </c>
      <c r="AP63" s="271">
        <v>16700</v>
      </c>
      <c r="AQ63" s="271">
        <v>3782000</v>
      </c>
      <c r="AS63" s="17">
        <v>1947</v>
      </c>
      <c r="AT63" s="271">
        <v>768100</v>
      </c>
      <c r="AU63" s="271">
        <v>602800</v>
      </c>
      <c r="AV63" s="271">
        <v>533300</v>
      </c>
      <c r="AW63" s="271">
        <v>584800</v>
      </c>
      <c r="AX63" s="271">
        <v>616200</v>
      </c>
      <c r="AY63" s="271">
        <v>599100</v>
      </c>
      <c r="AZ63" s="271">
        <v>600600</v>
      </c>
      <c r="BA63" s="271">
        <v>556100</v>
      </c>
      <c r="BB63" s="271">
        <v>495300</v>
      </c>
      <c r="BC63" s="271">
        <v>460300</v>
      </c>
      <c r="BD63" s="271">
        <v>425600</v>
      </c>
      <c r="BE63" s="271">
        <v>402900</v>
      </c>
      <c r="BF63" s="271">
        <v>324300</v>
      </c>
      <c r="BG63" s="271">
        <v>244200</v>
      </c>
      <c r="BH63" s="271">
        <v>165400</v>
      </c>
      <c r="BI63" s="271">
        <v>112300</v>
      </c>
      <c r="BJ63" s="271">
        <v>59700</v>
      </c>
      <c r="BK63" s="271">
        <v>28400</v>
      </c>
      <c r="BL63" s="271">
        <v>7579400</v>
      </c>
      <c r="BN63" s="17">
        <v>1947</v>
      </c>
    </row>
    <row r="64" spans="2:66" s="24" customFormat="1">
      <c r="B64" s="262" t="s">
        <v>205</v>
      </c>
      <c r="C64" s="17">
        <v>1948</v>
      </c>
      <c r="D64" s="271">
        <v>414800</v>
      </c>
      <c r="E64" s="271">
        <v>315300</v>
      </c>
      <c r="F64" s="271">
        <v>276700</v>
      </c>
      <c r="G64" s="271">
        <v>289000</v>
      </c>
      <c r="H64" s="271">
        <v>312400</v>
      </c>
      <c r="I64" s="271">
        <v>307400</v>
      </c>
      <c r="J64" s="271">
        <v>295700</v>
      </c>
      <c r="K64" s="271">
        <v>289600</v>
      </c>
      <c r="L64" s="271">
        <v>264700</v>
      </c>
      <c r="M64" s="271">
        <v>237600</v>
      </c>
      <c r="N64" s="271">
        <v>208900</v>
      </c>
      <c r="O64" s="271">
        <v>200400</v>
      </c>
      <c r="P64" s="271">
        <v>165200</v>
      </c>
      <c r="Q64" s="271">
        <v>119500</v>
      </c>
      <c r="R64" s="271">
        <v>78700</v>
      </c>
      <c r="S64" s="271">
        <v>50800</v>
      </c>
      <c r="T64" s="271">
        <v>26400</v>
      </c>
      <c r="U64" s="271">
        <v>12100</v>
      </c>
      <c r="V64" s="271">
        <v>3865200</v>
      </c>
      <c r="X64" s="17">
        <v>1948</v>
      </c>
      <c r="Y64" s="271">
        <v>396500</v>
      </c>
      <c r="Z64" s="271">
        <v>304100</v>
      </c>
      <c r="AA64" s="271">
        <v>267200</v>
      </c>
      <c r="AB64" s="271">
        <v>279300</v>
      </c>
      <c r="AC64" s="271">
        <v>306900</v>
      </c>
      <c r="AD64" s="271">
        <v>306400</v>
      </c>
      <c r="AE64" s="271">
        <v>301900</v>
      </c>
      <c r="AF64" s="271">
        <v>279000</v>
      </c>
      <c r="AG64" s="271">
        <v>244000</v>
      </c>
      <c r="AH64" s="271">
        <v>227300</v>
      </c>
      <c r="AI64" s="271">
        <v>217300</v>
      </c>
      <c r="AJ64" s="271">
        <v>205200</v>
      </c>
      <c r="AK64" s="271">
        <v>171300</v>
      </c>
      <c r="AL64" s="271">
        <v>131400</v>
      </c>
      <c r="AM64" s="271">
        <v>91600</v>
      </c>
      <c r="AN64" s="271">
        <v>61800</v>
      </c>
      <c r="AO64" s="271">
        <v>34700</v>
      </c>
      <c r="AP64" s="271">
        <v>17600</v>
      </c>
      <c r="AQ64" s="271">
        <v>3843500</v>
      </c>
      <c r="AS64" s="17">
        <v>1948</v>
      </c>
      <c r="AT64" s="271">
        <v>811300</v>
      </c>
      <c r="AU64" s="271">
        <v>619400</v>
      </c>
      <c r="AV64" s="271">
        <v>543900</v>
      </c>
      <c r="AW64" s="271">
        <v>568300</v>
      </c>
      <c r="AX64" s="271">
        <v>619300</v>
      </c>
      <c r="AY64" s="271">
        <v>613800</v>
      </c>
      <c r="AZ64" s="271">
        <v>597600</v>
      </c>
      <c r="BA64" s="271">
        <v>568600</v>
      </c>
      <c r="BB64" s="271">
        <v>508700</v>
      </c>
      <c r="BC64" s="271">
        <v>464900</v>
      </c>
      <c r="BD64" s="271">
        <v>426200</v>
      </c>
      <c r="BE64" s="271">
        <v>405600</v>
      </c>
      <c r="BF64" s="271">
        <v>336500</v>
      </c>
      <c r="BG64" s="271">
        <v>250900</v>
      </c>
      <c r="BH64" s="271">
        <v>170300</v>
      </c>
      <c r="BI64" s="271">
        <v>112600</v>
      </c>
      <c r="BJ64" s="271">
        <v>61100</v>
      </c>
      <c r="BK64" s="271">
        <v>29700</v>
      </c>
      <c r="BL64" s="271">
        <v>7708700</v>
      </c>
      <c r="BN64" s="17">
        <v>1948</v>
      </c>
    </row>
    <row r="65" spans="2:66" s="24" customFormat="1">
      <c r="B65" s="262" t="s">
        <v>205</v>
      </c>
      <c r="C65" s="17">
        <v>1949</v>
      </c>
      <c r="D65" s="271">
        <v>430600</v>
      </c>
      <c r="E65" s="271">
        <v>334700</v>
      </c>
      <c r="F65" s="271">
        <v>285800</v>
      </c>
      <c r="G65" s="271">
        <v>283800</v>
      </c>
      <c r="H65" s="271">
        <v>320400</v>
      </c>
      <c r="I65" s="271">
        <v>324200</v>
      </c>
      <c r="J65" s="271">
        <v>297600</v>
      </c>
      <c r="K65" s="271">
        <v>301700</v>
      </c>
      <c r="L65" s="271">
        <v>274600</v>
      </c>
      <c r="M65" s="271">
        <v>243900</v>
      </c>
      <c r="N65" s="271">
        <v>211100</v>
      </c>
      <c r="O65" s="271">
        <v>199400</v>
      </c>
      <c r="P65" s="271">
        <v>170000</v>
      </c>
      <c r="Q65" s="271">
        <v>123900</v>
      </c>
      <c r="R65" s="271">
        <v>80700</v>
      </c>
      <c r="S65" s="271">
        <v>51200</v>
      </c>
      <c r="T65" s="271">
        <v>26500</v>
      </c>
      <c r="U65" s="271">
        <v>12500</v>
      </c>
      <c r="V65" s="271">
        <v>3972600</v>
      </c>
      <c r="X65" s="17">
        <v>1949</v>
      </c>
      <c r="Y65" s="271">
        <v>410900</v>
      </c>
      <c r="Z65" s="271">
        <v>322400</v>
      </c>
      <c r="AA65" s="271">
        <v>276700</v>
      </c>
      <c r="AB65" s="271">
        <v>273200</v>
      </c>
      <c r="AC65" s="271">
        <v>309500</v>
      </c>
      <c r="AD65" s="271">
        <v>316800</v>
      </c>
      <c r="AE65" s="271">
        <v>300300</v>
      </c>
      <c r="AF65" s="271">
        <v>292400</v>
      </c>
      <c r="AG65" s="271">
        <v>253300</v>
      </c>
      <c r="AH65" s="271">
        <v>229600</v>
      </c>
      <c r="AI65" s="271">
        <v>217400</v>
      </c>
      <c r="AJ65" s="271">
        <v>207900</v>
      </c>
      <c r="AK65" s="271">
        <v>177200</v>
      </c>
      <c r="AL65" s="271">
        <v>135600</v>
      </c>
      <c r="AM65" s="271">
        <v>95300</v>
      </c>
      <c r="AN65" s="271">
        <v>62800</v>
      </c>
      <c r="AO65" s="271">
        <v>35800</v>
      </c>
      <c r="AP65" s="271">
        <v>18400</v>
      </c>
      <c r="AQ65" s="271">
        <v>3935500</v>
      </c>
      <c r="AS65" s="17">
        <v>1949</v>
      </c>
      <c r="AT65" s="271">
        <v>841500</v>
      </c>
      <c r="AU65" s="271">
        <v>657100</v>
      </c>
      <c r="AV65" s="271">
        <v>562500</v>
      </c>
      <c r="AW65" s="271">
        <v>557000</v>
      </c>
      <c r="AX65" s="271">
        <v>629900</v>
      </c>
      <c r="AY65" s="271">
        <v>641000</v>
      </c>
      <c r="AZ65" s="271">
        <v>597900</v>
      </c>
      <c r="BA65" s="271">
        <v>594100</v>
      </c>
      <c r="BB65" s="271">
        <v>527900</v>
      </c>
      <c r="BC65" s="271">
        <v>473500</v>
      </c>
      <c r="BD65" s="271">
        <v>428500</v>
      </c>
      <c r="BE65" s="271">
        <v>407300</v>
      </c>
      <c r="BF65" s="271">
        <v>347200</v>
      </c>
      <c r="BG65" s="271">
        <v>259500</v>
      </c>
      <c r="BH65" s="271">
        <v>176000</v>
      </c>
      <c r="BI65" s="271">
        <v>114000</v>
      </c>
      <c r="BJ65" s="271">
        <v>62300</v>
      </c>
      <c r="BK65" s="271">
        <v>30900</v>
      </c>
      <c r="BL65" s="271">
        <v>7908100</v>
      </c>
      <c r="BN65" s="17">
        <v>1949</v>
      </c>
    </row>
    <row r="66" spans="2:66" s="24" customFormat="1">
      <c r="B66" s="262" t="s">
        <v>205</v>
      </c>
      <c r="C66" s="18">
        <v>1950</v>
      </c>
      <c r="D66" s="271">
        <v>455000</v>
      </c>
      <c r="E66" s="271">
        <v>358500</v>
      </c>
      <c r="F66" s="271">
        <v>296600</v>
      </c>
      <c r="G66" s="271">
        <v>281700</v>
      </c>
      <c r="H66" s="271">
        <v>328900</v>
      </c>
      <c r="I66" s="271">
        <v>346200</v>
      </c>
      <c r="J66" s="271">
        <v>307900</v>
      </c>
      <c r="K66" s="271">
        <v>317000</v>
      </c>
      <c r="L66" s="271">
        <v>286700</v>
      </c>
      <c r="M66" s="271">
        <v>250800</v>
      </c>
      <c r="N66" s="271">
        <v>217900</v>
      </c>
      <c r="O66" s="271">
        <v>197900</v>
      </c>
      <c r="P66" s="271">
        <v>174700</v>
      </c>
      <c r="Q66" s="271">
        <v>127200</v>
      </c>
      <c r="R66" s="271">
        <v>84200</v>
      </c>
      <c r="S66" s="271">
        <v>51300</v>
      </c>
      <c r="T66" s="271">
        <v>27500</v>
      </c>
      <c r="U66" s="271">
        <v>12900</v>
      </c>
      <c r="V66" s="271">
        <v>4122900</v>
      </c>
      <c r="X66" s="18">
        <v>1950</v>
      </c>
      <c r="Y66" s="271">
        <v>434100</v>
      </c>
      <c r="Z66" s="271">
        <v>345200</v>
      </c>
      <c r="AA66" s="271">
        <v>286500</v>
      </c>
      <c r="AB66" s="271">
        <v>270000</v>
      </c>
      <c r="AC66" s="271">
        <v>312100</v>
      </c>
      <c r="AD66" s="271">
        <v>331200</v>
      </c>
      <c r="AE66" s="271">
        <v>302700</v>
      </c>
      <c r="AF66" s="271">
        <v>306200</v>
      </c>
      <c r="AG66" s="271">
        <v>262600</v>
      </c>
      <c r="AH66" s="271">
        <v>232100</v>
      </c>
      <c r="AI66" s="271">
        <v>221100</v>
      </c>
      <c r="AJ66" s="271">
        <v>209600</v>
      </c>
      <c r="AK66" s="271">
        <v>182000</v>
      </c>
      <c r="AL66" s="271">
        <v>139700</v>
      </c>
      <c r="AM66" s="271">
        <v>100500</v>
      </c>
      <c r="AN66" s="271">
        <v>63800</v>
      </c>
      <c r="AO66" s="271">
        <v>37300</v>
      </c>
      <c r="AP66" s="271">
        <v>19100</v>
      </c>
      <c r="AQ66" s="271">
        <v>4055800</v>
      </c>
      <c r="AS66" s="18">
        <v>1950</v>
      </c>
      <c r="AT66" s="271">
        <v>889100</v>
      </c>
      <c r="AU66" s="271">
        <v>703700</v>
      </c>
      <c r="AV66" s="271">
        <v>583100</v>
      </c>
      <c r="AW66" s="271">
        <v>551700</v>
      </c>
      <c r="AX66" s="271">
        <v>641000</v>
      </c>
      <c r="AY66" s="271">
        <v>677400</v>
      </c>
      <c r="AZ66" s="271">
        <v>610600</v>
      </c>
      <c r="BA66" s="271">
        <v>623200</v>
      </c>
      <c r="BB66" s="271">
        <v>549300</v>
      </c>
      <c r="BC66" s="271">
        <v>482900</v>
      </c>
      <c r="BD66" s="271">
        <v>439000</v>
      </c>
      <c r="BE66" s="271">
        <v>407500</v>
      </c>
      <c r="BF66" s="271">
        <v>356700</v>
      </c>
      <c r="BG66" s="271">
        <v>266900</v>
      </c>
      <c r="BH66" s="271">
        <v>184700</v>
      </c>
      <c r="BI66" s="271">
        <v>115100</v>
      </c>
      <c r="BJ66" s="271">
        <v>64800</v>
      </c>
      <c r="BK66" s="271">
        <v>32000</v>
      </c>
      <c r="BL66" s="271">
        <v>8178700</v>
      </c>
      <c r="BN66" s="18">
        <v>1950</v>
      </c>
    </row>
    <row r="67" spans="2:66" s="24" customFormat="1">
      <c r="B67" s="262" t="s">
        <v>205</v>
      </c>
      <c r="C67" s="18">
        <v>1951</v>
      </c>
      <c r="D67" s="271">
        <v>478100</v>
      </c>
      <c r="E67" s="271">
        <v>380800</v>
      </c>
      <c r="F67" s="271">
        <v>308000</v>
      </c>
      <c r="G67" s="271">
        <v>280400</v>
      </c>
      <c r="H67" s="271">
        <v>330600</v>
      </c>
      <c r="I67" s="271">
        <v>358200</v>
      </c>
      <c r="J67" s="271">
        <v>324200</v>
      </c>
      <c r="K67" s="271">
        <v>326300</v>
      </c>
      <c r="L67" s="271">
        <v>297400</v>
      </c>
      <c r="M67" s="271">
        <v>258900</v>
      </c>
      <c r="N67" s="271">
        <v>224100</v>
      </c>
      <c r="O67" s="271">
        <v>197500</v>
      </c>
      <c r="P67" s="271">
        <v>178300</v>
      </c>
      <c r="Q67" s="271">
        <v>130600</v>
      </c>
      <c r="R67" s="271">
        <v>87600</v>
      </c>
      <c r="S67" s="271">
        <v>51300</v>
      </c>
      <c r="T67" s="271">
        <v>28300</v>
      </c>
      <c r="U67" s="271">
        <v>13100</v>
      </c>
      <c r="V67" s="271">
        <v>4253700</v>
      </c>
      <c r="X67" s="18">
        <v>1951</v>
      </c>
      <c r="Y67" s="271">
        <v>456400</v>
      </c>
      <c r="Z67" s="271">
        <v>365100</v>
      </c>
      <c r="AA67" s="271">
        <v>297700</v>
      </c>
      <c r="AB67" s="271">
        <v>268000</v>
      </c>
      <c r="AC67" s="271">
        <v>311500</v>
      </c>
      <c r="AD67" s="271">
        <v>337100</v>
      </c>
      <c r="AE67" s="271">
        <v>314200</v>
      </c>
      <c r="AF67" s="271">
        <v>314700</v>
      </c>
      <c r="AG67" s="271">
        <v>273000</v>
      </c>
      <c r="AH67" s="271">
        <v>235500</v>
      </c>
      <c r="AI67" s="271">
        <v>223700</v>
      </c>
      <c r="AJ67" s="271">
        <v>211600</v>
      </c>
      <c r="AK67" s="271">
        <v>186700</v>
      </c>
      <c r="AL67" s="271">
        <v>144100</v>
      </c>
      <c r="AM67" s="271">
        <v>105100</v>
      </c>
      <c r="AN67" s="271">
        <v>65500</v>
      </c>
      <c r="AO67" s="271">
        <v>38500</v>
      </c>
      <c r="AP67" s="271">
        <v>19600</v>
      </c>
      <c r="AQ67" s="271">
        <v>4168000</v>
      </c>
      <c r="AS67" s="18">
        <v>1951</v>
      </c>
      <c r="AT67" s="271">
        <v>934500</v>
      </c>
      <c r="AU67" s="271">
        <v>745900</v>
      </c>
      <c r="AV67" s="271">
        <v>605700</v>
      </c>
      <c r="AW67" s="271">
        <v>548400</v>
      </c>
      <c r="AX67" s="271">
        <v>642100</v>
      </c>
      <c r="AY67" s="271">
        <v>695300</v>
      </c>
      <c r="AZ67" s="271">
        <v>638400</v>
      </c>
      <c r="BA67" s="271">
        <v>641000</v>
      </c>
      <c r="BB67" s="271">
        <v>570400</v>
      </c>
      <c r="BC67" s="271">
        <v>494400</v>
      </c>
      <c r="BD67" s="271">
        <v>447800</v>
      </c>
      <c r="BE67" s="271">
        <v>409100</v>
      </c>
      <c r="BF67" s="271">
        <v>365000</v>
      </c>
      <c r="BG67" s="271">
        <v>274700</v>
      </c>
      <c r="BH67" s="271">
        <v>192700</v>
      </c>
      <c r="BI67" s="271">
        <v>116800</v>
      </c>
      <c r="BJ67" s="271">
        <v>66800</v>
      </c>
      <c r="BK67" s="271">
        <v>32700</v>
      </c>
      <c r="BL67" s="271">
        <v>8421700</v>
      </c>
      <c r="BN67" s="18">
        <v>1951</v>
      </c>
    </row>
    <row r="68" spans="2:66" s="24" customFormat="1">
      <c r="B68" s="262" t="s">
        <v>205</v>
      </c>
      <c r="C68" s="18">
        <v>1952</v>
      </c>
      <c r="D68" s="271">
        <v>478900</v>
      </c>
      <c r="E68" s="271">
        <v>416200</v>
      </c>
      <c r="F68" s="271">
        <v>322500</v>
      </c>
      <c r="G68" s="271">
        <v>286800</v>
      </c>
      <c r="H68" s="271">
        <v>330100</v>
      </c>
      <c r="I68" s="271">
        <v>365900</v>
      </c>
      <c r="J68" s="271">
        <v>340200</v>
      </c>
      <c r="K68" s="271">
        <v>330900</v>
      </c>
      <c r="L68" s="271">
        <v>308300</v>
      </c>
      <c r="M68" s="271">
        <v>267500</v>
      </c>
      <c r="N68" s="271">
        <v>230200</v>
      </c>
      <c r="O68" s="271">
        <v>196100</v>
      </c>
      <c r="P68" s="271">
        <v>181000</v>
      </c>
      <c r="Q68" s="271">
        <v>134100</v>
      </c>
      <c r="R68" s="271">
        <v>90500</v>
      </c>
      <c r="S68" s="271">
        <v>51900</v>
      </c>
      <c r="T68" s="271">
        <v>28400</v>
      </c>
      <c r="U68" s="271">
        <v>13100</v>
      </c>
      <c r="V68" s="271">
        <v>4372600</v>
      </c>
      <c r="X68" s="18">
        <v>1952</v>
      </c>
      <c r="Y68" s="271">
        <v>457400</v>
      </c>
      <c r="Z68" s="271">
        <v>398400</v>
      </c>
      <c r="AA68" s="271">
        <v>310400</v>
      </c>
      <c r="AB68" s="271">
        <v>273700</v>
      </c>
      <c r="AC68" s="271">
        <v>303800</v>
      </c>
      <c r="AD68" s="271">
        <v>337800</v>
      </c>
      <c r="AE68" s="271">
        <v>324000</v>
      </c>
      <c r="AF68" s="271">
        <v>319700</v>
      </c>
      <c r="AG68" s="271">
        <v>283700</v>
      </c>
      <c r="AH68" s="271">
        <v>241200</v>
      </c>
      <c r="AI68" s="271">
        <v>225600</v>
      </c>
      <c r="AJ68" s="271">
        <v>211200</v>
      </c>
      <c r="AK68" s="271">
        <v>192400</v>
      </c>
      <c r="AL68" s="271">
        <v>149400</v>
      </c>
      <c r="AM68" s="271">
        <v>108900</v>
      </c>
      <c r="AN68" s="271">
        <v>67200</v>
      </c>
      <c r="AO68" s="271">
        <v>39100</v>
      </c>
      <c r="AP68" s="271">
        <v>20000</v>
      </c>
      <c r="AQ68" s="271">
        <v>4263900</v>
      </c>
      <c r="AS68" s="18">
        <v>1952</v>
      </c>
      <c r="AT68" s="271">
        <v>936300</v>
      </c>
      <c r="AU68" s="271">
        <v>814600</v>
      </c>
      <c r="AV68" s="271">
        <v>632900</v>
      </c>
      <c r="AW68" s="271">
        <v>560500</v>
      </c>
      <c r="AX68" s="271">
        <v>633900</v>
      </c>
      <c r="AY68" s="271">
        <v>703700</v>
      </c>
      <c r="AZ68" s="271">
        <v>664200</v>
      </c>
      <c r="BA68" s="271">
        <v>650600</v>
      </c>
      <c r="BB68" s="271">
        <v>592000</v>
      </c>
      <c r="BC68" s="271">
        <v>508700</v>
      </c>
      <c r="BD68" s="271">
        <v>455800</v>
      </c>
      <c r="BE68" s="271">
        <v>407300</v>
      </c>
      <c r="BF68" s="271">
        <v>373400</v>
      </c>
      <c r="BG68" s="271">
        <v>283500</v>
      </c>
      <c r="BH68" s="271">
        <v>199400</v>
      </c>
      <c r="BI68" s="271">
        <v>119100</v>
      </c>
      <c r="BJ68" s="271">
        <v>67500</v>
      </c>
      <c r="BK68" s="271">
        <v>33100</v>
      </c>
      <c r="BL68" s="271">
        <v>8636500</v>
      </c>
      <c r="BN68" s="18">
        <v>1952</v>
      </c>
    </row>
    <row r="69" spans="2:66" s="24" customFormat="1">
      <c r="B69" s="262" t="s">
        <v>205</v>
      </c>
      <c r="C69" s="18">
        <v>1953</v>
      </c>
      <c r="D69" s="271">
        <v>488300</v>
      </c>
      <c r="E69" s="271">
        <v>444300</v>
      </c>
      <c r="F69" s="271">
        <v>333800</v>
      </c>
      <c r="G69" s="271">
        <v>293100</v>
      </c>
      <c r="H69" s="271">
        <v>320300</v>
      </c>
      <c r="I69" s="271">
        <v>367400</v>
      </c>
      <c r="J69" s="271">
        <v>353900</v>
      </c>
      <c r="K69" s="271">
        <v>328400</v>
      </c>
      <c r="L69" s="271">
        <v>316500</v>
      </c>
      <c r="M69" s="271">
        <v>276000</v>
      </c>
      <c r="N69" s="271">
        <v>234500</v>
      </c>
      <c r="O69" s="271">
        <v>197900</v>
      </c>
      <c r="P69" s="271">
        <v>181400</v>
      </c>
      <c r="Q69" s="271">
        <v>139100</v>
      </c>
      <c r="R69" s="271">
        <v>92600</v>
      </c>
      <c r="S69" s="271">
        <v>53400</v>
      </c>
      <c r="T69" s="271">
        <v>28200</v>
      </c>
      <c r="U69" s="271">
        <v>13500</v>
      </c>
      <c r="V69" s="271">
        <v>4462600</v>
      </c>
      <c r="X69" s="18">
        <v>1953</v>
      </c>
      <c r="Y69" s="271">
        <v>467500</v>
      </c>
      <c r="Z69" s="271">
        <v>424600</v>
      </c>
      <c r="AA69" s="271">
        <v>320600</v>
      </c>
      <c r="AB69" s="271">
        <v>280300</v>
      </c>
      <c r="AC69" s="271">
        <v>294700</v>
      </c>
      <c r="AD69" s="271">
        <v>336700</v>
      </c>
      <c r="AE69" s="271">
        <v>334700</v>
      </c>
      <c r="AF69" s="271">
        <v>319800</v>
      </c>
      <c r="AG69" s="271">
        <v>292300</v>
      </c>
      <c r="AH69" s="271">
        <v>249100</v>
      </c>
      <c r="AI69" s="271">
        <v>226600</v>
      </c>
      <c r="AJ69" s="271">
        <v>212000</v>
      </c>
      <c r="AK69" s="271">
        <v>195200</v>
      </c>
      <c r="AL69" s="271">
        <v>155900</v>
      </c>
      <c r="AM69" s="271">
        <v>111900</v>
      </c>
      <c r="AN69" s="271">
        <v>70100</v>
      </c>
      <c r="AO69" s="271">
        <v>39400</v>
      </c>
      <c r="AP69" s="271">
        <v>21300</v>
      </c>
      <c r="AQ69" s="271">
        <v>4352700</v>
      </c>
      <c r="AS69" s="18">
        <v>1953</v>
      </c>
      <c r="AT69" s="271">
        <v>955800</v>
      </c>
      <c r="AU69" s="271">
        <v>868900</v>
      </c>
      <c r="AV69" s="271">
        <v>654400</v>
      </c>
      <c r="AW69" s="271">
        <v>573400</v>
      </c>
      <c r="AX69" s="271">
        <v>615000</v>
      </c>
      <c r="AY69" s="271">
        <v>704100</v>
      </c>
      <c r="AZ69" s="271">
        <v>688600</v>
      </c>
      <c r="BA69" s="271">
        <v>648200</v>
      </c>
      <c r="BB69" s="271">
        <v>608800</v>
      </c>
      <c r="BC69" s="271">
        <v>525100</v>
      </c>
      <c r="BD69" s="271">
        <v>461100</v>
      </c>
      <c r="BE69" s="271">
        <v>409900</v>
      </c>
      <c r="BF69" s="271">
        <v>376600</v>
      </c>
      <c r="BG69" s="271">
        <v>295000</v>
      </c>
      <c r="BH69" s="271">
        <v>204500</v>
      </c>
      <c r="BI69" s="271">
        <v>123500</v>
      </c>
      <c r="BJ69" s="271">
        <v>67600</v>
      </c>
      <c r="BK69" s="271">
        <v>34800</v>
      </c>
      <c r="BL69" s="271">
        <v>8815300</v>
      </c>
      <c r="BN69" s="18">
        <v>1953</v>
      </c>
    </row>
    <row r="70" spans="2:66" s="24" customFormat="1">
      <c r="B70" s="262" t="s">
        <v>205</v>
      </c>
      <c r="C70" s="18">
        <v>1954</v>
      </c>
      <c r="D70" s="271">
        <v>498000</v>
      </c>
      <c r="E70" s="271">
        <v>461100</v>
      </c>
      <c r="F70" s="271">
        <v>353700</v>
      </c>
      <c r="G70" s="271">
        <v>301800</v>
      </c>
      <c r="H70" s="271">
        <v>311500</v>
      </c>
      <c r="I70" s="271">
        <v>366400</v>
      </c>
      <c r="J70" s="271">
        <v>365700</v>
      </c>
      <c r="K70" s="271">
        <v>323400</v>
      </c>
      <c r="L70" s="271">
        <v>324600</v>
      </c>
      <c r="M70" s="271">
        <v>284300</v>
      </c>
      <c r="N70" s="271">
        <v>240000</v>
      </c>
      <c r="O70" s="271">
        <v>199900</v>
      </c>
      <c r="P70" s="271">
        <v>179700</v>
      </c>
      <c r="Q70" s="271">
        <v>143600</v>
      </c>
      <c r="R70" s="271">
        <v>95500</v>
      </c>
      <c r="S70" s="271">
        <v>54600</v>
      </c>
      <c r="T70" s="271">
        <v>28300</v>
      </c>
      <c r="U70" s="271">
        <v>14000</v>
      </c>
      <c r="V70" s="271">
        <v>4546100</v>
      </c>
      <c r="X70" s="18">
        <v>1954</v>
      </c>
      <c r="Y70" s="271">
        <v>477500</v>
      </c>
      <c r="Z70" s="271">
        <v>439800</v>
      </c>
      <c r="AA70" s="271">
        <v>339200</v>
      </c>
      <c r="AB70" s="271">
        <v>289900</v>
      </c>
      <c r="AC70" s="271">
        <v>287500</v>
      </c>
      <c r="AD70" s="271">
        <v>335300</v>
      </c>
      <c r="AE70" s="271">
        <v>344700</v>
      </c>
      <c r="AF70" s="271">
        <v>316200</v>
      </c>
      <c r="AG70" s="271">
        <v>304200</v>
      </c>
      <c r="AH70" s="271">
        <v>257100</v>
      </c>
      <c r="AI70" s="271">
        <v>227700</v>
      </c>
      <c r="AJ70" s="271">
        <v>212000</v>
      </c>
      <c r="AK70" s="271">
        <v>197400</v>
      </c>
      <c r="AL70" s="271">
        <v>161400</v>
      </c>
      <c r="AM70" s="271">
        <v>114800</v>
      </c>
      <c r="AN70" s="271">
        <v>73300</v>
      </c>
      <c r="AO70" s="271">
        <v>40000</v>
      </c>
      <c r="AP70" s="271">
        <v>22400</v>
      </c>
      <c r="AQ70" s="271">
        <v>4440400</v>
      </c>
      <c r="AS70" s="18">
        <v>1954</v>
      </c>
      <c r="AT70" s="271">
        <v>975500</v>
      </c>
      <c r="AU70" s="271">
        <v>900900</v>
      </c>
      <c r="AV70" s="271">
        <v>692900</v>
      </c>
      <c r="AW70" s="271">
        <v>591700</v>
      </c>
      <c r="AX70" s="271">
        <v>599000</v>
      </c>
      <c r="AY70" s="271">
        <v>701700</v>
      </c>
      <c r="AZ70" s="271">
        <v>710400</v>
      </c>
      <c r="BA70" s="271">
        <v>639600</v>
      </c>
      <c r="BB70" s="271">
        <v>628800</v>
      </c>
      <c r="BC70" s="271">
        <v>541400</v>
      </c>
      <c r="BD70" s="271">
        <v>467700</v>
      </c>
      <c r="BE70" s="271">
        <v>411900</v>
      </c>
      <c r="BF70" s="271">
        <v>377100</v>
      </c>
      <c r="BG70" s="271">
        <v>305000</v>
      </c>
      <c r="BH70" s="271">
        <v>210300</v>
      </c>
      <c r="BI70" s="271">
        <v>127900</v>
      </c>
      <c r="BJ70" s="271">
        <v>68300</v>
      </c>
      <c r="BK70" s="271">
        <v>36400</v>
      </c>
      <c r="BL70" s="271">
        <v>8986500</v>
      </c>
      <c r="BN70" s="18">
        <v>1954</v>
      </c>
    </row>
    <row r="71" spans="2:66" s="24" customFormat="1">
      <c r="B71" s="262" t="s">
        <v>205</v>
      </c>
      <c r="C71" s="18">
        <v>1955</v>
      </c>
      <c r="D71" s="271">
        <v>506800</v>
      </c>
      <c r="E71" s="271">
        <v>481200</v>
      </c>
      <c r="F71" s="271">
        <v>377200</v>
      </c>
      <c r="G71" s="271">
        <v>313900</v>
      </c>
      <c r="H71" s="271">
        <v>308800</v>
      </c>
      <c r="I71" s="271">
        <v>367700</v>
      </c>
      <c r="J71" s="271">
        <v>376400</v>
      </c>
      <c r="K71" s="271">
        <v>326000</v>
      </c>
      <c r="L71" s="271">
        <v>332400</v>
      </c>
      <c r="M71" s="271">
        <v>292200</v>
      </c>
      <c r="N71" s="271">
        <v>245400</v>
      </c>
      <c r="O71" s="271">
        <v>205400</v>
      </c>
      <c r="P71" s="271">
        <v>177800</v>
      </c>
      <c r="Q71" s="271">
        <v>147700</v>
      </c>
      <c r="R71" s="271">
        <v>98000</v>
      </c>
      <c r="S71" s="271">
        <v>56700</v>
      </c>
      <c r="T71" s="271">
        <v>28400</v>
      </c>
      <c r="U71" s="271">
        <v>14300</v>
      </c>
      <c r="V71" s="271">
        <v>4656300</v>
      </c>
      <c r="X71" s="18">
        <v>1955</v>
      </c>
      <c r="Y71" s="271">
        <v>486100</v>
      </c>
      <c r="Z71" s="271">
        <v>458700</v>
      </c>
      <c r="AA71" s="271">
        <v>361500</v>
      </c>
      <c r="AB71" s="271">
        <v>299500</v>
      </c>
      <c r="AC71" s="271">
        <v>284100</v>
      </c>
      <c r="AD71" s="271">
        <v>332600</v>
      </c>
      <c r="AE71" s="271">
        <v>354100</v>
      </c>
      <c r="AF71" s="271">
        <v>316600</v>
      </c>
      <c r="AG71" s="271">
        <v>315600</v>
      </c>
      <c r="AH71" s="271">
        <v>265300</v>
      </c>
      <c r="AI71" s="271">
        <v>229100</v>
      </c>
      <c r="AJ71" s="271">
        <v>215100</v>
      </c>
      <c r="AK71" s="271">
        <v>199000</v>
      </c>
      <c r="AL71" s="271">
        <v>166000</v>
      </c>
      <c r="AM71" s="271">
        <v>118800</v>
      </c>
      <c r="AN71" s="271">
        <v>77100</v>
      </c>
      <c r="AO71" s="271">
        <v>40900</v>
      </c>
      <c r="AP71" s="271">
        <v>23300</v>
      </c>
      <c r="AQ71" s="271">
        <v>4543400</v>
      </c>
      <c r="AS71" s="18">
        <v>1955</v>
      </c>
      <c r="AT71" s="271">
        <v>992900</v>
      </c>
      <c r="AU71" s="271">
        <v>939900</v>
      </c>
      <c r="AV71" s="271">
        <v>738700</v>
      </c>
      <c r="AW71" s="271">
        <v>613400</v>
      </c>
      <c r="AX71" s="271">
        <v>592900</v>
      </c>
      <c r="AY71" s="271">
        <v>700300</v>
      </c>
      <c r="AZ71" s="271">
        <v>730500</v>
      </c>
      <c r="BA71" s="271">
        <v>642600</v>
      </c>
      <c r="BB71" s="271">
        <v>648000</v>
      </c>
      <c r="BC71" s="271">
        <v>557500</v>
      </c>
      <c r="BD71" s="271">
        <v>474500</v>
      </c>
      <c r="BE71" s="271">
        <v>420500</v>
      </c>
      <c r="BF71" s="271">
        <v>376800</v>
      </c>
      <c r="BG71" s="271">
        <v>313700</v>
      </c>
      <c r="BH71" s="271">
        <v>216800</v>
      </c>
      <c r="BI71" s="271">
        <v>133800</v>
      </c>
      <c r="BJ71" s="271">
        <v>69300</v>
      </c>
      <c r="BK71" s="271">
        <v>37600</v>
      </c>
      <c r="BL71" s="271">
        <v>9199700</v>
      </c>
      <c r="BN71" s="18">
        <v>1955</v>
      </c>
    </row>
    <row r="72" spans="2:66" s="24" customFormat="1">
      <c r="B72" s="262" t="s">
        <v>205</v>
      </c>
      <c r="C72" s="18">
        <v>1956</v>
      </c>
      <c r="D72" s="271">
        <v>516800</v>
      </c>
      <c r="E72" s="271">
        <v>500700</v>
      </c>
      <c r="F72" s="271">
        <v>399100</v>
      </c>
      <c r="G72" s="271">
        <v>325900</v>
      </c>
      <c r="H72" s="271">
        <v>311800</v>
      </c>
      <c r="I72" s="271">
        <v>369200</v>
      </c>
      <c r="J72" s="271">
        <v>383300</v>
      </c>
      <c r="K72" s="271">
        <v>338900</v>
      </c>
      <c r="L72" s="271">
        <v>336400</v>
      </c>
      <c r="M72" s="271">
        <v>300000</v>
      </c>
      <c r="N72" s="271">
        <v>252100</v>
      </c>
      <c r="O72" s="271">
        <v>210900</v>
      </c>
      <c r="P72" s="271">
        <v>177200</v>
      </c>
      <c r="Q72" s="271">
        <v>150400</v>
      </c>
      <c r="R72" s="271">
        <v>101000</v>
      </c>
      <c r="S72" s="271">
        <v>59000</v>
      </c>
      <c r="T72" s="271">
        <v>28600</v>
      </c>
      <c r="U72" s="271">
        <v>14700</v>
      </c>
      <c r="V72" s="271">
        <v>4776000</v>
      </c>
      <c r="X72" s="18">
        <v>1956</v>
      </c>
      <c r="Y72" s="271">
        <v>494100</v>
      </c>
      <c r="Z72" s="271">
        <v>478000</v>
      </c>
      <c r="AA72" s="271">
        <v>381200</v>
      </c>
      <c r="AB72" s="271">
        <v>310600</v>
      </c>
      <c r="AC72" s="271">
        <v>283700</v>
      </c>
      <c r="AD72" s="271">
        <v>330800</v>
      </c>
      <c r="AE72" s="271">
        <v>356300</v>
      </c>
      <c r="AF72" s="271">
        <v>326800</v>
      </c>
      <c r="AG72" s="271">
        <v>322400</v>
      </c>
      <c r="AH72" s="271">
        <v>274900</v>
      </c>
      <c r="AI72" s="271">
        <v>232100</v>
      </c>
      <c r="AJ72" s="271">
        <v>217700</v>
      </c>
      <c r="AK72" s="271">
        <v>200700</v>
      </c>
      <c r="AL72" s="271">
        <v>170300</v>
      </c>
      <c r="AM72" s="271">
        <v>122900</v>
      </c>
      <c r="AN72" s="271">
        <v>80800</v>
      </c>
      <c r="AO72" s="271">
        <v>42200</v>
      </c>
      <c r="AP72" s="271">
        <v>24000</v>
      </c>
      <c r="AQ72" s="271">
        <v>4649500</v>
      </c>
      <c r="AS72" s="18">
        <v>1956</v>
      </c>
      <c r="AT72" s="271">
        <v>1010900</v>
      </c>
      <c r="AU72" s="271">
        <v>978700</v>
      </c>
      <c r="AV72" s="271">
        <v>780300</v>
      </c>
      <c r="AW72" s="271">
        <v>636500</v>
      </c>
      <c r="AX72" s="271">
        <v>595500</v>
      </c>
      <c r="AY72" s="271">
        <v>700000</v>
      </c>
      <c r="AZ72" s="271">
        <v>739600</v>
      </c>
      <c r="BA72" s="271">
        <v>665700</v>
      </c>
      <c r="BB72" s="271">
        <v>658800</v>
      </c>
      <c r="BC72" s="271">
        <v>574900</v>
      </c>
      <c r="BD72" s="271">
        <v>484200</v>
      </c>
      <c r="BE72" s="271">
        <v>428600</v>
      </c>
      <c r="BF72" s="271">
        <v>377900</v>
      </c>
      <c r="BG72" s="271">
        <v>320700</v>
      </c>
      <c r="BH72" s="271">
        <v>223900</v>
      </c>
      <c r="BI72" s="271">
        <v>139800</v>
      </c>
      <c r="BJ72" s="271">
        <v>70800</v>
      </c>
      <c r="BK72" s="271">
        <v>38700</v>
      </c>
      <c r="BL72" s="271">
        <v>9425500</v>
      </c>
      <c r="BN72" s="18">
        <v>1956</v>
      </c>
    </row>
    <row r="73" spans="2:66" s="24" customFormat="1">
      <c r="B73" s="262" t="s">
        <v>205</v>
      </c>
      <c r="C73" s="18">
        <v>1957</v>
      </c>
      <c r="D73" s="271">
        <v>526100</v>
      </c>
      <c r="E73" s="271">
        <v>500300</v>
      </c>
      <c r="F73" s="271">
        <v>435100</v>
      </c>
      <c r="G73" s="271">
        <v>340300</v>
      </c>
      <c r="H73" s="271">
        <v>318000</v>
      </c>
      <c r="I73" s="271">
        <v>363500</v>
      </c>
      <c r="J73" s="271">
        <v>386400</v>
      </c>
      <c r="K73" s="271">
        <v>352200</v>
      </c>
      <c r="L73" s="271">
        <v>337000</v>
      </c>
      <c r="M73" s="271">
        <v>308900</v>
      </c>
      <c r="N73" s="271">
        <v>259900</v>
      </c>
      <c r="O73" s="271">
        <v>216400</v>
      </c>
      <c r="P73" s="271">
        <v>176400</v>
      </c>
      <c r="Q73" s="271">
        <v>153100</v>
      </c>
      <c r="R73" s="271">
        <v>104200</v>
      </c>
      <c r="S73" s="271">
        <v>60900</v>
      </c>
      <c r="T73" s="271">
        <v>29100</v>
      </c>
      <c r="U73" s="271">
        <v>14500</v>
      </c>
      <c r="V73" s="271">
        <v>4882300</v>
      </c>
      <c r="X73" s="18">
        <v>1957</v>
      </c>
      <c r="Y73" s="271">
        <v>502300</v>
      </c>
      <c r="Z73" s="271">
        <v>478000</v>
      </c>
      <c r="AA73" s="271">
        <v>415600</v>
      </c>
      <c r="AB73" s="271">
        <v>323800</v>
      </c>
      <c r="AC73" s="271">
        <v>292700</v>
      </c>
      <c r="AD73" s="271">
        <v>326000</v>
      </c>
      <c r="AE73" s="271">
        <v>357100</v>
      </c>
      <c r="AF73" s="271">
        <v>337300</v>
      </c>
      <c r="AG73" s="271">
        <v>326200</v>
      </c>
      <c r="AH73" s="271">
        <v>285300</v>
      </c>
      <c r="AI73" s="271">
        <v>237800</v>
      </c>
      <c r="AJ73" s="271">
        <v>219700</v>
      </c>
      <c r="AK73" s="271">
        <v>201100</v>
      </c>
      <c r="AL73" s="271">
        <v>175800</v>
      </c>
      <c r="AM73" s="271">
        <v>127800</v>
      </c>
      <c r="AN73" s="271">
        <v>83700</v>
      </c>
      <c r="AO73" s="271">
        <v>43300</v>
      </c>
      <c r="AP73" s="271">
        <v>24400</v>
      </c>
      <c r="AQ73" s="271">
        <v>4757900</v>
      </c>
      <c r="AS73" s="18">
        <v>1957</v>
      </c>
      <c r="AT73" s="271">
        <v>1028400</v>
      </c>
      <c r="AU73" s="271">
        <v>978300</v>
      </c>
      <c r="AV73" s="271">
        <v>850700</v>
      </c>
      <c r="AW73" s="271">
        <v>664100</v>
      </c>
      <c r="AX73" s="271">
        <v>610700</v>
      </c>
      <c r="AY73" s="271">
        <v>689500</v>
      </c>
      <c r="AZ73" s="271">
        <v>743500</v>
      </c>
      <c r="BA73" s="271">
        <v>689500</v>
      </c>
      <c r="BB73" s="271">
        <v>663200</v>
      </c>
      <c r="BC73" s="271">
        <v>594200</v>
      </c>
      <c r="BD73" s="271">
        <v>497700</v>
      </c>
      <c r="BE73" s="271">
        <v>436100</v>
      </c>
      <c r="BF73" s="271">
        <v>377500</v>
      </c>
      <c r="BG73" s="271">
        <v>328900</v>
      </c>
      <c r="BH73" s="271">
        <v>232000</v>
      </c>
      <c r="BI73" s="271">
        <v>144600</v>
      </c>
      <c r="BJ73" s="271">
        <v>72400</v>
      </c>
      <c r="BK73" s="271">
        <v>38900</v>
      </c>
      <c r="BL73" s="271">
        <v>9640200</v>
      </c>
      <c r="BN73" s="18">
        <v>1957</v>
      </c>
    </row>
    <row r="74" spans="2:66" s="24" customFormat="1">
      <c r="B74" s="262" t="s">
        <v>205</v>
      </c>
      <c r="C74" s="19">
        <v>1958</v>
      </c>
      <c r="D74" s="271">
        <v>535300</v>
      </c>
      <c r="E74" s="271">
        <v>509600</v>
      </c>
      <c r="F74" s="271">
        <v>464700</v>
      </c>
      <c r="G74" s="271">
        <v>350500</v>
      </c>
      <c r="H74" s="271">
        <v>322600</v>
      </c>
      <c r="I74" s="271">
        <v>352700</v>
      </c>
      <c r="J74" s="271">
        <v>388300</v>
      </c>
      <c r="K74" s="271">
        <v>366800</v>
      </c>
      <c r="L74" s="271">
        <v>333700</v>
      </c>
      <c r="M74" s="271">
        <v>316900</v>
      </c>
      <c r="N74" s="271">
        <v>268200</v>
      </c>
      <c r="O74" s="271">
        <v>220500</v>
      </c>
      <c r="P74" s="271">
        <v>178300</v>
      </c>
      <c r="Q74" s="271">
        <v>153400</v>
      </c>
      <c r="R74" s="271">
        <v>108300</v>
      </c>
      <c r="S74" s="271">
        <v>62200</v>
      </c>
      <c r="T74" s="271">
        <v>30300</v>
      </c>
      <c r="U74" s="271">
        <v>14300</v>
      </c>
      <c r="V74" s="271">
        <v>4976600</v>
      </c>
      <c r="X74" s="19">
        <v>1958</v>
      </c>
      <c r="Y74" s="271">
        <v>510100</v>
      </c>
      <c r="Z74" s="271">
        <v>488000</v>
      </c>
      <c r="AA74" s="271">
        <v>443700</v>
      </c>
      <c r="AB74" s="271">
        <v>334400</v>
      </c>
      <c r="AC74" s="271">
        <v>302400</v>
      </c>
      <c r="AD74" s="271">
        <v>320100</v>
      </c>
      <c r="AE74" s="271">
        <v>357400</v>
      </c>
      <c r="AF74" s="271">
        <v>350000</v>
      </c>
      <c r="AG74" s="271">
        <v>326100</v>
      </c>
      <c r="AH74" s="271">
        <v>294400</v>
      </c>
      <c r="AI74" s="271">
        <v>246100</v>
      </c>
      <c r="AJ74" s="271">
        <v>221000</v>
      </c>
      <c r="AK74" s="271">
        <v>202600</v>
      </c>
      <c r="AL74" s="271">
        <v>178600</v>
      </c>
      <c r="AM74" s="271">
        <v>134100</v>
      </c>
      <c r="AN74" s="271">
        <v>86100</v>
      </c>
      <c r="AO74" s="271">
        <v>45600</v>
      </c>
      <c r="AP74" s="271">
        <v>25100</v>
      </c>
      <c r="AQ74" s="271">
        <v>4865800</v>
      </c>
      <c r="AS74" s="19">
        <v>1958</v>
      </c>
      <c r="AT74" s="271">
        <v>1045400</v>
      </c>
      <c r="AU74" s="271">
        <v>997600</v>
      </c>
      <c r="AV74" s="271">
        <v>908400</v>
      </c>
      <c r="AW74" s="271">
        <v>684900</v>
      </c>
      <c r="AX74" s="271">
        <v>625000</v>
      </c>
      <c r="AY74" s="271">
        <v>672800</v>
      </c>
      <c r="AZ74" s="271">
        <v>745700</v>
      </c>
      <c r="BA74" s="271">
        <v>716800</v>
      </c>
      <c r="BB74" s="271">
        <v>659800</v>
      </c>
      <c r="BC74" s="271">
        <v>611300</v>
      </c>
      <c r="BD74" s="271">
        <v>514300</v>
      </c>
      <c r="BE74" s="271">
        <v>441500</v>
      </c>
      <c r="BF74" s="271">
        <v>380900</v>
      </c>
      <c r="BG74" s="271">
        <v>332000</v>
      </c>
      <c r="BH74" s="271">
        <v>242400</v>
      </c>
      <c r="BI74" s="271">
        <v>148300</v>
      </c>
      <c r="BJ74" s="271">
        <v>75900</v>
      </c>
      <c r="BK74" s="271">
        <v>39400</v>
      </c>
      <c r="BL74" s="271">
        <v>9842400</v>
      </c>
      <c r="BN74" s="19">
        <v>1958</v>
      </c>
    </row>
    <row r="75" spans="2:66" s="24" customFormat="1">
      <c r="B75" s="262" t="s">
        <v>205</v>
      </c>
      <c r="C75" s="19">
        <v>1959</v>
      </c>
      <c r="D75" s="271">
        <v>547400</v>
      </c>
      <c r="E75" s="271">
        <v>519300</v>
      </c>
      <c r="F75" s="271">
        <v>483000</v>
      </c>
      <c r="G75" s="271">
        <v>370300</v>
      </c>
      <c r="H75" s="271">
        <v>331800</v>
      </c>
      <c r="I75" s="271">
        <v>345500</v>
      </c>
      <c r="J75" s="271">
        <v>390000</v>
      </c>
      <c r="K75" s="271">
        <v>380400</v>
      </c>
      <c r="L75" s="271">
        <v>329800</v>
      </c>
      <c r="M75" s="271">
        <v>325600</v>
      </c>
      <c r="N75" s="271">
        <v>276900</v>
      </c>
      <c r="O75" s="271">
        <v>226100</v>
      </c>
      <c r="P75" s="271">
        <v>180600</v>
      </c>
      <c r="Q75" s="271">
        <v>151600</v>
      </c>
      <c r="R75" s="271">
        <v>112300</v>
      </c>
      <c r="S75" s="271">
        <v>64300</v>
      </c>
      <c r="T75" s="271">
        <v>30600</v>
      </c>
      <c r="U75" s="271">
        <v>14700</v>
      </c>
      <c r="V75" s="271">
        <v>5080200</v>
      </c>
      <c r="X75" s="19">
        <v>1959</v>
      </c>
      <c r="Y75" s="271">
        <v>521800</v>
      </c>
      <c r="Z75" s="271">
        <v>497600</v>
      </c>
      <c r="AA75" s="271">
        <v>460100</v>
      </c>
      <c r="AB75" s="271">
        <v>353700</v>
      </c>
      <c r="AC75" s="271">
        <v>314800</v>
      </c>
      <c r="AD75" s="271">
        <v>315600</v>
      </c>
      <c r="AE75" s="271">
        <v>357400</v>
      </c>
      <c r="AF75" s="271">
        <v>361500</v>
      </c>
      <c r="AG75" s="271">
        <v>322900</v>
      </c>
      <c r="AH75" s="271">
        <v>306800</v>
      </c>
      <c r="AI75" s="271">
        <v>255000</v>
      </c>
      <c r="AJ75" s="271">
        <v>222700</v>
      </c>
      <c r="AK75" s="271">
        <v>203300</v>
      </c>
      <c r="AL75" s="271">
        <v>181600</v>
      </c>
      <c r="AM75" s="271">
        <v>139300</v>
      </c>
      <c r="AN75" s="271">
        <v>88600</v>
      </c>
      <c r="AO75" s="271">
        <v>47800</v>
      </c>
      <c r="AP75" s="271">
        <v>25700</v>
      </c>
      <c r="AQ75" s="271">
        <v>4976200</v>
      </c>
      <c r="AS75" s="19">
        <v>1959</v>
      </c>
      <c r="AT75" s="271">
        <v>1069200</v>
      </c>
      <c r="AU75" s="271">
        <v>1016900</v>
      </c>
      <c r="AV75" s="271">
        <v>943100</v>
      </c>
      <c r="AW75" s="271">
        <v>724000</v>
      </c>
      <c r="AX75" s="271">
        <v>646600</v>
      </c>
      <c r="AY75" s="271">
        <v>661100</v>
      </c>
      <c r="AZ75" s="271">
        <v>747400</v>
      </c>
      <c r="BA75" s="271">
        <v>741900</v>
      </c>
      <c r="BB75" s="271">
        <v>652700</v>
      </c>
      <c r="BC75" s="271">
        <v>632400</v>
      </c>
      <c r="BD75" s="271">
        <v>531900</v>
      </c>
      <c r="BE75" s="271">
        <v>448800</v>
      </c>
      <c r="BF75" s="271">
        <v>383900</v>
      </c>
      <c r="BG75" s="271">
        <v>333200</v>
      </c>
      <c r="BH75" s="271">
        <v>251600</v>
      </c>
      <c r="BI75" s="271">
        <v>152900</v>
      </c>
      <c r="BJ75" s="271">
        <v>78400</v>
      </c>
      <c r="BK75" s="271">
        <v>40400</v>
      </c>
      <c r="BL75" s="271">
        <v>10056400</v>
      </c>
      <c r="BN75" s="19">
        <v>1959</v>
      </c>
    </row>
    <row r="76" spans="2:66" s="24" customFormat="1">
      <c r="B76" s="262" t="s">
        <v>205</v>
      </c>
      <c r="C76" s="19">
        <v>1960</v>
      </c>
      <c r="D76" s="271">
        <v>560000</v>
      </c>
      <c r="E76" s="271">
        <v>526300</v>
      </c>
      <c r="F76" s="271">
        <v>502400</v>
      </c>
      <c r="G76" s="271">
        <v>393600</v>
      </c>
      <c r="H76" s="271">
        <v>345400</v>
      </c>
      <c r="I76" s="271">
        <v>341500</v>
      </c>
      <c r="J76" s="271">
        <v>389100</v>
      </c>
      <c r="K76" s="271">
        <v>389600</v>
      </c>
      <c r="L76" s="271">
        <v>332200</v>
      </c>
      <c r="M76" s="271">
        <v>332500</v>
      </c>
      <c r="N76" s="271">
        <v>284700</v>
      </c>
      <c r="O76" s="271">
        <v>231300</v>
      </c>
      <c r="P76" s="271">
        <v>185400</v>
      </c>
      <c r="Q76" s="271">
        <v>149500</v>
      </c>
      <c r="R76" s="271">
        <v>115200</v>
      </c>
      <c r="S76" s="271">
        <v>66400</v>
      </c>
      <c r="T76" s="271">
        <v>31900</v>
      </c>
      <c r="U76" s="271">
        <v>15300</v>
      </c>
      <c r="V76" s="271">
        <v>5192300</v>
      </c>
      <c r="X76" s="19">
        <v>1960</v>
      </c>
      <c r="Y76" s="271">
        <v>532700</v>
      </c>
      <c r="Z76" s="271">
        <v>504200</v>
      </c>
      <c r="AA76" s="271">
        <v>478000</v>
      </c>
      <c r="AB76" s="271">
        <v>375400</v>
      </c>
      <c r="AC76" s="271">
        <v>324400</v>
      </c>
      <c r="AD76" s="271">
        <v>312800</v>
      </c>
      <c r="AE76" s="271">
        <v>354300</v>
      </c>
      <c r="AF76" s="271">
        <v>370200</v>
      </c>
      <c r="AG76" s="271">
        <v>323500</v>
      </c>
      <c r="AH76" s="271">
        <v>317500</v>
      </c>
      <c r="AI76" s="271">
        <v>262900</v>
      </c>
      <c r="AJ76" s="271">
        <v>223900</v>
      </c>
      <c r="AK76" s="271">
        <v>206300</v>
      </c>
      <c r="AL76" s="271">
        <v>183500</v>
      </c>
      <c r="AM76" s="271">
        <v>143500</v>
      </c>
      <c r="AN76" s="271">
        <v>92000</v>
      </c>
      <c r="AO76" s="271">
        <v>50900</v>
      </c>
      <c r="AP76" s="271">
        <v>26700</v>
      </c>
      <c r="AQ76" s="271">
        <v>5082700</v>
      </c>
      <c r="AS76" s="19">
        <v>1960</v>
      </c>
      <c r="AT76" s="271">
        <v>1092700</v>
      </c>
      <c r="AU76" s="271">
        <v>1030500</v>
      </c>
      <c r="AV76" s="271">
        <v>980400</v>
      </c>
      <c r="AW76" s="271">
        <v>769000</v>
      </c>
      <c r="AX76" s="271">
        <v>669800</v>
      </c>
      <c r="AY76" s="271">
        <v>654300</v>
      </c>
      <c r="AZ76" s="271">
        <v>743400</v>
      </c>
      <c r="BA76" s="271">
        <v>759800</v>
      </c>
      <c r="BB76" s="271">
        <v>655700</v>
      </c>
      <c r="BC76" s="271">
        <v>650000</v>
      </c>
      <c r="BD76" s="271">
        <v>547600</v>
      </c>
      <c r="BE76" s="271">
        <v>455200</v>
      </c>
      <c r="BF76" s="271">
        <v>391700</v>
      </c>
      <c r="BG76" s="271">
        <v>333000</v>
      </c>
      <c r="BH76" s="271">
        <v>258700</v>
      </c>
      <c r="BI76" s="271">
        <v>158400</v>
      </c>
      <c r="BJ76" s="271">
        <v>82800</v>
      </c>
      <c r="BK76" s="271">
        <v>42000</v>
      </c>
      <c r="BL76" s="271">
        <v>10275000</v>
      </c>
      <c r="BN76" s="19">
        <v>1960</v>
      </c>
    </row>
    <row r="77" spans="2:66" s="24" customFormat="1">
      <c r="B77" s="262" t="s">
        <v>205</v>
      </c>
      <c r="C77" s="19">
        <v>1961</v>
      </c>
      <c r="D77" s="271">
        <v>573700</v>
      </c>
      <c r="E77" s="271">
        <v>535600</v>
      </c>
      <c r="F77" s="271">
        <v>521000</v>
      </c>
      <c r="G77" s="271">
        <v>416000</v>
      </c>
      <c r="H77" s="271">
        <v>360100</v>
      </c>
      <c r="I77" s="271">
        <v>341100</v>
      </c>
      <c r="J77" s="271">
        <v>386900</v>
      </c>
      <c r="K77" s="271">
        <v>394100</v>
      </c>
      <c r="L77" s="271">
        <v>343800</v>
      </c>
      <c r="M77" s="271">
        <v>335600</v>
      </c>
      <c r="N77" s="271">
        <v>292200</v>
      </c>
      <c r="O77" s="271">
        <v>237800</v>
      </c>
      <c r="P77" s="271">
        <v>190000</v>
      </c>
      <c r="Q77" s="271">
        <v>149300</v>
      </c>
      <c r="R77" s="271">
        <v>117000</v>
      </c>
      <c r="S77" s="271">
        <v>69000</v>
      </c>
      <c r="T77" s="271">
        <v>33300</v>
      </c>
      <c r="U77" s="271">
        <v>15800</v>
      </c>
      <c r="V77" s="271">
        <v>5312300</v>
      </c>
      <c r="X77" s="19">
        <v>1961</v>
      </c>
      <c r="Y77" s="271">
        <v>546400</v>
      </c>
      <c r="Z77" s="271">
        <v>511600</v>
      </c>
      <c r="AA77" s="271">
        <v>496700</v>
      </c>
      <c r="AB77" s="271">
        <v>394300</v>
      </c>
      <c r="AC77" s="271">
        <v>335000</v>
      </c>
      <c r="AD77" s="271">
        <v>312100</v>
      </c>
      <c r="AE77" s="271">
        <v>352300</v>
      </c>
      <c r="AF77" s="271">
        <v>371700</v>
      </c>
      <c r="AG77" s="271">
        <v>334400</v>
      </c>
      <c r="AH77" s="271">
        <v>323600</v>
      </c>
      <c r="AI77" s="271">
        <v>272100</v>
      </c>
      <c r="AJ77" s="271">
        <v>227000</v>
      </c>
      <c r="AK77" s="271">
        <v>208500</v>
      </c>
      <c r="AL77" s="271">
        <v>185600</v>
      </c>
      <c r="AM77" s="271">
        <v>147500</v>
      </c>
      <c r="AN77" s="271">
        <v>95700</v>
      </c>
      <c r="AO77" s="271">
        <v>53500</v>
      </c>
      <c r="AP77" s="271">
        <v>27900</v>
      </c>
      <c r="AQ77" s="271">
        <v>5195900</v>
      </c>
      <c r="AS77" s="19">
        <v>1961</v>
      </c>
      <c r="AT77" s="271">
        <v>1120100</v>
      </c>
      <c r="AU77" s="271">
        <v>1047200</v>
      </c>
      <c r="AV77" s="271">
        <v>1017700</v>
      </c>
      <c r="AW77" s="271">
        <v>810300</v>
      </c>
      <c r="AX77" s="271">
        <v>695100</v>
      </c>
      <c r="AY77" s="271">
        <v>653200</v>
      </c>
      <c r="AZ77" s="271">
        <v>739200</v>
      </c>
      <c r="BA77" s="271">
        <v>765800</v>
      </c>
      <c r="BB77" s="271">
        <v>678200</v>
      </c>
      <c r="BC77" s="271">
        <v>659200</v>
      </c>
      <c r="BD77" s="271">
        <v>564300</v>
      </c>
      <c r="BE77" s="271">
        <v>464800</v>
      </c>
      <c r="BF77" s="271">
        <v>398500</v>
      </c>
      <c r="BG77" s="271">
        <v>334900</v>
      </c>
      <c r="BH77" s="271">
        <v>264500</v>
      </c>
      <c r="BI77" s="271">
        <v>164700</v>
      </c>
      <c r="BJ77" s="271">
        <v>86800</v>
      </c>
      <c r="BK77" s="271">
        <v>43700</v>
      </c>
      <c r="BL77" s="271">
        <v>10508200</v>
      </c>
      <c r="BN77" s="19">
        <v>1961</v>
      </c>
    </row>
    <row r="78" spans="2:66" s="24" customFormat="1">
      <c r="B78" s="262" t="s">
        <v>205</v>
      </c>
      <c r="C78" s="19">
        <v>1962</v>
      </c>
      <c r="D78" s="271">
        <v>583800</v>
      </c>
      <c r="E78" s="271">
        <v>543400</v>
      </c>
      <c r="F78" s="271">
        <v>518200</v>
      </c>
      <c r="G78" s="271">
        <v>450400</v>
      </c>
      <c r="H78" s="271">
        <v>368800</v>
      </c>
      <c r="I78" s="271">
        <v>343000</v>
      </c>
      <c r="J78" s="271">
        <v>378000</v>
      </c>
      <c r="K78" s="271">
        <v>393600</v>
      </c>
      <c r="L78" s="271">
        <v>355800</v>
      </c>
      <c r="M78" s="271">
        <v>334700</v>
      </c>
      <c r="N78" s="271">
        <v>300000</v>
      </c>
      <c r="O78" s="271">
        <v>245000</v>
      </c>
      <c r="P78" s="271">
        <v>194700</v>
      </c>
      <c r="Q78" s="271">
        <v>148900</v>
      </c>
      <c r="R78" s="271">
        <v>119100</v>
      </c>
      <c r="S78" s="271">
        <v>71200</v>
      </c>
      <c r="T78" s="271">
        <v>34300</v>
      </c>
      <c r="U78" s="271">
        <v>16300</v>
      </c>
      <c r="V78" s="271">
        <v>5399200</v>
      </c>
      <c r="X78" s="19">
        <v>1962</v>
      </c>
      <c r="Y78" s="271">
        <v>557000</v>
      </c>
      <c r="Z78" s="271">
        <v>518300</v>
      </c>
      <c r="AA78" s="271">
        <v>494700</v>
      </c>
      <c r="AB78" s="271">
        <v>428800</v>
      </c>
      <c r="AC78" s="271">
        <v>347400</v>
      </c>
      <c r="AD78" s="271">
        <v>319600</v>
      </c>
      <c r="AE78" s="271">
        <v>345600</v>
      </c>
      <c r="AF78" s="271">
        <v>370500</v>
      </c>
      <c r="AG78" s="271">
        <v>344400</v>
      </c>
      <c r="AH78" s="271">
        <v>326400</v>
      </c>
      <c r="AI78" s="271">
        <v>282000</v>
      </c>
      <c r="AJ78" s="271">
        <v>232500</v>
      </c>
      <c r="AK78" s="271">
        <v>210300</v>
      </c>
      <c r="AL78" s="271">
        <v>185800</v>
      </c>
      <c r="AM78" s="271">
        <v>153000</v>
      </c>
      <c r="AN78" s="271">
        <v>99800</v>
      </c>
      <c r="AO78" s="271">
        <v>55600</v>
      </c>
      <c r="AP78" s="271">
        <v>29600</v>
      </c>
      <c r="AQ78" s="271">
        <v>5301300</v>
      </c>
      <c r="AS78" s="19">
        <v>1962</v>
      </c>
      <c r="AT78" s="271">
        <v>1140800</v>
      </c>
      <c r="AU78" s="271">
        <v>1061700</v>
      </c>
      <c r="AV78" s="271">
        <v>1012900</v>
      </c>
      <c r="AW78" s="271">
        <v>879200</v>
      </c>
      <c r="AX78" s="271">
        <v>716200</v>
      </c>
      <c r="AY78" s="271">
        <v>662600</v>
      </c>
      <c r="AZ78" s="271">
        <v>723600</v>
      </c>
      <c r="BA78" s="271">
        <v>764100</v>
      </c>
      <c r="BB78" s="271">
        <v>700200</v>
      </c>
      <c r="BC78" s="271">
        <v>661100</v>
      </c>
      <c r="BD78" s="271">
        <v>582000</v>
      </c>
      <c r="BE78" s="271">
        <v>477500</v>
      </c>
      <c r="BF78" s="271">
        <v>405000</v>
      </c>
      <c r="BG78" s="271">
        <v>334700</v>
      </c>
      <c r="BH78" s="271">
        <v>272100</v>
      </c>
      <c r="BI78" s="271">
        <v>171000</v>
      </c>
      <c r="BJ78" s="271">
        <v>89900</v>
      </c>
      <c r="BK78" s="271">
        <v>45900</v>
      </c>
      <c r="BL78" s="271">
        <v>10700500</v>
      </c>
      <c r="BN78" s="19">
        <v>1962</v>
      </c>
    </row>
    <row r="79" spans="2:66" s="24" customFormat="1">
      <c r="B79" s="262" t="s">
        <v>205</v>
      </c>
      <c r="C79" s="19">
        <v>1963</v>
      </c>
      <c r="D79" s="271">
        <v>591400</v>
      </c>
      <c r="E79" s="271">
        <v>552300</v>
      </c>
      <c r="F79" s="271">
        <v>526200</v>
      </c>
      <c r="G79" s="271">
        <v>480500</v>
      </c>
      <c r="H79" s="271">
        <v>377900</v>
      </c>
      <c r="I79" s="271">
        <v>349700</v>
      </c>
      <c r="J79" s="271">
        <v>369400</v>
      </c>
      <c r="K79" s="271">
        <v>396200</v>
      </c>
      <c r="L79" s="271">
        <v>370500</v>
      </c>
      <c r="M79" s="271">
        <v>330700</v>
      </c>
      <c r="N79" s="271">
        <v>307600</v>
      </c>
      <c r="O79" s="271">
        <v>253400</v>
      </c>
      <c r="P79" s="271">
        <v>198400</v>
      </c>
      <c r="Q79" s="271">
        <v>151300</v>
      </c>
      <c r="R79" s="271">
        <v>119100</v>
      </c>
      <c r="S79" s="271">
        <v>73800</v>
      </c>
      <c r="T79" s="271">
        <v>34700</v>
      </c>
      <c r="U79" s="271">
        <v>16800</v>
      </c>
      <c r="V79" s="271">
        <v>5499900</v>
      </c>
      <c r="X79" s="19">
        <v>1963</v>
      </c>
      <c r="Y79" s="271">
        <v>563400</v>
      </c>
      <c r="Z79" s="271">
        <v>526200</v>
      </c>
      <c r="AA79" s="271">
        <v>503500</v>
      </c>
      <c r="AB79" s="271">
        <v>457100</v>
      </c>
      <c r="AC79" s="271">
        <v>357400</v>
      </c>
      <c r="AD79" s="271">
        <v>327900</v>
      </c>
      <c r="AE79" s="271">
        <v>338800</v>
      </c>
      <c r="AF79" s="271">
        <v>369800</v>
      </c>
      <c r="AG79" s="271">
        <v>356700</v>
      </c>
      <c r="AH79" s="271">
        <v>325800</v>
      </c>
      <c r="AI79" s="271">
        <v>290800</v>
      </c>
      <c r="AJ79" s="271">
        <v>240700</v>
      </c>
      <c r="AK79" s="271">
        <v>211600</v>
      </c>
      <c r="AL79" s="271">
        <v>187900</v>
      </c>
      <c r="AM79" s="271">
        <v>155700</v>
      </c>
      <c r="AN79" s="271">
        <v>105300</v>
      </c>
      <c r="AO79" s="271">
        <v>57200</v>
      </c>
      <c r="AP79" s="271">
        <v>31200</v>
      </c>
      <c r="AQ79" s="271">
        <v>5407000</v>
      </c>
      <c r="AS79" s="19">
        <v>1963</v>
      </c>
      <c r="AT79" s="271">
        <v>1154800</v>
      </c>
      <c r="AU79" s="271">
        <v>1078500</v>
      </c>
      <c r="AV79" s="271">
        <v>1029700</v>
      </c>
      <c r="AW79" s="271">
        <v>937600</v>
      </c>
      <c r="AX79" s="271">
        <v>735300</v>
      </c>
      <c r="AY79" s="271">
        <v>677600</v>
      </c>
      <c r="AZ79" s="271">
        <v>708200</v>
      </c>
      <c r="BA79" s="271">
        <v>766000</v>
      </c>
      <c r="BB79" s="271">
        <v>727200</v>
      </c>
      <c r="BC79" s="271">
        <v>656500</v>
      </c>
      <c r="BD79" s="271">
        <v>598400</v>
      </c>
      <c r="BE79" s="271">
        <v>494100</v>
      </c>
      <c r="BF79" s="271">
        <v>410000</v>
      </c>
      <c r="BG79" s="271">
        <v>339200</v>
      </c>
      <c r="BH79" s="271">
        <v>274800</v>
      </c>
      <c r="BI79" s="271">
        <v>179100</v>
      </c>
      <c r="BJ79" s="271">
        <v>91900</v>
      </c>
      <c r="BK79" s="271">
        <v>48000</v>
      </c>
      <c r="BL79" s="271">
        <v>10906900</v>
      </c>
      <c r="BN79" s="19">
        <v>1963</v>
      </c>
    </row>
    <row r="80" spans="2:66" s="24" customFormat="1">
      <c r="B80" s="262" t="s">
        <v>205</v>
      </c>
      <c r="C80" s="19">
        <v>1964</v>
      </c>
      <c r="D80" s="271">
        <v>596600</v>
      </c>
      <c r="E80" s="271">
        <v>565100</v>
      </c>
      <c r="F80" s="271">
        <v>535900</v>
      </c>
      <c r="G80" s="271">
        <v>499300</v>
      </c>
      <c r="H80" s="271">
        <v>397500</v>
      </c>
      <c r="I80" s="271">
        <v>359700</v>
      </c>
      <c r="J80" s="271">
        <v>362500</v>
      </c>
      <c r="K80" s="271">
        <v>398300</v>
      </c>
      <c r="L80" s="271">
        <v>383800</v>
      </c>
      <c r="M80" s="271">
        <v>326500</v>
      </c>
      <c r="N80" s="271">
        <v>315400</v>
      </c>
      <c r="O80" s="271">
        <v>261400</v>
      </c>
      <c r="P80" s="271">
        <v>203500</v>
      </c>
      <c r="Q80" s="271">
        <v>153100</v>
      </c>
      <c r="R80" s="271">
        <v>117300</v>
      </c>
      <c r="S80" s="271">
        <v>76300</v>
      </c>
      <c r="T80" s="271">
        <v>36000</v>
      </c>
      <c r="U80" s="271">
        <v>17000</v>
      </c>
      <c r="V80" s="271">
        <v>5605200</v>
      </c>
      <c r="X80" s="19">
        <v>1964</v>
      </c>
      <c r="Y80" s="271">
        <v>567100</v>
      </c>
      <c r="Z80" s="271">
        <v>538500</v>
      </c>
      <c r="AA80" s="271">
        <v>513000</v>
      </c>
      <c r="AB80" s="271">
        <v>474100</v>
      </c>
      <c r="AC80" s="271">
        <v>376300</v>
      </c>
      <c r="AD80" s="271">
        <v>340100</v>
      </c>
      <c r="AE80" s="271">
        <v>334100</v>
      </c>
      <c r="AF80" s="271">
        <v>369400</v>
      </c>
      <c r="AG80" s="271">
        <v>367900</v>
      </c>
      <c r="AH80" s="271">
        <v>322600</v>
      </c>
      <c r="AI80" s="271">
        <v>302500</v>
      </c>
      <c r="AJ80" s="271">
        <v>249400</v>
      </c>
      <c r="AK80" s="271">
        <v>213000</v>
      </c>
      <c r="AL80" s="271">
        <v>188600</v>
      </c>
      <c r="AM80" s="271">
        <v>158300</v>
      </c>
      <c r="AN80" s="271">
        <v>109700</v>
      </c>
      <c r="AO80" s="271">
        <v>58700</v>
      </c>
      <c r="AP80" s="271">
        <v>33100</v>
      </c>
      <c r="AQ80" s="271">
        <v>5516400</v>
      </c>
      <c r="AS80" s="19">
        <v>1964</v>
      </c>
      <c r="AT80" s="271">
        <v>1163700</v>
      </c>
      <c r="AU80" s="271">
        <v>1103600</v>
      </c>
      <c r="AV80" s="271">
        <v>1048900</v>
      </c>
      <c r="AW80" s="271">
        <v>973400</v>
      </c>
      <c r="AX80" s="271">
        <v>773800</v>
      </c>
      <c r="AY80" s="271">
        <v>699800</v>
      </c>
      <c r="AZ80" s="271">
        <v>696600</v>
      </c>
      <c r="BA80" s="271">
        <v>767700</v>
      </c>
      <c r="BB80" s="271">
        <v>751700</v>
      </c>
      <c r="BC80" s="271">
        <v>649100</v>
      </c>
      <c r="BD80" s="271">
        <v>617900</v>
      </c>
      <c r="BE80" s="271">
        <v>510800</v>
      </c>
      <c r="BF80" s="271">
        <v>416500</v>
      </c>
      <c r="BG80" s="271">
        <v>341700</v>
      </c>
      <c r="BH80" s="271">
        <v>275600</v>
      </c>
      <c r="BI80" s="271">
        <v>186000</v>
      </c>
      <c r="BJ80" s="271">
        <v>94700</v>
      </c>
      <c r="BK80" s="271">
        <v>50100</v>
      </c>
      <c r="BL80" s="271">
        <v>11121600</v>
      </c>
      <c r="BN80" s="19">
        <v>1964</v>
      </c>
    </row>
    <row r="81" spans="2:66" s="24" customFormat="1">
      <c r="B81" s="262" t="s">
        <v>205</v>
      </c>
      <c r="C81" s="19">
        <v>1965</v>
      </c>
      <c r="D81" s="271">
        <v>596900</v>
      </c>
      <c r="E81" s="271">
        <v>580000</v>
      </c>
      <c r="F81" s="271">
        <v>543700</v>
      </c>
      <c r="G81" s="271">
        <v>519900</v>
      </c>
      <c r="H81" s="271">
        <v>420000</v>
      </c>
      <c r="I81" s="271">
        <v>371500</v>
      </c>
      <c r="J81" s="271">
        <v>357400</v>
      </c>
      <c r="K81" s="271">
        <v>398200</v>
      </c>
      <c r="L81" s="271">
        <v>393100</v>
      </c>
      <c r="M81" s="271">
        <v>329000</v>
      </c>
      <c r="N81" s="271">
        <v>321500</v>
      </c>
      <c r="O81" s="271">
        <v>268800</v>
      </c>
      <c r="P81" s="271">
        <v>209000</v>
      </c>
      <c r="Q81" s="271">
        <v>157500</v>
      </c>
      <c r="R81" s="271">
        <v>115400</v>
      </c>
      <c r="S81" s="271">
        <v>78200</v>
      </c>
      <c r="T81" s="271">
        <v>37000</v>
      </c>
      <c r="U81" s="271">
        <v>17400</v>
      </c>
      <c r="V81" s="271">
        <v>5714500</v>
      </c>
      <c r="X81" s="19">
        <v>1965</v>
      </c>
      <c r="Y81" s="271">
        <v>567300</v>
      </c>
      <c r="Z81" s="271">
        <v>551500</v>
      </c>
      <c r="AA81" s="271">
        <v>520600</v>
      </c>
      <c r="AB81" s="271">
        <v>493100</v>
      </c>
      <c r="AC81" s="271">
        <v>397800</v>
      </c>
      <c r="AD81" s="271">
        <v>350200</v>
      </c>
      <c r="AE81" s="271">
        <v>332200</v>
      </c>
      <c r="AF81" s="271">
        <v>367200</v>
      </c>
      <c r="AG81" s="271">
        <v>376500</v>
      </c>
      <c r="AH81" s="271">
        <v>323600</v>
      </c>
      <c r="AI81" s="271">
        <v>313100</v>
      </c>
      <c r="AJ81" s="271">
        <v>257200</v>
      </c>
      <c r="AK81" s="271">
        <v>215300</v>
      </c>
      <c r="AL81" s="271">
        <v>191700</v>
      </c>
      <c r="AM81" s="271">
        <v>160000</v>
      </c>
      <c r="AN81" s="271">
        <v>113000</v>
      </c>
      <c r="AO81" s="271">
        <v>61100</v>
      </c>
      <c r="AP81" s="271">
        <v>35000</v>
      </c>
      <c r="AQ81" s="271">
        <v>5626400</v>
      </c>
      <c r="AS81" s="19">
        <v>1965</v>
      </c>
      <c r="AT81" s="271">
        <v>1164200</v>
      </c>
      <c r="AU81" s="271">
        <v>1131500</v>
      </c>
      <c r="AV81" s="271">
        <v>1064300</v>
      </c>
      <c r="AW81" s="271">
        <v>1013000</v>
      </c>
      <c r="AX81" s="271">
        <v>817800</v>
      </c>
      <c r="AY81" s="271">
        <v>721700</v>
      </c>
      <c r="AZ81" s="271">
        <v>689600</v>
      </c>
      <c r="BA81" s="271">
        <v>765400</v>
      </c>
      <c r="BB81" s="271">
        <v>769600</v>
      </c>
      <c r="BC81" s="271">
        <v>652600</v>
      </c>
      <c r="BD81" s="271">
        <v>634600</v>
      </c>
      <c r="BE81" s="271">
        <v>526000</v>
      </c>
      <c r="BF81" s="271">
        <v>424300</v>
      </c>
      <c r="BG81" s="271">
        <v>349200</v>
      </c>
      <c r="BH81" s="271">
        <v>275400</v>
      </c>
      <c r="BI81" s="271">
        <v>191200</v>
      </c>
      <c r="BJ81" s="271">
        <v>98100</v>
      </c>
      <c r="BK81" s="271">
        <v>52400</v>
      </c>
      <c r="BL81" s="271">
        <v>11340900</v>
      </c>
      <c r="BN81" s="19">
        <v>1965</v>
      </c>
    </row>
    <row r="82" spans="2:66" s="24" customFormat="1">
      <c r="B82" s="262" t="s">
        <v>205</v>
      </c>
      <c r="C82" s="19">
        <v>1966</v>
      </c>
      <c r="D82" s="271">
        <v>594855</v>
      </c>
      <c r="E82" s="271">
        <v>599016</v>
      </c>
      <c r="F82" s="271">
        <v>557537</v>
      </c>
      <c r="G82" s="271">
        <v>540852</v>
      </c>
      <c r="H82" s="271">
        <v>440523</v>
      </c>
      <c r="I82" s="271">
        <v>384461</v>
      </c>
      <c r="J82" s="271">
        <v>357017</v>
      </c>
      <c r="K82" s="271">
        <v>397328</v>
      </c>
      <c r="L82" s="271">
        <v>397922</v>
      </c>
      <c r="M82" s="271">
        <v>342371</v>
      </c>
      <c r="N82" s="271">
        <v>324859</v>
      </c>
      <c r="O82" s="271">
        <v>276463</v>
      </c>
      <c r="P82" s="271">
        <v>215704</v>
      </c>
      <c r="Q82" s="271">
        <v>161719</v>
      </c>
      <c r="R82" s="271">
        <v>115282</v>
      </c>
      <c r="S82" s="271">
        <v>79313</v>
      </c>
      <c r="T82" s="271">
        <v>38455</v>
      </c>
      <c r="U82" s="271">
        <v>17911</v>
      </c>
      <c r="V82" s="271">
        <v>5841588</v>
      </c>
      <c r="X82" s="19">
        <v>1966</v>
      </c>
      <c r="Y82" s="271">
        <v>565398</v>
      </c>
      <c r="Z82" s="271">
        <v>570733</v>
      </c>
      <c r="AA82" s="271">
        <v>532171</v>
      </c>
      <c r="AB82" s="271">
        <v>514587</v>
      </c>
      <c r="AC82" s="271">
        <v>418636</v>
      </c>
      <c r="AD82" s="271">
        <v>362318</v>
      </c>
      <c r="AE82" s="271">
        <v>333185</v>
      </c>
      <c r="AF82" s="271">
        <v>367452</v>
      </c>
      <c r="AG82" s="271">
        <v>378504</v>
      </c>
      <c r="AH82" s="271">
        <v>335581</v>
      </c>
      <c r="AI82" s="271">
        <v>319574</v>
      </c>
      <c r="AJ82" s="271">
        <v>267208</v>
      </c>
      <c r="AK82" s="271">
        <v>218977</v>
      </c>
      <c r="AL82" s="271">
        <v>194178</v>
      </c>
      <c r="AM82" s="271">
        <v>162112</v>
      </c>
      <c r="AN82" s="271">
        <v>116602</v>
      </c>
      <c r="AO82" s="271">
        <v>63753</v>
      </c>
      <c r="AP82" s="271">
        <v>36941</v>
      </c>
      <c r="AQ82" s="271">
        <v>5757910</v>
      </c>
      <c r="AS82" s="19">
        <v>1966</v>
      </c>
      <c r="AT82" s="271">
        <v>1160253</v>
      </c>
      <c r="AU82" s="271">
        <v>1169749</v>
      </c>
      <c r="AV82" s="271">
        <v>1089708</v>
      </c>
      <c r="AW82" s="271">
        <v>1055439</v>
      </c>
      <c r="AX82" s="271">
        <v>859159</v>
      </c>
      <c r="AY82" s="271">
        <v>746779</v>
      </c>
      <c r="AZ82" s="271">
        <v>690202</v>
      </c>
      <c r="BA82" s="271">
        <v>764780</v>
      </c>
      <c r="BB82" s="271">
        <v>776426</v>
      </c>
      <c r="BC82" s="271">
        <v>677952</v>
      </c>
      <c r="BD82" s="271">
        <v>644433</v>
      </c>
      <c r="BE82" s="271">
        <v>543671</v>
      </c>
      <c r="BF82" s="271">
        <v>434681</v>
      </c>
      <c r="BG82" s="271">
        <v>355897</v>
      </c>
      <c r="BH82" s="271">
        <v>277394</v>
      </c>
      <c r="BI82" s="271">
        <v>195915</v>
      </c>
      <c r="BJ82" s="271">
        <v>102208</v>
      </c>
      <c r="BK82" s="271">
        <v>54852</v>
      </c>
      <c r="BL82" s="271">
        <v>11599498</v>
      </c>
      <c r="BN82" s="19">
        <v>1966</v>
      </c>
    </row>
    <row r="83" spans="2:66" s="24" customFormat="1">
      <c r="B83" s="262" t="s">
        <v>205</v>
      </c>
      <c r="C83" s="19">
        <v>1967</v>
      </c>
      <c r="D83" s="271">
        <v>589820</v>
      </c>
      <c r="E83" s="271">
        <v>612820</v>
      </c>
      <c r="F83" s="271">
        <v>566997</v>
      </c>
      <c r="G83" s="271">
        <v>536574</v>
      </c>
      <c r="H83" s="271">
        <v>476000</v>
      </c>
      <c r="I83" s="271">
        <v>398982</v>
      </c>
      <c r="J83" s="271">
        <v>364189</v>
      </c>
      <c r="K83" s="271">
        <v>392725</v>
      </c>
      <c r="L83" s="271">
        <v>399542</v>
      </c>
      <c r="M83" s="271">
        <v>355114</v>
      </c>
      <c r="N83" s="271">
        <v>324351</v>
      </c>
      <c r="O83" s="271">
        <v>282405</v>
      </c>
      <c r="P83" s="271">
        <v>221961</v>
      </c>
      <c r="Q83" s="271">
        <v>165416</v>
      </c>
      <c r="R83" s="271">
        <v>114821</v>
      </c>
      <c r="S83" s="271">
        <v>79817</v>
      </c>
      <c r="T83" s="271">
        <v>39466</v>
      </c>
      <c r="U83" s="271">
        <v>18321</v>
      </c>
      <c r="V83" s="271">
        <v>5939321</v>
      </c>
      <c r="X83" s="19">
        <v>1967</v>
      </c>
      <c r="Y83" s="271">
        <v>559607</v>
      </c>
      <c r="Z83" s="271">
        <v>584692</v>
      </c>
      <c r="AA83" s="271">
        <v>541309</v>
      </c>
      <c r="AB83" s="271">
        <v>512654</v>
      </c>
      <c r="AC83" s="271">
        <v>453824</v>
      </c>
      <c r="AD83" s="271">
        <v>373977</v>
      </c>
      <c r="AE83" s="271">
        <v>342413</v>
      </c>
      <c r="AF83" s="271">
        <v>362950</v>
      </c>
      <c r="AG83" s="271">
        <v>378624</v>
      </c>
      <c r="AH83" s="271">
        <v>345736</v>
      </c>
      <c r="AI83" s="271">
        <v>321246</v>
      </c>
      <c r="AJ83" s="271">
        <v>276367</v>
      </c>
      <c r="AK83" s="271">
        <v>224595</v>
      </c>
      <c r="AL83" s="271">
        <v>195615</v>
      </c>
      <c r="AM83" s="271">
        <v>161740</v>
      </c>
      <c r="AN83" s="271">
        <v>119931</v>
      </c>
      <c r="AO83" s="271">
        <v>66503</v>
      </c>
      <c r="AP83" s="271">
        <v>37974</v>
      </c>
      <c r="AQ83" s="271">
        <v>5859757</v>
      </c>
      <c r="AS83" s="19">
        <v>1967</v>
      </c>
      <c r="AT83" s="271">
        <v>1149427</v>
      </c>
      <c r="AU83" s="271">
        <v>1197512</v>
      </c>
      <c r="AV83" s="271">
        <v>1108306</v>
      </c>
      <c r="AW83" s="271">
        <v>1049228</v>
      </c>
      <c r="AX83" s="271">
        <v>929824</v>
      </c>
      <c r="AY83" s="271">
        <v>772959</v>
      </c>
      <c r="AZ83" s="271">
        <v>706602</v>
      </c>
      <c r="BA83" s="271">
        <v>755675</v>
      </c>
      <c r="BB83" s="271">
        <v>778166</v>
      </c>
      <c r="BC83" s="271">
        <v>700850</v>
      </c>
      <c r="BD83" s="271">
        <v>645597</v>
      </c>
      <c r="BE83" s="271">
        <v>558772</v>
      </c>
      <c r="BF83" s="271">
        <v>446556</v>
      </c>
      <c r="BG83" s="271">
        <v>361031</v>
      </c>
      <c r="BH83" s="271">
        <v>276561</v>
      </c>
      <c r="BI83" s="271">
        <v>199748</v>
      </c>
      <c r="BJ83" s="271">
        <v>105969</v>
      </c>
      <c r="BK83" s="271">
        <v>56295</v>
      </c>
      <c r="BL83" s="271">
        <v>11799078</v>
      </c>
      <c r="BN83" s="19">
        <v>1967</v>
      </c>
    </row>
    <row r="84" spans="2:66" s="24" customFormat="1">
      <c r="B84" s="262" t="s">
        <v>205</v>
      </c>
      <c r="C84" s="20">
        <v>1968</v>
      </c>
      <c r="D84" s="271">
        <v>587239</v>
      </c>
      <c r="E84" s="271">
        <v>622063</v>
      </c>
      <c r="F84" s="271">
        <v>576920</v>
      </c>
      <c r="G84" s="271">
        <v>544055</v>
      </c>
      <c r="H84" s="271">
        <v>507658</v>
      </c>
      <c r="I84" s="271">
        <v>412074</v>
      </c>
      <c r="J84" s="271">
        <v>372968</v>
      </c>
      <c r="K84" s="271">
        <v>385843</v>
      </c>
      <c r="L84" s="271">
        <v>403974</v>
      </c>
      <c r="M84" s="271">
        <v>369854</v>
      </c>
      <c r="N84" s="271">
        <v>320171</v>
      </c>
      <c r="O84" s="271">
        <v>288408</v>
      </c>
      <c r="P84" s="271">
        <v>228511</v>
      </c>
      <c r="Q84" s="271">
        <v>168880</v>
      </c>
      <c r="R84" s="271">
        <v>115766</v>
      </c>
      <c r="S84" s="271">
        <v>79327</v>
      </c>
      <c r="T84" s="271">
        <v>40994</v>
      </c>
      <c r="U84" s="271">
        <v>18530</v>
      </c>
      <c r="V84" s="271">
        <v>6043235</v>
      </c>
      <c r="X84" s="20">
        <v>1968</v>
      </c>
      <c r="Y84" s="271">
        <v>557493</v>
      </c>
      <c r="Z84" s="271">
        <v>592505</v>
      </c>
      <c r="AA84" s="271">
        <v>550198</v>
      </c>
      <c r="AB84" s="271">
        <v>521991</v>
      </c>
      <c r="AC84" s="271">
        <v>484170</v>
      </c>
      <c r="AD84" s="271">
        <v>385033</v>
      </c>
      <c r="AE84" s="271">
        <v>351603</v>
      </c>
      <c r="AF84" s="271">
        <v>358013</v>
      </c>
      <c r="AG84" s="271">
        <v>379173</v>
      </c>
      <c r="AH84" s="271">
        <v>358436</v>
      </c>
      <c r="AI84" s="271">
        <v>319526</v>
      </c>
      <c r="AJ84" s="271">
        <v>284215</v>
      </c>
      <c r="AK84" s="271">
        <v>232531</v>
      </c>
      <c r="AL84" s="271">
        <v>197226</v>
      </c>
      <c r="AM84" s="271">
        <v>162428</v>
      </c>
      <c r="AN84" s="271">
        <v>121224</v>
      </c>
      <c r="AO84" s="271">
        <v>70556</v>
      </c>
      <c r="AP84" s="271">
        <v>39079</v>
      </c>
      <c r="AQ84" s="271">
        <v>5965400</v>
      </c>
      <c r="AS84" s="20">
        <v>1968</v>
      </c>
      <c r="AT84" s="271">
        <v>1144732</v>
      </c>
      <c r="AU84" s="271">
        <v>1214568</v>
      </c>
      <c r="AV84" s="271">
        <v>1127118</v>
      </c>
      <c r="AW84" s="271">
        <v>1066046</v>
      </c>
      <c r="AX84" s="271">
        <v>991828</v>
      </c>
      <c r="AY84" s="271">
        <v>797107</v>
      </c>
      <c r="AZ84" s="271">
        <v>724571</v>
      </c>
      <c r="BA84" s="271">
        <v>743856</v>
      </c>
      <c r="BB84" s="271">
        <v>783147</v>
      </c>
      <c r="BC84" s="271">
        <v>728290</v>
      </c>
      <c r="BD84" s="271">
        <v>639697</v>
      </c>
      <c r="BE84" s="271">
        <v>572623</v>
      </c>
      <c r="BF84" s="271">
        <v>461042</v>
      </c>
      <c r="BG84" s="271">
        <v>366106</v>
      </c>
      <c r="BH84" s="271">
        <v>278194</v>
      </c>
      <c r="BI84" s="271">
        <v>200551</v>
      </c>
      <c r="BJ84" s="271">
        <v>111550</v>
      </c>
      <c r="BK84" s="271">
        <v>57609</v>
      </c>
      <c r="BL84" s="271">
        <v>12008635</v>
      </c>
      <c r="BN84" s="20">
        <v>1968</v>
      </c>
    </row>
    <row r="85" spans="2:66" s="24" customFormat="1">
      <c r="B85" s="262" t="s">
        <v>205</v>
      </c>
      <c r="C85" s="20">
        <v>1969</v>
      </c>
      <c r="D85" s="271">
        <v>594860</v>
      </c>
      <c r="E85" s="271">
        <v>629400</v>
      </c>
      <c r="F85" s="271">
        <v>592627</v>
      </c>
      <c r="G85" s="271">
        <v>553843</v>
      </c>
      <c r="H85" s="271">
        <v>530206</v>
      </c>
      <c r="I85" s="271">
        <v>434921</v>
      </c>
      <c r="J85" s="271">
        <v>385990</v>
      </c>
      <c r="K85" s="271">
        <v>381489</v>
      </c>
      <c r="L85" s="271">
        <v>408651</v>
      </c>
      <c r="M85" s="271">
        <v>384012</v>
      </c>
      <c r="N85" s="271">
        <v>315748</v>
      </c>
      <c r="O85" s="271">
        <v>294671</v>
      </c>
      <c r="P85" s="271">
        <v>234474</v>
      </c>
      <c r="Q85" s="271">
        <v>174369</v>
      </c>
      <c r="R85" s="271">
        <v>116303</v>
      </c>
      <c r="S85" s="271">
        <v>77512</v>
      </c>
      <c r="T85" s="271">
        <v>42216</v>
      </c>
      <c r="U85" s="271">
        <v>18899</v>
      </c>
      <c r="V85" s="271">
        <v>6170191</v>
      </c>
      <c r="X85" s="20">
        <v>1969</v>
      </c>
      <c r="Y85" s="271">
        <v>566749</v>
      </c>
      <c r="Z85" s="271">
        <v>597796</v>
      </c>
      <c r="AA85" s="271">
        <v>565128</v>
      </c>
      <c r="AB85" s="271">
        <v>532612</v>
      </c>
      <c r="AC85" s="271">
        <v>504953</v>
      </c>
      <c r="AD85" s="271">
        <v>405396</v>
      </c>
      <c r="AE85" s="271">
        <v>365509</v>
      </c>
      <c r="AF85" s="271">
        <v>355034</v>
      </c>
      <c r="AG85" s="271">
        <v>381345</v>
      </c>
      <c r="AH85" s="271">
        <v>369789</v>
      </c>
      <c r="AI85" s="271">
        <v>315952</v>
      </c>
      <c r="AJ85" s="271">
        <v>293774</v>
      </c>
      <c r="AK85" s="271">
        <v>241391</v>
      </c>
      <c r="AL85" s="271">
        <v>199742</v>
      </c>
      <c r="AM85" s="271">
        <v>161891</v>
      </c>
      <c r="AN85" s="271">
        <v>121955</v>
      </c>
      <c r="AO85" s="271">
        <v>73134</v>
      </c>
      <c r="AP85" s="271">
        <v>40673</v>
      </c>
      <c r="AQ85" s="271">
        <v>6092823</v>
      </c>
      <c r="AS85" s="20">
        <v>1969</v>
      </c>
      <c r="AT85" s="271">
        <v>1161609</v>
      </c>
      <c r="AU85" s="271">
        <v>1227196</v>
      </c>
      <c r="AV85" s="271">
        <v>1157755</v>
      </c>
      <c r="AW85" s="271">
        <v>1086455</v>
      </c>
      <c r="AX85" s="271">
        <v>1035159</v>
      </c>
      <c r="AY85" s="271">
        <v>840317</v>
      </c>
      <c r="AZ85" s="271">
        <v>751499</v>
      </c>
      <c r="BA85" s="271">
        <v>736523</v>
      </c>
      <c r="BB85" s="271">
        <v>789996</v>
      </c>
      <c r="BC85" s="271">
        <v>753801</v>
      </c>
      <c r="BD85" s="271">
        <v>631700</v>
      </c>
      <c r="BE85" s="271">
        <v>588445</v>
      </c>
      <c r="BF85" s="271">
        <v>475865</v>
      </c>
      <c r="BG85" s="271">
        <v>374111</v>
      </c>
      <c r="BH85" s="271">
        <v>278194</v>
      </c>
      <c r="BI85" s="271">
        <v>199467</v>
      </c>
      <c r="BJ85" s="271">
        <v>115350</v>
      </c>
      <c r="BK85" s="271">
        <v>59572</v>
      </c>
      <c r="BL85" s="271">
        <v>12263014</v>
      </c>
      <c r="BN85" s="20">
        <v>1969</v>
      </c>
    </row>
    <row r="86" spans="2:66" s="24" customFormat="1">
      <c r="B86" s="262" t="s">
        <v>205</v>
      </c>
      <c r="C86" s="20">
        <v>1970</v>
      </c>
      <c r="D86" s="271">
        <v>607683</v>
      </c>
      <c r="E86" s="271">
        <v>630370</v>
      </c>
      <c r="F86" s="271">
        <v>609712</v>
      </c>
      <c r="G86" s="271">
        <v>561414</v>
      </c>
      <c r="H86" s="271">
        <v>551401</v>
      </c>
      <c r="I86" s="271">
        <v>458477</v>
      </c>
      <c r="J86" s="271">
        <v>399791</v>
      </c>
      <c r="K86" s="271">
        <v>378119</v>
      </c>
      <c r="L86" s="271">
        <v>408550</v>
      </c>
      <c r="M86" s="271">
        <v>392790</v>
      </c>
      <c r="N86" s="271">
        <v>318191</v>
      </c>
      <c r="O86" s="271">
        <v>299879</v>
      </c>
      <c r="P86" s="271">
        <v>238908</v>
      </c>
      <c r="Q86" s="271">
        <v>178294</v>
      </c>
      <c r="R86" s="271">
        <v>119192</v>
      </c>
      <c r="S86" s="271">
        <v>76651</v>
      </c>
      <c r="T86" s="271">
        <v>42605</v>
      </c>
      <c r="U86" s="271">
        <v>19950</v>
      </c>
      <c r="V86" s="271">
        <v>6291977</v>
      </c>
      <c r="X86" s="20">
        <v>1970</v>
      </c>
      <c r="Y86" s="271">
        <v>579856</v>
      </c>
      <c r="Z86" s="271">
        <v>598555</v>
      </c>
      <c r="AA86" s="271">
        <v>579450</v>
      </c>
      <c r="AB86" s="271">
        <v>540941</v>
      </c>
      <c r="AC86" s="271">
        <v>524242</v>
      </c>
      <c r="AD86" s="271">
        <v>429257</v>
      </c>
      <c r="AE86" s="271">
        <v>377635</v>
      </c>
      <c r="AF86" s="271">
        <v>355134</v>
      </c>
      <c r="AG86" s="271">
        <v>378965</v>
      </c>
      <c r="AH86" s="271">
        <v>378333</v>
      </c>
      <c r="AI86" s="271">
        <v>317453</v>
      </c>
      <c r="AJ86" s="271">
        <v>299938</v>
      </c>
      <c r="AK86" s="271">
        <v>248557</v>
      </c>
      <c r="AL86" s="271">
        <v>202003</v>
      </c>
      <c r="AM86" s="271">
        <v>164061</v>
      </c>
      <c r="AN86" s="271">
        <v>122749</v>
      </c>
      <c r="AO86" s="271">
        <v>74994</v>
      </c>
      <c r="AP86" s="271">
        <v>43249</v>
      </c>
      <c r="AQ86" s="271">
        <v>6215372</v>
      </c>
      <c r="AS86" s="20">
        <v>1970</v>
      </c>
      <c r="AT86" s="271">
        <v>1187539</v>
      </c>
      <c r="AU86" s="271">
        <v>1228925</v>
      </c>
      <c r="AV86" s="271">
        <v>1189162</v>
      </c>
      <c r="AW86" s="271">
        <v>1102355</v>
      </c>
      <c r="AX86" s="271">
        <v>1075643</v>
      </c>
      <c r="AY86" s="271">
        <v>887734</v>
      </c>
      <c r="AZ86" s="271">
        <v>777426</v>
      </c>
      <c r="BA86" s="271">
        <v>733253</v>
      </c>
      <c r="BB86" s="271">
        <v>787515</v>
      </c>
      <c r="BC86" s="271">
        <v>771123</v>
      </c>
      <c r="BD86" s="271">
        <v>635644</v>
      </c>
      <c r="BE86" s="271">
        <v>599817</v>
      </c>
      <c r="BF86" s="271">
        <v>487465</v>
      </c>
      <c r="BG86" s="271">
        <v>380297</v>
      </c>
      <c r="BH86" s="271">
        <v>283253</v>
      </c>
      <c r="BI86" s="271">
        <v>199400</v>
      </c>
      <c r="BJ86" s="271">
        <v>117599</v>
      </c>
      <c r="BK86" s="271">
        <v>63199</v>
      </c>
      <c r="BL86" s="271">
        <v>12507349</v>
      </c>
      <c r="BN86" s="20">
        <v>1970</v>
      </c>
    </row>
    <row r="87" spans="2:66" s="24" customFormat="1">
      <c r="B87" s="262" t="s">
        <v>205</v>
      </c>
      <c r="C87" s="20">
        <v>1971</v>
      </c>
      <c r="D87" s="271">
        <v>638941</v>
      </c>
      <c r="E87" s="271">
        <v>638899</v>
      </c>
      <c r="F87" s="271">
        <v>640774</v>
      </c>
      <c r="G87" s="271">
        <v>577771</v>
      </c>
      <c r="H87" s="271">
        <v>581547</v>
      </c>
      <c r="I87" s="271">
        <v>497534</v>
      </c>
      <c r="J87" s="271">
        <v>425822</v>
      </c>
      <c r="K87" s="271">
        <v>388710</v>
      </c>
      <c r="L87" s="271">
        <v>415976</v>
      </c>
      <c r="M87" s="271">
        <v>407574</v>
      </c>
      <c r="N87" s="271">
        <v>339272</v>
      </c>
      <c r="O87" s="271">
        <v>306569</v>
      </c>
      <c r="P87" s="271">
        <v>249170</v>
      </c>
      <c r="Q87" s="271">
        <v>189631</v>
      </c>
      <c r="R87" s="271">
        <v>127045</v>
      </c>
      <c r="S87" s="271">
        <v>77825</v>
      </c>
      <c r="T87" s="271">
        <v>43819</v>
      </c>
      <c r="U87" s="271">
        <v>21057</v>
      </c>
      <c r="V87" s="271">
        <v>6567936</v>
      </c>
      <c r="X87" s="20">
        <v>1971</v>
      </c>
      <c r="Y87" s="271">
        <v>610824</v>
      </c>
      <c r="Z87" s="271">
        <v>607537</v>
      </c>
      <c r="AA87" s="271">
        <v>610302</v>
      </c>
      <c r="AB87" s="271">
        <v>558525</v>
      </c>
      <c r="AC87" s="271">
        <v>559060</v>
      </c>
      <c r="AD87" s="271">
        <v>464860</v>
      </c>
      <c r="AE87" s="271">
        <v>398147</v>
      </c>
      <c r="AF87" s="271">
        <v>366150</v>
      </c>
      <c r="AG87" s="271">
        <v>387450</v>
      </c>
      <c r="AH87" s="271">
        <v>390270</v>
      </c>
      <c r="AI87" s="271">
        <v>338238</v>
      </c>
      <c r="AJ87" s="271">
        <v>309927</v>
      </c>
      <c r="AK87" s="271">
        <v>267043</v>
      </c>
      <c r="AL87" s="271">
        <v>209400</v>
      </c>
      <c r="AM87" s="271">
        <v>171941</v>
      </c>
      <c r="AN87" s="271">
        <v>125712</v>
      </c>
      <c r="AO87" s="271">
        <v>78070</v>
      </c>
      <c r="AP87" s="271">
        <v>45873</v>
      </c>
      <c r="AQ87" s="271">
        <v>6499329</v>
      </c>
      <c r="AS87" s="20">
        <v>1971</v>
      </c>
      <c r="AT87" s="271">
        <v>1249765</v>
      </c>
      <c r="AU87" s="271">
        <v>1246436</v>
      </c>
      <c r="AV87" s="271">
        <v>1251076</v>
      </c>
      <c r="AW87" s="271">
        <v>1136296</v>
      </c>
      <c r="AX87" s="271">
        <v>1140607</v>
      </c>
      <c r="AY87" s="271">
        <v>962394</v>
      </c>
      <c r="AZ87" s="271">
        <v>823969</v>
      </c>
      <c r="BA87" s="271">
        <v>754860</v>
      </c>
      <c r="BB87" s="271">
        <v>803426</v>
      </c>
      <c r="BC87" s="271">
        <v>797844</v>
      </c>
      <c r="BD87" s="271">
        <v>677510</v>
      </c>
      <c r="BE87" s="271">
        <v>616496</v>
      </c>
      <c r="BF87" s="271">
        <v>516213</v>
      </c>
      <c r="BG87" s="271">
        <v>399031</v>
      </c>
      <c r="BH87" s="271">
        <v>298986</v>
      </c>
      <c r="BI87" s="271">
        <v>203537</v>
      </c>
      <c r="BJ87" s="271">
        <v>121889</v>
      </c>
      <c r="BK87" s="271">
        <v>66930</v>
      </c>
      <c r="BL87" s="271">
        <v>13067265</v>
      </c>
      <c r="BN87" s="20">
        <v>1971</v>
      </c>
    </row>
    <row r="88" spans="2:66" s="24" customFormat="1">
      <c r="B88" s="262" t="s">
        <v>205</v>
      </c>
      <c r="C88" s="20">
        <v>1972</v>
      </c>
      <c r="D88" s="271">
        <v>654921</v>
      </c>
      <c r="E88" s="271">
        <v>633295</v>
      </c>
      <c r="F88" s="271">
        <v>653476</v>
      </c>
      <c r="G88" s="271">
        <v>592220</v>
      </c>
      <c r="H88" s="271">
        <v>574808</v>
      </c>
      <c r="I88" s="271">
        <v>533346</v>
      </c>
      <c r="J88" s="271">
        <v>440524</v>
      </c>
      <c r="K88" s="271">
        <v>393207</v>
      </c>
      <c r="L88" s="271">
        <v>412940</v>
      </c>
      <c r="M88" s="271">
        <v>407807</v>
      </c>
      <c r="N88" s="271">
        <v>352586</v>
      </c>
      <c r="O88" s="271">
        <v>308810</v>
      </c>
      <c r="P88" s="271">
        <v>256685</v>
      </c>
      <c r="Q88" s="271">
        <v>194952</v>
      </c>
      <c r="R88" s="271">
        <v>131875</v>
      </c>
      <c r="S88" s="271">
        <v>77656</v>
      </c>
      <c r="T88" s="271">
        <v>44405</v>
      </c>
      <c r="U88" s="271">
        <v>21640</v>
      </c>
      <c r="V88" s="271">
        <v>6685153</v>
      </c>
      <c r="X88" s="20">
        <v>1972</v>
      </c>
      <c r="Y88" s="271">
        <v>627605</v>
      </c>
      <c r="Z88" s="271">
        <v>601061</v>
      </c>
      <c r="AA88" s="271">
        <v>622372</v>
      </c>
      <c r="AB88" s="271">
        <v>571573</v>
      </c>
      <c r="AC88" s="271">
        <v>553696</v>
      </c>
      <c r="AD88" s="271">
        <v>500789</v>
      </c>
      <c r="AE88" s="271">
        <v>410822</v>
      </c>
      <c r="AF88" s="271">
        <v>371534</v>
      </c>
      <c r="AG88" s="271">
        <v>383373</v>
      </c>
      <c r="AH88" s="271">
        <v>389323</v>
      </c>
      <c r="AI88" s="271">
        <v>349479</v>
      </c>
      <c r="AJ88" s="271">
        <v>314921</v>
      </c>
      <c r="AK88" s="271">
        <v>274185</v>
      </c>
      <c r="AL88" s="271">
        <v>217010</v>
      </c>
      <c r="AM88" s="271">
        <v>174637</v>
      </c>
      <c r="AN88" s="271">
        <v>127629</v>
      </c>
      <c r="AO88" s="271">
        <v>80358</v>
      </c>
      <c r="AP88" s="271">
        <v>48144</v>
      </c>
      <c r="AQ88" s="271">
        <v>6618511</v>
      </c>
      <c r="AS88" s="20">
        <v>1972</v>
      </c>
      <c r="AT88" s="271">
        <v>1282526</v>
      </c>
      <c r="AU88" s="271">
        <v>1234356</v>
      </c>
      <c r="AV88" s="271">
        <v>1275848</v>
      </c>
      <c r="AW88" s="271">
        <v>1163793</v>
      </c>
      <c r="AX88" s="271">
        <v>1128504</v>
      </c>
      <c r="AY88" s="271">
        <v>1034135</v>
      </c>
      <c r="AZ88" s="271">
        <v>851346</v>
      </c>
      <c r="BA88" s="271">
        <v>764741</v>
      </c>
      <c r="BB88" s="271">
        <v>796313</v>
      </c>
      <c r="BC88" s="271">
        <v>797130</v>
      </c>
      <c r="BD88" s="271">
        <v>702065</v>
      </c>
      <c r="BE88" s="271">
        <v>623731</v>
      </c>
      <c r="BF88" s="271">
        <v>530870</v>
      </c>
      <c r="BG88" s="271">
        <v>411962</v>
      </c>
      <c r="BH88" s="271">
        <v>306512</v>
      </c>
      <c r="BI88" s="271">
        <v>205285</v>
      </c>
      <c r="BJ88" s="271">
        <v>124763</v>
      </c>
      <c r="BK88" s="271">
        <v>69784</v>
      </c>
      <c r="BL88" s="271">
        <v>13303664</v>
      </c>
      <c r="BN88" s="20">
        <v>1972</v>
      </c>
    </row>
    <row r="89" spans="2:66" s="24" customFormat="1">
      <c r="B89" s="262" t="s">
        <v>205</v>
      </c>
      <c r="C89" s="20">
        <v>1973</v>
      </c>
      <c r="D89" s="271">
        <v>662176</v>
      </c>
      <c r="E89" s="271">
        <v>628365</v>
      </c>
      <c r="F89" s="271">
        <v>662126</v>
      </c>
      <c r="G89" s="271">
        <v>602939</v>
      </c>
      <c r="H89" s="271">
        <v>578908</v>
      </c>
      <c r="I89" s="271">
        <v>559262</v>
      </c>
      <c r="J89" s="271">
        <v>451880</v>
      </c>
      <c r="K89" s="271">
        <v>400111</v>
      </c>
      <c r="L89" s="271">
        <v>403657</v>
      </c>
      <c r="M89" s="271">
        <v>412379</v>
      </c>
      <c r="N89" s="271">
        <v>366605</v>
      </c>
      <c r="O89" s="271">
        <v>307581</v>
      </c>
      <c r="P89" s="271">
        <v>264392</v>
      </c>
      <c r="Q89" s="271">
        <v>200562</v>
      </c>
      <c r="R89" s="271">
        <v>136972</v>
      </c>
      <c r="S89" s="271">
        <v>77716</v>
      </c>
      <c r="T89" s="271">
        <v>44705</v>
      </c>
      <c r="U89" s="271">
        <v>22512</v>
      </c>
      <c r="V89" s="271">
        <v>6782848</v>
      </c>
      <c r="X89" s="20">
        <v>1973</v>
      </c>
      <c r="Y89" s="271">
        <v>634779</v>
      </c>
      <c r="Z89" s="271">
        <v>596552</v>
      </c>
      <c r="AA89" s="271">
        <v>628762</v>
      </c>
      <c r="AB89" s="271">
        <v>581547</v>
      </c>
      <c r="AC89" s="271">
        <v>559363</v>
      </c>
      <c r="AD89" s="271">
        <v>528433</v>
      </c>
      <c r="AE89" s="271">
        <v>421255</v>
      </c>
      <c r="AF89" s="271">
        <v>378963</v>
      </c>
      <c r="AG89" s="271">
        <v>375770</v>
      </c>
      <c r="AH89" s="271">
        <v>390083</v>
      </c>
      <c r="AI89" s="271">
        <v>361632</v>
      </c>
      <c r="AJ89" s="271">
        <v>316348</v>
      </c>
      <c r="AK89" s="271">
        <v>281982</v>
      </c>
      <c r="AL89" s="271">
        <v>225532</v>
      </c>
      <c r="AM89" s="271">
        <v>178606</v>
      </c>
      <c r="AN89" s="271">
        <v>128415</v>
      </c>
      <c r="AO89" s="271">
        <v>83105</v>
      </c>
      <c r="AP89" s="271">
        <v>50563</v>
      </c>
      <c r="AQ89" s="271">
        <v>6721690</v>
      </c>
      <c r="AS89" s="20">
        <v>1973</v>
      </c>
      <c r="AT89" s="271">
        <v>1296955</v>
      </c>
      <c r="AU89" s="271">
        <v>1224917</v>
      </c>
      <c r="AV89" s="271">
        <v>1290888</v>
      </c>
      <c r="AW89" s="271">
        <v>1184486</v>
      </c>
      <c r="AX89" s="271">
        <v>1138271</v>
      </c>
      <c r="AY89" s="271">
        <v>1087695</v>
      </c>
      <c r="AZ89" s="271">
        <v>873135</v>
      </c>
      <c r="BA89" s="271">
        <v>779074</v>
      </c>
      <c r="BB89" s="271">
        <v>779427</v>
      </c>
      <c r="BC89" s="271">
        <v>802462</v>
      </c>
      <c r="BD89" s="271">
        <v>728237</v>
      </c>
      <c r="BE89" s="271">
        <v>623929</v>
      </c>
      <c r="BF89" s="271">
        <v>546374</v>
      </c>
      <c r="BG89" s="271">
        <v>426094</v>
      </c>
      <c r="BH89" s="271">
        <v>315578</v>
      </c>
      <c r="BI89" s="271">
        <v>206131</v>
      </c>
      <c r="BJ89" s="271">
        <v>127810</v>
      </c>
      <c r="BK89" s="271">
        <v>73075</v>
      </c>
      <c r="BL89" s="271">
        <v>13504538</v>
      </c>
      <c r="BN89" s="20">
        <v>1973</v>
      </c>
    </row>
    <row r="90" spans="2:66" s="24" customFormat="1">
      <c r="B90" s="262" t="s">
        <v>205</v>
      </c>
      <c r="C90" s="20">
        <v>1974</v>
      </c>
      <c r="D90" s="271">
        <v>661361</v>
      </c>
      <c r="E90" s="271">
        <v>631173</v>
      </c>
      <c r="F90" s="271">
        <v>667319</v>
      </c>
      <c r="G90" s="271">
        <v>617791</v>
      </c>
      <c r="H90" s="271">
        <v>586945</v>
      </c>
      <c r="I90" s="271">
        <v>577081</v>
      </c>
      <c r="J90" s="271">
        <v>470295</v>
      </c>
      <c r="K90" s="271">
        <v>411652</v>
      </c>
      <c r="L90" s="271">
        <v>396289</v>
      </c>
      <c r="M90" s="271">
        <v>414312</v>
      </c>
      <c r="N90" s="271">
        <v>381987</v>
      </c>
      <c r="O90" s="271">
        <v>304547</v>
      </c>
      <c r="P90" s="271">
        <v>272869</v>
      </c>
      <c r="Q90" s="271">
        <v>206066</v>
      </c>
      <c r="R90" s="271">
        <v>143114</v>
      </c>
      <c r="S90" s="271">
        <v>78887</v>
      </c>
      <c r="T90" s="271">
        <v>44677</v>
      </c>
      <c r="U90" s="271">
        <v>23303</v>
      </c>
      <c r="V90" s="271">
        <v>6889668</v>
      </c>
      <c r="X90" s="20">
        <v>1974</v>
      </c>
      <c r="Y90" s="271">
        <v>632863</v>
      </c>
      <c r="Z90" s="271">
        <v>600241</v>
      </c>
      <c r="AA90" s="271">
        <v>631303</v>
      </c>
      <c r="AB90" s="271">
        <v>594880</v>
      </c>
      <c r="AC90" s="271">
        <v>569744</v>
      </c>
      <c r="AD90" s="271">
        <v>547798</v>
      </c>
      <c r="AE90" s="271">
        <v>440137</v>
      </c>
      <c r="AF90" s="271">
        <v>390065</v>
      </c>
      <c r="AG90" s="271">
        <v>370027</v>
      </c>
      <c r="AH90" s="271">
        <v>389440</v>
      </c>
      <c r="AI90" s="271">
        <v>374285</v>
      </c>
      <c r="AJ90" s="271">
        <v>314623</v>
      </c>
      <c r="AK90" s="271">
        <v>292386</v>
      </c>
      <c r="AL90" s="271">
        <v>232859</v>
      </c>
      <c r="AM90" s="271">
        <v>184211</v>
      </c>
      <c r="AN90" s="271">
        <v>129405</v>
      </c>
      <c r="AO90" s="271">
        <v>85397</v>
      </c>
      <c r="AP90" s="271">
        <v>53239</v>
      </c>
      <c r="AQ90" s="271">
        <v>6832903</v>
      </c>
      <c r="AS90" s="20">
        <v>1974</v>
      </c>
      <c r="AT90" s="271">
        <v>1294224</v>
      </c>
      <c r="AU90" s="271">
        <v>1231414</v>
      </c>
      <c r="AV90" s="271">
        <v>1298622</v>
      </c>
      <c r="AW90" s="271">
        <v>1212671</v>
      </c>
      <c r="AX90" s="271">
        <v>1156689</v>
      </c>
      <c r="AY90" s="271">
        <v>1124879</v>
      </c>
      <c r="AZ90" s="271">
        <v>910432</v>
      </c>
      <c r="BA90" s="271">
        <v>801717</v>
      </c>
      <c r="BB90" s="271">
        <v>766316</v>
      </c>
      <c r="BC90" s="271">
        <v>803752</v>
      </c>
      <c r="BD90" s="271">
        <v>756272</v>
      </c>
      <c r="BE90" s="271">
        <v>619170</v>
      </c>
      <c r="BF90" s="271">
        <v>565255</v>
      </c>
      <c r="BG90" s="271">
        <v>438925</v>
      </c>
      <c r="BH90" s="271">
        <v>327325</v>
      </c>
      <c r="BI90" s="271">
        <v>208292</v>
      </c>
      <c r="BJ90" s="271">
        <v>130074</v>
      </c>
      <c r="BK90" s="271">
        <v>76542</v>
      </c>
      <c r="BL90" s="271">
        <v>13722571</v>
      </c>
      <c r="BN90" s="20">
        <v>1974</v>
      </c>
    </row>
    <row r="91" spans="2:66" s="24" customFormat="1">
      <c r="B91" s="262" t="s">
        <v>205</v>
      </c>
      <c r="C91" s="20">
        <v>1975</v>
      </c>
      <c r="D91" s="271">
        <v>654556</v>
      </c>
      <c r="E91" s="271">
        <v>639744</v>
      </c>
      <c r="F91" s="271">
        <v>664094</v>
      </c>
      <c r="G91" s="271">
        <v>629462</v>
      </c>
      <c r="H91" s="271">
        <v>588423</v>
      </c>
      <c r="I91" s="271">
        <v>591783</v>
      </c>
      <c r="J91" s="271">
        <v>486844</v>
      </c>
      <c r="K91" s="271">
        <v>424988</v>
      </c>
      <c r="L91" s="271">
        <v>388606</v>
      </c>
      <c r="M91" s="271">
        <v>415784</v>
      </c>
      <c r="N91" s="271">
        <v>387405</v>
      </c>
      <c r="O91" s="271">
        <v>309767</v>
      </c>
      <c r="P91" s="271">
        <v>279030</v>
      </c>
      <c r="Q91" s="271">
        <v>211570</v>
      </c>
      <c r="R91" s="271">
        <v>145386</v>
      </c>
      <c r="S91" s="271">
        <v>83760</v>
      </c>
      <c r="T91" s="271">
        <v>44053</v>
      </c>
      <c r="U91" s="271">
        <v>23926</v>
      </c>
      <c r="V91" s="271">
        <v>6969181</v>
      </c>
      <c r="X91" s="20">
        <v>1975</v>
      </c>
      <c r="Y91" s="271">
        <v>626040</v>
      </c>
      <c r="Z91" s="271">
        <v>608428</v>
      </c>
      <c r="AA91" s="271">
        <v>626762</v>
      </c>
      <c r="AB91" s="271">
        <v>604248</v>
      </c>
      <c r="AC91" s="271">
        <v>576429</v>
      </c>
      <c r="AD91" s="271">
        <v>567739</v>
      </c>
      <c r="AE91" s="271">
        <v>457097</v>
      </c>
      <c r="AF91" s="271">
        <v>402490</v>
      </c>
      <c r="AG91" s="271">
        <v>364748</v>
      </c>
      <c r="AH91" s="271">
        <v>388297</v>
      </c>
      <c r="AI91" s="271">
        <v>378818</v>
      </c>
      <c r="AJ91" s="271">
        <v>319957</v>
      </c>
      <c r="AK91" s="271">
        <v>299888</v>
      </c>
      <c r="AL91" s="271">
        <v>239784</v>
      </c>
      <c r="AM91" s="271">
        <v>184724</v>
      </c>
      <c r="AN91" s="271">
        <v>135950</v>
      </c>
      <c r="AO91" s="271">
        <v>86475</v>
      </c>
      <c r="AP91" s="271">
        <v>55940</v>
      </c>
      <c r="AQ91" s="271">
        <v>6923814</v>
      </c>
      <c r="AS91" s="20">
        <v>1975</v>
      </c>
      <c r="AT91" s="271">
        <v>1280596</v>
      </c>
      <c r="AU91" s="271">
        <v>1248172</v>
      </c>
      <c r="AV91" s="271">
        <v>1290856</v>
      </c>
      <c r="AW91" s="271">
        <v>1233710</v>
      </c>
      <c r="AX91" s="271">
        <v>1164852</v>
      </c>
      <c r="AY91" s="271">
        <v>1159522</v>
      </c>
      <c r="AZ91" s="271">
        <v>943941</v>
      </c>
      <c r="BA91" s="271">
        <v>827478</v>
      </c>
      <c r="BB91" s="271">
        <v>753354</v>
      </c>
      <c r="BC91" s="271">
        <v>804081</v>
      </c>
      <c r="BD91" s="271">
        <v>766223</v>
      </c>
      <c r="BE91" s="271">
        <v>629724</v>
      </c>
      <c r="BF91" s="271">
        <v>578918</v>
      </c>
      <c r="BG91" s="271">
        <v>451354</v>
      </c>
      <c r="BH91" s="271">
        <v>330110</v>
      </c>
      <c r="BI91" s="271">
        <v>219710</v>
      </c>
      <c r="BJ91" s="271">
        <v>130528</v>
      </c>
      <c r="BK91" s="271">
        <v>79866</v>
      </c>
      <c r="BL91" s="271">
        <v>13892995</v>
      </c>
      <c r="BN91" s="20">
        <v>1975</v>
      </c>
    </row>
    <row r="92" spans="2:66" s="24" customFormat="1">
      <c r="B92" s="262" t="s">
        <v>205</v>
      </c>
      <c r="C92" s="20">
        <v>1976</v>
      </c>
      <c r="D92" s="271">
        <v>632298</v>
      </c>
      <c r="E92" s="271">
        <v>655996</v>
      </c>
      <c r="F92" s="271">
        <v>652288</v>
      </c>
      <c r="G92" s="271">
        <v>643699</v>
      </c>
      <c r="H92" s="271">
        <v>592784</v>
      </c>
      <c r="I92" s="271">
        <v>599550</v>
      </c>
      <c r="J92" s="271">
        <v>502792</v>
      </c>
      <c r="K92" s="271">
        <v>433617</v>
      </c>
      <c r="L92" s="271">
        <v>385744</v>
      </c>
      <c r="M92" s="271">
        <v>411312</v>
      </c>
      <c r="N92" s="271">
        <v>393500</v>
      </c>
      <c r="O92" s="271">
        <v>321856</v>
      </c>
      <c r="P92" s="271">
        <v>281141</v>
      </c>
      <c r="Q92" s="271">
        <v>218207</v>
      </c>
      <c r="R92" s="271">
        <v>149580</v>
      </c>
      <c r="S92" s="271">
        <v>88772</v>
      </c>
      <c r="T92" s="271">
        <v>43985</v>
      </c>
      <c r="U92" s="271">
        <v>24913</v>
      </c>
      <c r="V92" s="271">
        <v>7032034</v>
      </c>
      <c r="X92" s="20">
        <v>1976</v>
      </c>
      <c r="Y92" s="271">
        <v>605593</v>
      </c>
      <c r="Z92" s="271">
        <v>625093</v>
      </c>
      <c r="AA92" s="271">
        <v>615827</v>
      </c>
      <c r="AB92" s="271">
        <v>617078</v>
      </c>
      <c r="AC92" s="271">
        <v>580574</v>
      </c>
      <c r="AD92" s="271">
        <v>583738</v>
      </c>
      <c r="AE92" s="271">
        <v>472595</v>
      </c>
      <c r="AF92" s="271">
        <v>409597</v>
      </c>
      <c r="AG92" s="271">
        <v>363594</v>
      </c>
      <c r="AH92" s="271">
        <v>384193</v>
      </c>
      <c r="AI92" s="271">
        <v>382944</v>
      </c>
      <c r="AJ92" s="271">
        <v>328312</v>
      </c>
      <c r="AK92" s="271">
        <v>304541</v>
      </c>
      <c r="AL92" s="271">
        <v>247930</v>
      </c>
      <c r="AM92" s="271">
        <v>188866</v>
      </c>
      <c r="AN92" s="271">
        <v>141525</v>
      </c>
      <c r="AO92" s="271">
        <v>89363</v>
      </c>
      <c r="AP92" s="271">
        <v>59686</v>
      </c>
      <c r="AQ92" s="271">
        <v>7001049</v>
      </c>
      <c r="AS92" s="20">
        <v>1976</v>
      </c>
      <c r="AT92" s="271">
        <v>1237891</v>
      </c>
      <c r="AU92" s="271">
        <v>1281089</v>
      </c>
      <c r="AV92" s="271">
        <v>1268115</v>
      </c>
      <c r="AW92" s="271">
        <v>1260777</v>
      </c>
      <c r="AX92" s="271">
        <v>1173358</v>
      </c>
      <c r="AY92" s="271">
        <v>1183288</v>
      </c>
      <c r="AZ92" s="271">
        <v>975387</v>
      </c>
      <c r="BA92" s="271">
        <v>843214</v>
      </c>
      <c r="BB92" s="271">
        <v>749338</v>
      </c>
      <c r="BC92" s="271">
        <v>795505</v>
      </c>
      <c r="BD92" s="271">
        <v>776444</v>
      </c>
      <c r="BE92" s="271">
        <v>650168</v>
      </c>
      <c r="BF92" s="271">
        <v>585682</v>
      </c>
      <c r="BG92" s="271">
        <v>466137</v>
      </c>
      <c r="BH92" s="271">
        <v>338446</v>
      </c>
      <c r="BI92" s="271">
        <v>230297</v>
      </c>
      <c r="BJ92" s="271">
        <v>133348</v>
      </c>
      <c r="BK92" s="271">
        <v>84599</v>
      </c>
      <c r="BL92" s="271">
        <v>14033083</v>
      </c>
      <c r="BN92" s="20">
        <v>1976</v>
      </c>
    </row>
    <row r="93" spans="2:66" s="24" customFormat="1">
      <c r="B93" s="262" t="s">
        <v>205</v>
      </c>
      <c r="C93" s="20">
        <v>1977</v>
      </c>
      <c r="D93" s="271">
        <v>610357</v>
      </c>
      <c r="E93" s="271">
        <v>672458</v>
      </c>
      <c r="F93" s="271">
        <v>643854</v>
      </c>
      <c r="G93" s="271">
        <v>658782</v>
      </c>
      <c r="H93" s="271">
        <v>601589</v>
      </c>
      <c r="I93" s="271">
        <v>591963</v>
      </c>
      <c r="J93" s="271">
        <v>539417</v>
      </c>
      <c r="K93" s="271">
        <v>441670</v>
      </c>
      <c r="L93" s="271">
        <v>391123</v>
      </c>
      <c r="M93" s="271">
        <v>402583</v>
      </c>
      <c r="N93" s="271">
        <v>395689</v>
      </c>
      <c r="O93" s="271">
        <v>331613</v>
      </c>
      <c r="P93" s="271">
        <v>283190</v>
      </c>
      <c r="Q93" s="271">
        <v>224315</v>
      </c>
      <c r="R93" s="271">
        <v>154829</v>
      </c>
      <c r="S93" s="271">
        <v>91810</v>
      </c>
      <c r="T93" s="271">
        <v>43944</v>
      </c>
      <c r="U93" s="271">
        <v>25516</v>
      </c>
      <c r="V93" s="271">
        <v>7104702</v>
      </c>
      <c r="X93" s="20">
        <v>1977</v>
      </c>
      <c r="Y93" s="271">
        <v>583261</v>
      </c>
      <c r="Z93" s="271">
        <v>643617</v>
      </c>
      <c r="AA93" s="271">
        <v>610098</v>
      </c>
      <c r="AB93" s="271">
        <v>630739</v>
      </c>
      <c r="AC93" s="271">
        <v>587624</v>
      </c>
      <c r="AD93" s="271">
        <v>579905</v>
      </c>
      <c r="AE93" s="271">
        <v>510873</v>
      </c>
      <c r="AF93" s="271">
        <v>418665</v>
      </c>
      <c r="AG93" s="271">
        <v>370217</v>
      </c>
      <c r="AH93" s="271">
        <v>377211</v>
      </c>
      <c r="AI93" s="271">
        <v>381893</v>
      </c>
      <c r="AJ93" s="271">
        <v>340072</v>
      </c>
      <c r="AK93" s="271">
        <v>306188</v>
      </c>
      <c r="AL93" s="271">
        <v>257322</v>
      </c>
      <c r="AM93" s="271">
        <v>193674</v>
      </c>
      <c r="AN93" s="271">
        <v>143665</v>
      </c>
      <c r="AO93" s="271">
        <v>90138</v>
      </c>
      <c r="AP93" s="271">
        <v>62370</v>
      </c>
      <c r="AQ93" s="271">
        <v>7087532</v>
      </c>
      <c r="AS93" s="20">
        <v>1977</v>
      </c>
      <c r="AT93" s="271">
        <v>1193618</v>
      </c>
      <c r="AU93" s="271">
        <v>1316075</v>
      </c>
      <c r="AV93" s="271">
        <v>1253952</v>
      </c>
      <c r="AW93" s="271">
        <v>1289521</v>
      </c>
      <c r="AX93" s="271">
        <v>1189213</v>
      </c>
      <c r="AY93" s="271">
        <v>1171868</v>
      </c>
      <c r="AZ93" s="271">
        <v>1050290</v>
      </c>
      <c r="BA93" s="271">
        <v>860335</v>
      </c>
      <c r="BB93" s="271">
        <v>761340</v>
      </c>
      <c r="BC93" s="271">
        <v>779794</v>
      </c>
      <c r="BD93" s="271">
        <v>777582</v>
      </c>
      <c r="BE93" s="271">
        <v>671685</v>
      </c>
      <c r="BF93" s="271">
        <v>589378</v>
      </c>
      <c r="BG93" s="271">
        <v>481637</v>
      </c>
      <c r="BH93" s="271">
        <v>348503</v>
      </c>
      <c r="BI93" s="271">
        <v>235475</v>
      </c>
      <c r="BJ93" s="271">
        <v>134082</v>
      </c>
      <c r="BK93" s="271">
        <v>87886</v>
      </c>
      <c r="BL93" s="271">
        <v>14192234</v>
      </c>
      <c r="BN93" s="20">
        <v>1977</v>
      </c>
    </row>
    <row r="94" spans="2:66" s="24" customFormat="1">
      <c r="B94" s="262" t="s">
        <v>205</v>
      </c>
      <c r="C94" s="20">
        <v>1978</v>
      </c>
      <c r="D94" s="271">
        <v>596486</v>
      </c>
      <c r="E94" s="271">
        <v>679413</v>
      </c>
      <c r="F94" s="271">
        <v>638834</v>
      </c>
      <c r="G94" s="271">
        <v>667106</v>
      </c>
      <c r="H94" s="271">
        <v>612872</v>
      </c>
      <c r="I94" s="271">
        <v>596408</v>
      </c>
      <c r="J94" s="271">
        <v>565999</v>
      </c>
      <c r="K94" s="271">
        <v>451156</v>
      </c>
      <c r="L94" s="271">
        <v>396701</v>
      </c>
      <c r="M94" s="271">
        <v>393961</v>
      </c>
      <c r="N94" s="271">
        <v>397982</v>
      </c>
      <c r="O94" s="271">
        <v>344254</v>
      </c>
      <c r="P94" s="271">
        <v>283030</v>
      </c>
      <c r="Q94" s="271">
        <v>230484</v>
      </c>
      <c r="R94" s="271">
        <v>160157</v>
      </c>
      <c r="S94" s="271">
        <v>95488</v>
      </c>
      <c r="T94" s="271">
        <v>44794</v>
      </c>
      <c r="U94" s="271">
        <v>26168</v>
      </c>
      <c r="V94" s="271">
        <v>7181293</v>
      </c>
      <c r="X94" s="20">
        <v>1978</v>
      </c>
      <c r="Y94" s="271">
        <v>568086</v>
      </c>
      <c r="Z94" s="271">
        <v>652660</v>
      </c>
      <c r="AA94" s="271">
        <v>607588</v>
      </c>
      <c r="AB94" s="271">
        <v>638674</v>
      </c>
      <c r="AC94" s="271">
        <v>597243</v>
      </c>
      <c r="AD94" s="271">
        <v>585366</v>
      </c>
      <c r="AE94" s="271">
        <v>541976</v>
      </c>
      <c r="AF94" s="271">
        <v>427224</v>
      </c>
      <c r="AG94" s="271">
        <v>377872</v>
      </c>
      <c r="AH94" s="271">
        <v>370500</v>
      </c>
      <c r="AI94" s="271">
        <v>382421</v>
      </c>
      <c r="AJ94" s="271">
        <v>352058</v>
      </c>
      <c r="AK94" s="271">
        <v>306573</v>
      </c>
      <c r="AL94" s="271">
        <v>265496</v>
      </c>
      <c r="AM94" s="271">
        <v>201132</v>
      </c>
      <c r="AN94" s="271">
        <v>146001</v>
      </c>
      <c r="AO94" s="271">
        <v>91620</v>
      </c>
      <c r="AP94" s="271">
        <v>65472</v>
      </c>
      <c r="AQ94" s="271">
        <v>7177962</v>
      </c>
      <c r="AS94" s="20">
        <v>1978</v>
      </c>
      <c r="AT94" s="271">
        <v>1164572</v>
      </c>
      <c r="AU94" s="271">
        <v>1332073</v>
      </c>
      <c r="AV94" s="271">
        <v>1246422</v>
      </c>
      <c r="AW94" s="271">
        <v>1305780</v>
      </c>
      <c r="AX94" s="271">
        <v>1210115</v>
      </c>
      <c r="AY94" s="271">
        <v>1181774</v>
      </c>
      <c r="AZ94" s="271">
        <v>1107975</v>
      </c>
      <c r="BA94" s="271">
        <v>878380</v>
      </c>
      <c r="BB94" s="271">
        <v>774573</v>
      </c>
      <c r="BC94" s="271">
        <v>764461</v>
      </c>
      <c r="BD94" s="271">
        <v>780403</v>
      </c>
      <c r="BE94" s="271">
        <v>696312</v>
      </c>
      <c r="BF94" s="271">
        <v>589603</v>
      </c>
      <c r="BG94" s="271">
        <v>495980</v>
      </c>
      <c r="BH94" s="271">
        <v>361289</v>
      </c>
      <c r="BI94" s="271">
        <v>241489</v>
      </c>
      <c r="BJ94" s="271">
        <v>136414</v>
      </c>
      <c r="BK94" s="271">
        <v>91640</v>
      </c>
      <c r="BL94" s="271">
        <v>14359255</v>
      </c>
      <c r="BN94" s="20">
        <v>1978</v>
      </c>
    </row>
    <row r="95" spans="2:66" s="24" customFormat="1">
      <c r="B95" s="262" t="s">
        <v>205</v>
      </c>
      <c r="C95" s="21">
        <v>1979</v>
      </c>
      <c r="D95" s="271">
        <v>584454</v>
      </c>
      <c r="E95" s="271">
        <v>675793</v>
      </c>
      <c r="F95" s="271">
        <v>641174</v>
      </c>
      <c r="G95" s="271">
        <v>670508</v>
      </c>
      <c r="H95" s="271">
        <v>629292</v>
      </c>
      <c r="I95" s="271">
        <v>601835</v>
      </c>
      <c r="J95" s="271">
        <v>582822</v>
      </c>
      <c r="K95" s="271">
        <v>466350</v>
      </c>
      <c r="L95" s="271">
        <v>404483</v>
      </c>
      <c r="M95" s="271">
        <v>386245</v>
      </c>
      <c r="N95" s="271">
        <v>398114</v>
      </c>
      <c r="O95" s="271">
        <v>357935</v>
      </c>
      <c r="P95" s="271">
        <v>278983</v>
      </c>
      <c r="Q95" s="271">
        <v>238716</v>
      </c>
      <c r="R95" s="271">
        <v>165009</v>
      </c>
      <c r="S95" s="271">
        <v>99735</v>
      </c>
      <c r="T95" s="271">
        <v>45766</v>
      </c>
      <c r="U95" s="271">
        <v>26548</v>
      </c>
      <c r="V95" s="271">
        <v>7253762</v>
      </c>
      <c r="X95" s="21">
        <v>1979</v>
      </c>
      <c r="Y95" s="271">
        <v>557618</v>
      </c>
      <c r="Z95" s="271">
        <v>647740</v>
      </c>
      <c r="AA95" s="271">
        <v>611656</v>
      </c>
      <c r="AB95" s="271">
        <v>643051</v>
      </c>
      <c r="AC95" s="271">
        <v>610710</v>
      </c>
      <c r="AD95" s="271">
        <v>591462</v>
      </c>
      <c r="AE95" s="271">
        <v>561593</v>
      </c>
      <c r="AF95" s="271">
        <v>443837</v>
      </c>
      <c r="AG95" s="271">
        <v>386494</v>
      </c>
      <c r="AH95" s="271">
        <v>364900</v>
      </c>
      <c r="AI95" s="271">
        <v>381014</v>
      </c>
      <c r="AJ95" s="271">
        <v>363896</v>
      </c>
      <c r="AK95" s="271">
        <v>304042</v>
      </c>
      <c r="AL95" s="271">
        <v>275225</v>
      </c>
      <c r="AM95" s="271">
        <v>207743</v>
      </c>
      <c r="AN95" s="271">
        <v>149992</v>
      </c>
      <c r="AO95" s="271">
        <v>92838</v>
      </c>
      <c r="AP95" s="271">
        <v>68156</v>
      </c>
      <c r="AQ95" s="271">
        <v>7261967</v>
      </c>
      <c r="AS95" s="21">
        <v>1979</v>
      </c>
      <c r="AT95" s="271">
        <v>1142072</v>
      </c>
      <c r="AU95" s="271">
        <v>1323533</v>
      </c>
      <c r="AV95" s="271">
        <v>1252830</v>
      </c>
      <c r="AW95" s="271">
        <v>1313559</v>
      </c>
      <c r="AX95" s="271">
        <v>1240002</v>
      </c>
      <c r="AY95" s="271">
        <v>1193297</v>
      </c>
      <c r="AZ95" s="271">
        <v>1144415</v>
      </c>
      <c r="BA95" s="271">
        <v>910187</v>
      </c>
      <c r="BB95" s="271">
        <v>790977</v>
      </c>
      <c r="BC95" s="271">
        <v>751145</v>
      </c>
      <c r="BD95" s="271">
        <v>779128</v>
      </c>
      <c r="BE95" s="271">
        <v>721831</v>
      </c>
      <c r="BF95" s="271">
        <v>583025</v>
      </c>
      <c r="BG95" s="271">
        <v>513941</v>
      </c>
      <c r="BH95" s="271">
        <v>372752</v>
      </c>
      <c r="BI95" s="271">
        <v>249727</v>
      </c>
      <c r="BJ95" s="271">
        <v>138604</v>
      </c>
      <c r="BK95" s="271">
        <v>94704</v>
      </c>
      <c r="BL95" s="271">
        <v>14515729</v>
      </c>
      <c r="BN95" s="21">
        <v>1979</v>
      </c>
    </row>
    <row r="96" spans="2:66" s="24" customFormat="1">
      <c r="B96" s="262" t="s">
        <v>205</v>
      </c>
      <c r="C96" s="21">
        <v>1980</v>
      </c>
      <c r="D96" s="271">
        <v>579896</v>
      </c>
      <c r="E96" s="271">
        <v>667240</v>
      </c>
      <c r="F96" s="271">
        <v>650465</v>
      </c>
      <c r="G96" s="271">
        <v>666525</v>
      </c>
      <c r="H96" s="271">
        <v>644044</v>
      </c>
      <c r="I96" s="271">
        <v>610553</v>
      </c>
      <c r="J96" s="271">
        <v>599835</v>
      </c>
      <c r="K96" s="271">
        <v>485326</v>
      </c>
      <c r="L96" s="271">
        <v>414661</v>
      </c>
      <c r="M96" s="271">
        <v>380108</v>
      </c>
      <c r="N96" s="271">
        <v>396506</v>
      </c>
      <c r="O96" s="271">
        <v>365862</v>
      </c>
      <c r="P96" s="271">
        <v>282288</v>
      </c>
      <c r="Q96" s="271">
        <v>245779</v>
      </c>
      <c r="R96" s="271">
        <v>170110</v>
      </c>
      <c r="S96" s="271">
        <v>102370</v>
      </c>
      <c r="T96" s="271">
        <v>49205</v>
      </c>
      <c r="U96" s="271">
        <v>27287</v>
      </c>
      <c r="V96" s="271">
        <v>7338060</v>
      </c>
      <c r="X96" s="21">
        <v>1980</v>
      </c>
      <c r="Y96" s="271">
        <v>552293</v>
      </c>
      <c r="Z96" s="271">
        <v>639345</v>
      </c>
      <c r="AA96" s="271">
        <v>621755</v>
      </c>
      <c r="AB96" s="271">
        <v>641032</v>
      </c>
      <c r="AC96" s="271">
        <v>625104</v>
      </c>
      <c r="AD96" s="271">
        <v>599356</v>
      </c>
      <c r="AE96" s="271">
        <v>580650</v>
      </c>
      <c r="AF96" s="271">
        <v>465205</v>
      </c>
      <c r="AG96" s="271">
        <v>395175</v>
      </c>
      <c r="AH96" s="271">
        <v>361420</v>
      </c>
      <c r="AI96" s="271">
        <v>378030</v>
      </c>
      <c r="AJ96" s="271">
        <v>370982</v>
      </c>
      <c r="AK96" s="271">
        <v>308423</v>
      </c>
      <c r="AL96" s="271">
        <v>282834</v>
      </c>
      <c r="AM96" s="271">
        <v>214965</v>
      </c>
      <c r="AN96" s="271">
        <v>151667</v>
      </c>
      <c r="AO96" s="271">
        <v>97656</v>
      </c>
      <c r="AP96" s="271">
        <v>71404</v>
      </c>
      <c r="AQ96" s="271">
        <v>7357296</v>
      </c>
      <c r="AS96" s="21">
        <v>1980</v>
      </c>
      <c r="AT96" s="271">
        <v>1132189</v>
      </c>
      <c r="AU96" s="271">
        <v>1306585</v>
      </c>
      <c r="AV96" s="271">
        <v>1272220</v>
      </c>
      <c r="AW96" s="271">
        <v>1307557</v>
      </c>
      <c r="AX96" s="271">
        <v>1269148</v>
      </c>
      <c r="AY96" s="271">
        <v>1209909</v>
      </c>
      <c r="AZ96" s="271">
        <v>1180485</v>
      </c>
      <c r="BA96" s="271">
        <v>950531</v>
      </c>
      <c r="BB96" s="271">
        <v>809836</v>
      </c>
      <c r="BC96" s="271">
        <v>741528</v>
      </c>
      <c r="BD96" s="271">
        <v>774536</v>
      </c>
      <c r="BE96" s="271">
        <v>736844</v>
      </c>
      <c r="BF96" s="271">
        <v>590711</v>
      </c>
      <c r="BG96" s="271">
        <v>528613</v>
      </c>
      <c r="BH96" s="271">
        <v>385075</v>
      </c>
      <c r="BI96" s="271">
        <v>254037</v>
      </c>
      <c r="BJ96" s="271">
        <v>146861</v>
      </c>
      <c r="BK96" s="271">
        <v>98691</v>
      </c>
      <c r="BL96" s="271">
        <v>14695356</v>
      </c>
      <c r="BN96" s="21">
        <v>1980</v>
      </c>
    </row>
    <row r="97" spans="2:66" s="24" customFormat="1">
      <c r="B97" s="262" t="s">
        <v>205</v>
      </c>
      <c r="C97" s="21">
        <v>1981</v>
      </c>
      <c r="D97" s="271">
        <v>583218</v>
      </c>
      <c r="E97" s="271">
        <v>649103</v>
      </c>
      <c r="F97" s="271">
        <v>672237</v>
      </c>
      <c r="G97" s="271">
        <v>660779</v>
      </c>
      <c r="H97" s="271">
        <v>659839</v>
      </c>
      <c r="I97" s="271">
        <v>622410</v>
      </c>
      <c r="J97" s="271">
        <v>622253</v>
      </c>
      <c r="K97" s="271">
        <v>504178</v>
      </c>
      <c r="L97" s="271">
        <v>427182</v>
      </c>
      <c r="M97" s="271">
        <v>377330</v>
      </c>
      <c r="N97" s="271">
        <v>395549</v>
      </c>
      <c r="O97" s="271">
        <v>370137</v>
      </c>
      <c r="P97" s="271">
        <v>291847</v>
      </c>
      <c r="Q97" s="271">
        <v>250145</v>
      </c>
      <c r="R97" s="271">
        <v>176029</v>
      </c>
      <c r="S97" s="271">
        <v>106191</v>
      </c>
      <c r="T97" s="271">
        <v>52056</v>
      </c>
      <c r="U97" s="271">
        <v>27784</v>
      </c>
      <c r="V97" s="271">
        <v>7448267</v>
      </c>
      <c r="X97" s="21">
        <v>1981</v>
      </c>
      <c r="Y97" s="271">
        <v>556400</v>
      </c>
      <c r="Z97" s="271">
        <v>620451</v>
      </c>
      <c r="AA97" s="271">
        <v>644131</v>
      </c>
      <c r="AB97" s="271">
        <v>636266</v>
      </c>
      <c r="AC97" s="271">
        <v>642027</v>
      </c>
      <c r="AD97" s="271">
        <v>607572</v>
      </c>
      <c r="AE97" s="271">
        <v>604689</v>
      </c>
      <c r="AF97" s="271">
        <v>484894</v>
      </c>
      <c r="AG97" s="271">
        <v>406623</v>
      </c>
      <c r="AH97" s="271">
        <v>358334</v>
      </c>
      <c r="AI97" s="271">
        <v>379060</v>
      </c>
      <c r="AJ97" s="271">
        <v>370456</v>
      </c>
      <c r="AK97" s="271">
        <v>321296</v>
      </c>
      <c r="AL97" s="271">
        <v>286071</v>
      </c>
      <c r="AM97" s="271">
        <v>225431</v>
      </c>
      <c r="AN97" s="271">
        <v>154420</v>
      </c>
      <c r="AO97" s="271">
        <v>102067</v>
      </c>
      <c r="AP97" s="271">
        <v>74805</v>
      </c>
      <c r="AQ97" s="271">
        <v>7474993</v>
      </c>
      <c r="AS97" s="21">
        <v>1981</v>
      </c>
      <c r="AT97" s="271">
        <v>1139618</v>
      </c>
      <c r="AU97" s="271">
        <v>1269554</v>
      </c>
      <c r="AV97" s="271">
        <v>1316368</v>
      </c>
      <c r="AW97" s="271">
        <v>1297045</v>
      </c>
      <c r="AX97" s="271">
        <v>1301866</v>
      </c>
      <c r="AY97" s="271">
        <v>1229982</v>
      </c>
      <c r="AZ97" s="271">
        <v>1226942</v>
      </c>
      <c r="BA97" s="271">
        <v>989072</v>
      </c>
      <c r="BB97" s="271">
        <v>833805</v>
      </c>
      <c r="BC97" s="271">
        <v>735664</v>
      </c>
      <c r="BD97" s="271">
        <v>774609</v>
      </c>
      <c r="BE97" s="271">
        <v>740593</v>
      </c>
      <c r="BF97" s="271">
        <v>613143</v>
      </c>
      <c r="BG97" s="271">
        <v>536216</v>
      </c>
      <c r="BH97" s="271">
        <v>401460</v>
      </c>
      <c r="BI97" s="271">
        <v>260611</v>
      </c>
      <c r="BJ97" s="271">
        <v>154123</v>
      </c>
      <c r="BK97" s="271">
        <v>102589</v>
      </c>
      <c r="BL97" s="271">
        <v>14923260</v>
      </c>
      <c r="BN97" s="21">
        <v>1981</v>
      </c>
    </row>
    <row r="98" spans="2:66" s="24" customFormat="1">
      <c r="B98" s="262" t="s">
        <v>205</v>
      </c>
      <c r="C98" s="21">
        <v>1982</v>
      </c>
      <c r="D98" s="271">
        <v>591710</v>
      </c>
      <c r="E98" s="271">
        <v>632364</v>
      </c>
      <c r="F98" s="271">
        <v>691559</v>
      </c>
      <c r="G98" s="271">
        <v>658106</v>
      </c>
      <c r="H98" s="271">
        <v>675961</v>
      </c>
      <c r="I98" s="271">
        <v>633186</v>
      </c>
      <c r="J98" s="271">
        <v>622189</v>
      </c>
      <c r="K98" s="271">
        <v>547244</v>
      </c>
      <c r="L98" s="271">
        <v>444046</v>
      </c>
      <c r="M98" s="271">
        <v>383507</v>
      </c>
      <c r="N98" s="271">
        <v>392274</v>
      </c>
      <c r="O98" s="271">
        <v>374126</v>
      </c>
      <c r="P98" s="271">
        <v>304455</v>
      </c>
      <c r="Q98" s="271">
        <v>252520</v>
      </c>
      <c r="R98" s="271">
        <v>183526</v>
      </c>
      <c r="S98" s="271">
        <v>110804</v>
      </c>
      <c r="T98" s="271">
        <v>54877</v>
      </c>
      <c r="U98" s="271">
        <v>28460</v>
      </c>
      <c r="V98" s="271">
        <v>7580914</v>
      </c>
      <c r="X98" s="21">
        <v>1982</v>
      </c>
      <c r="Y98" s="271">
        <v>563564</v>
      </c>
      <c r="Z98" s="271">
        <v>602921</v>
      </c>
      <c r="AA98" s="271">
        <v>662868</v>
      </c>
      <c r="AB98" s="271">
        <v>630888</v>
      </c>
      <c r="AC98" s="271">
        <v>657440</v>
      </c>
      <c r="AD98" s="271">
        <v>620449</v>
      </c>
      <c r="AE98" s="271">
        <v>606385</v>
      </c>
      <c r="AF98" s="271">
        <v>525999</v>
      </c>
      <c r="AG98" s="271">
        <v>421757</v>
      </c>
      <c r="AH98" s="271">
        <v>364815</v>
      </c>
      <c r="AI98" s="271">
        <v>373833</v>
      </c>
      <c r="AJ98" s="271">
        <v>372136</v>
      </c>
      <c r="AK98" s="271">
        <v>331697</v>
      </c>
      <c r="AL98" s="271">
        <v>290317</v>
      </c>
      <c r="AM98" s="271">
        <v>234522</v>
      </c>
      <c r="AN98" s="271">
        <v>161037</v>
      </c>
      <c r="AO98" s="271">
        <v>104974</v>
      </c>
      <c r="AP98" s="271">
        <v>77731</v>
      </c>
      <c r="AQ98" s="271">
        <v>7603333</v>
      </c>
      <c r="AS98" s="21">
        <v>1982</v>
      </c>
      <c r="AT98" s="271">
        <v>1155274</v>
      </c>
      <c r="AU98" s="271">
        <v>1235285</v>
      </c>
      <c r="AV98" s="271">
        <v>1354427</v>
      </c>
      <c r="AW98" s="271">
        <v>1288994</v>
      </c>
      <c r="AX98" s="271">
        <v>1333401</v>
      </c>
      <c r="AY98" s="271">
        <v>1253635</v>
      </c>
      <c r="AZ98" s="271">
        <v>1228574</v>
      </c>
      <c r="BA98" s="271">
        <v>1073243</v>
      </c>
      <c r="BB98" s="271">
        <v>865803</v>
      </c>
      <c r="BC98" s="271">
        <v>748322</v>
      </c>
      <c r="BD98" s="271">
        <v>766107</v>
      </c>
      <c r="BE98" s="271">
        <v>746262</v>
      </c>
      <c r="BF98" s="271">
        <v>636152</v>
      </c>
      <c r="BG98" s="271">
        <v>542837</v>
      </c>
      <c r="BH98" s="271">
        <v>418048</v>
      </c>
      <c r="BI98" s="271">
        <v>271841</v>
      </c>
      <c r="BJ98" s="271">
        <v>159851</v>
      </c>
      <c r="BK98" s="271">
        <v>106191</v>
      </c>
      <c r="BL98" s="271">
        <v>15184247</v>
      </c>
      <c r="BN98" s="21">
        <v>1982</v>
      </c>
    </row>
    <row r="99" spans="2:66" s="24" customFormat="1">
      <c r="B99" s="262" t="s">
        <v>205</v>
      </c>
      <c r="C99" s="21">
        <v>1983</v>
      </c>
      <c r="D99" s="271">
        <v>600168</v>
      </c>
      <c r="E99" s="271">
        <v>619730</v>
      </c>
      <c r="F99" s="271">
        <v>700298</v>
      </c>
      <c r="G99" s="271">
        <v>654513</v>
      </c>
      <c r="H99" s="271">
        <v>684081</v>
      </c>
      <c r="I99" s="271">
        <v>641430</v>
      </c>
      <c r="J99" s="271">
        <v>625002</v>
      </c>
      <c r="K99" s="271">
        <v>582016</v>
      </c>
      <c r="L99" s="271">
        <v>457107</v>
      </c>
      <c r="M99" s="271">
        <v>393109</v>
      </c>
      <c r="N99" s="271">
        <v>385350</v>
      </c>
      <c r="O99" s="271">
        <v>379480</v>
      </c>
      <c r="P99" s="271">
        <v>319464</v>
      </c>
      <c r="Q99" s="271">
        <v>251850</v>
      </c>
      <c r="R99" s="271">
        <v>190505</v>
      </c>
      <c r="S99" s="271">
        <v>115455</v>
      </c>
      <c r="T99" s="271">
        <v>57769</v>
      </c>
      <c r="U99" s="271">
        <v>29019</v>
      </c>
      <c r="V99" s="271">
        <v>7686346</v>
      </c>
      <c r="X99" s="21">
        <v>1983</v>
      </c>
      <c r="Y99" s="271">
        <v>570067</v>
      </c>
      <c r="Z99" s="271">
        <v>589653</v>
      </c>
      <c r="AA99" s="271">
        <v>671104</v>
      </c>
      <c r="AB99" s="271">
        <v>626368</v>
      </c>
      <c r="AC99" s="271">
        <v>664357</v>
      </c>
      <c r="AD99" s="271">
        <v>628978</v>
      </c>
      <c r="AE99" s="271">
        <v>613973</v>
      </c>
      <c r="AF99" s="271">
        <v>559091</v>
      </c>
      <c r="AG99" s="271">
        <v>433412</v>
      </c>
      <c r="AH99" s="271">
        <v>373964</v>
      </c>
      <c r="AI99" s="271">
        <v>367261</v>
      </c>
      <c r="AJ99" s="271">
        <v>374180</v>
      </c>
      <c r="AK99" s="271">
        <v>343556</v>
      </c>
      <c r="AL99" s="271">
        <v>291268</v>
      </c>
      <c r="AM99" s="271">
        <v>242382</v>
      </c>
      <c r="AN99" s="271">
        <v>168946</v>
      </c>
      <c r="AO99" s="271">
        <v>108302</v>
      </c>
      <c r="AP99" s="271">
        <v>80264</v>
      </c>
      <c r="AQ99" s="271">
        <v>7707126</v>
      </c>
      <c r="AS99" s="21">
        <v>1983</v>
      </c>
      <c r="AT99" s="271">
        <v>1170235</v>
      </c>
      <c r="AU99" s="271">
        <v>1209383</v>
      </c>
      <c r="AV99" s="271">
        <v>1371402</v>
      </c>
      <c r="AW99" s="271">
        <v>1280881</v>
      </c>
      <c r="AX99" s="271">
        <v>1348438</v>
      </c>
      <c r="AY99" s="271">
        <v>1270408</v>
      </c>
      <c r="AZ99" s="271">
        <v>1238975</v>
      </c>
      <c r="BA99" s="271">
        <v>1141107</v>
      </c>
      <c r="BB99" s="271">
        <v>890519</v>
      </c>
      <c r="BC99" s="271">
        <v>767073</v>
      </c>
      <c r="BD99" s="271">
        <v>752611</v>
      </c>
      <c r="BE99" s="271">
        <v>753660</v>
      </c>
      <c r="BF99" s="271">
        <v>663020</v>
      </c>
      <c r="BG99" s="271">
        <v>543118</v>
      </c>
      <c r="BH99" s="271">
        <v>432887</v>
      </c>
      <c r="BI99" s="271">
        <v>284401</v>
      </c>
      <c r="BJ99" s="271">
        <v>166071</v>
      </c>
      <c r="BK99" s="271">
        <v>109283</v>
      </c>
      <c r="BL99" s="271">
        <v>15393472</v>
      </c>
      <c r="BN99" s="21">
        <v>1983</v>
      </c>
    </row>
    <row r="100" spans="2:66" s="24" customFormat="1">
      <c r="B100" s="262" t="s">
        <v>205</v>
      </c>
      <c r="C100" s="21">
        <v>1984</v>
      </c>
      <c r="D100" s="271">
        <v>606912</v>
      </c>
      <c r="E100" s="271">
        <v>607747</v>
      </c>
      <c r="F100" s="271">
        <v>698260</v>
      </c>
      <c r="G100" s="271">
        <v>657856</v>
      </c>
      <c r="H100" s="271">
        <v>686831</v>
      </c>
      <c r="I100" s="271">
        <v>651692</v>
      </c>
      <c r="J100" s="271">
        <v>626848</v>
      </c>
      <c r="K100" s="271">
        <v>602769</v>
      </c>
      <c r="L100" s="271">
        <v>476031</v>
      </c>
      <c r="M100" s="271">
        <v>405161</v>
      </c>
      <c r="N100" s="271">
        <v>379923</v>
      </c>
      <c r="O100" s="271">
        <v>382518</v>
      </c>
      <c r="P100" s="271">
        <v>335472</v>
      </c>
      <c r="Q100" s="271">
        <v>249381</v>
      </c>
      <c r="R100" s="271">
        <v>198959</v>
      </c>
      <c r="S100" s="271">
        <v>120540</v>
      </c>
      <c r="T100" s="271">
        <v>61115</v>
      </c>
      <c r="U100" s="271">
        <v>30197</v>
      </c>
      <c r="V100" s="271">
        <v>7778212</v>
      </c>
      <c r="X100" s="21">
        <v>1984</v>
      </c>
      <c r="Y100" s="271">
        <v>576921</v>
      </c>
      <c r="Z100" s="271">
        <v>578652</v>
      </c>
      <c r="AA100" s="271">
        <v>667313</v>
      </c>
      <c r="AB100" s="271">
        <v>629553</v>
      </c>
      <c r="AC100" s="271">
        <v>665100</v>
      </c>
      <c r="AD100" s="271">
        <v>639112</v>
      </c>
      <c r="AE100" s="271">
        <v>619911</v>
      </c>
      <c r="AF100" s="271">
        <v>579973</v>
      </c>
      <c r="AG100" s="271">
        <v>452177</v>
      </c>
      <c r="AH100" s="271">
        <v>385906</v>
      </c>
      <c r="AI100" s="271">
        <v>362034</v>
      </c>
      <c r="AJ100" s="271">
        <v>374424</v>
      </c>
      <c r="AK100" s="271">
        <v>356509</v>
      </c>
      <c r="AL100" s="271">
        <v>288824</v>
      </c>
      <c r="AM100" s="271">
        <v>252401</v>
      </c>
      <c r="AN100" s="271">
        <v>176220</v>
      </c>
      <c r="AO100" s="271">
        <v>112923</v>
      </c>
      <c r="AP100" s="271">
        <v>83226</v>
      </c>
      <c r="AQ100" s="271">
        <v>7801179</v>
      </c>
      <c r="AS100" s="21">
        <v>1984</v>
      </c>
      <c r="AT100" s="271">
        <v>1183833</v>
      </c>
      <c r="AU100" s="271">
        <v>1186399</v>
      </c>
      <c r="AV100" s="271">
        <v>1365573</v>
      </c>
      <c r="AW100" s="271">
        <v>1287409</v>
      </c>
      <c r="AX100" s="271">
        <v>1351931</v>
      </c>
      <c r="AY100" s="271">
        <v>1290804</v>
      </c>
      <c r="AZ100" s="271">
        <v>1246759</v>
      </c>
      <c r="BA100" s="271">
        <v>1182742</v>
      </c>
      <c r="BB100" s="271">
        <v>928208</v>
      </c>
      <c r="BC100" s="271">
        <v>791067</v>
      </c>
      <c r="BD100" s="271">
        <v>741957</v>
      </c>
      <c r="BE100" s="271">
        <v>756942</v>
      </c>
      <c r="BF100" s="271">
        <v>691981</v>
      </c>
      <c r="BG100" s="271">
        <v>538205</v>
      </c>
      <c r="BH100" s="271">
        <v>451360</v>
      </c>
      <c r="BI100" s="271">
        <v>296760</v>
      </c>
      <c r="BJ100" s="271">
        <v>174038</v>
      </c>
      <c r="BK100" s="271">
        <v>113423</v>
      </c>
      <c r="BL100" s="271">
        <v>15579391</v>
      </c>
      <c r="BN100" s="21">
        <v>1984</v>
      </c>
    </row>
    <row r="101" spans="2:66" s="24" customFormat="1">
      <c r="B101" s="262" t="s">
        <v>205</v>
      </c>
      <c r="C101" s="21">
        <v>1985</v>
      </c>
      <c r="D101" s="271">
        <v>614173</v>
      </c>
      <c r="E101" s="271">
        <v>602564</v>
      </c>
      <c r="F101" s="271">
        <v>691162</v>
      </c>
      <c r="G101" s="271">
        <v>666977</v>
      </c>
      <c r="H101" s="271">
        <v>686549</v>
      </c>
      <c r="I101" s="271">
        <v>667059</v>
      </c>
      <c r="J101" s="271">
        <v>627449</v>
      </c>
      <c r="K101" s="271">
        <v>624620</v>
      </c>
      <c r="L101" s="271">
        <v>496034</v>
      </c>
      <c r="M101" s="271">
        <v>420166</v>
      </c>
      <c r="N101" s="271">
        <v>375001</v>
      </c>
      <c r="O101" s="271">
        <v>385087</v>
      </c>
      <c r="P101" s="271">
        <v>344686</v>
      </c>
      <c r="Q101" s="271">
        <v>253908</v>
      </c>
      <c r="R101" s="271">
        <v>205141</v>
      </c>
      <c r="S101" s="271">
        <v>126330</v>
      </c>
      <c r="T101" s="271">
        <v>63415</v>
      </c>
      <c r="U101" s="271">
        <v>32407</v>
      </c>
      <c r="V101" s="271">
        <v>7882728</v>
      </c>
      <c r="X101" s="21">
        <v>1985</v>
      </c>
      <c r="Y101" s="271">
        <v>585383</v>
      </c>
      <c r="Z101" s="271">
        <v>572567</v>
      </c>
      <c r="AA101" s="271">
        <v>659692</v>
      </c>
      <c r="AB101" s="271">
        <v>637729</v>
      </c>
      <c r="AC101" s="271">
        <v>662902</v>
      </c>
      <c r="AD101" s="271">
        <v>652448</v>
      </c>
      <c r="AE101" s="271">
        <v>625206</v>
      </c>
      <c r="AF101" s="271">
        <v>603016</v>
      </c>
      <c r="AG101" s="271">
        <v>472483</v>
      </c>
      <c r="AH101" s="271">
        <v>398492</v>
      </c>
      <c r="AI101" s="271">
        <v>358042</v>
      </c>
      <c r="AJ101" s="271">
        <v>373937</v>
      </c>
      <c r="AK101" s="271">
        <v>363859</v>
      </c>
      <c r="AL101" s="271">
        <v>292431</v>
      </c>
      <c r="AM101" s="271">
        <v>259198</v>
      </c>
      <c r="AN101" s="271">
        <v>183980</v>
      </c>
      <c r="AO101" s="271">
        <v>115408</v>
      </c>
      <c r="AP101" s="271">
        <v>88811</v>
      </c>
      <c r="AQ101" s="271">
        <v>7905584</v>
      </c>
      <c r="AS101" s="21">
        <v>1985</v>
      </c>
      <c r="AT101" s="271">
        <v>1199556</v>
      </c>
      <c r="AU101" s="271">
        <v>1175131</v>
      </c>
      <c r="AV101" s="271">
        <v>1350854</v>
      </c>
      <c r="AW101" s="271">
        <v>1304706</v>
      </c>
      <c r="AX101" s="271">
        <v>1349451</v>
      </c>
      <c r="AY101" s="271">
        <v>1319507</v>
      </c>
      <c r="AZ101" s="271">
        <v>1252655</v>
      </c>
      <c r="BA101" s="271">
        <v>1227636</v>
      </c>
      <c r="BB101" s="271">
        <v>968517</v>
      </c>
      <c r="BC101" s="271">
        <v>818658</v>
      </c>
      <c r="BD101" s="271">
        <v>733043</v>
      </c>
      <c r="BE101" s="271">
        <v>759024</v>
      </c>
      <c r="BF101" s="271">
        <v>708545</v>
      </c>
      <c r="BG101" s="271">
        <v>546339</v>
      </c>
      <c r="BH101" s="271">
        <v>464339</v>
      </c>
      <c r="BI101" s="271">
        <v>310310</v>
      </c>
      <c r="BJ101" s="271">
        <v>178823</v>
      </c>
      <c r="BK101" s="271">
        <v>121218</v>
      </c>
      <c r="BL101" s="271">
        <v>15788312</v>
      </c>
      <c r="BN101" s="21">
        <v>1985</v>
      </c>
    </row>
    <row r="102" spans="2:66" s="24" customFormat="1">
      <c r="B102" s="262" t="s">
        <v>205</v>
      </c>
      <c r="C102" s="21">
        <v>1986</v>
      </c>
      <c r="D102" s="271">
        <v>619020</v>
      </c>
      <c r="E102" s="271">
        <v>604878</v>
      </c>
      <c r="F102" s="271">
        <v>672202</v>
      </c>
      <c r="G102" s="271">
        <v>688551</v>
      </c>
      <c r="H102" s="271">
        <v>680422</v>
      </c>
      <c r="I102" s="271">
        <v>681757</v>
      </c>
      <c r="J102" s="271">
        <v>635695</v>
      </c>
      <c r="K102" s="271">
        <v>641746</v>
      </c>
      <c r="L102" s="271">
        <v>520117</v>
      </c>
      <c r="M102" s="271">
        <v>433181</v>
      </c>
      <c r="N102" s="271">
        <v>376999</v>
      </c>
      <c r="O102" s="271">
        <v>384834</v>
      </c>
      <c r="P102" s="271">
        <v>351599</v>
      </c>
      <c r="Q102" s="271">
        <v>266052</v>
      </c>
      <c r="R102" s="271">
        <v>209344</v>
      </c>
      <c r="S102" s="271">
        <v>132742</v>
      </c>
      <c r="T102" s="271">
        <v>66341</v>
      </c>
      <c r="U102" s="271">
        <v>34707</v>
      </c>
      <c r="V102" s="271">
        <v>8000187</v>
      </c>
      <c r="X102" s="21">
        <v>1986</v>
      </c>
      <c r="Y102" s="271">
        <v>589465</v>
      </c>
      <c r="Z102" s="271">
        <v>574610</v>
      </c>
      <c r="AA102" s="271">
        <v>639343</v>
      </c>
      <c r="AB102" s="271">
        <v>658671</v>
      </c>
      <c r="AC102" s="271">
        <v>656287</v>
      </c>
      <c r="AD102" s="271">
        <v>666710</v>
      </c>
      <c r="AE102" s="271">
        <v>633512</v>
      </c>
      <c r="AF102" s="271">
        <v>624946</v>
      </c>
      <c r="AG102" s="271">
        <v>494215</v>
      </c>
      <c r="AH102" s="271">
        <v>409091</v>
      </c>
      <c r="AI102" s="271">
        <v>359852</v>
      </c>
      <c r="AJ102" s="271">
        <v>370702</v>
      </c>
      <c r="AK102" s="271">
        <v>367834</v>
      </c>
      <c r="AL102" s="271">
        <v>304099</v>
      </c>
      <c r="AM102" s="271">
        <v>263853</v>
      </c>
      <c r="AN102" s="271">
        <v>191700</v>
      </c>
      <c r="AO102" s="271">
        <v>118684</v>
      </c>
      <c r="AP102" s="271">
        <v>94589</v>
      </c>
      <c r="AQ102" s="271">
        <v>8018163</v>
      </c>
      <c r="AS102" s="21">
        <v>1986</v>
      </c>
      <c r="AT102" s="271">
        <v>1208485</v>
      </c>
      <c r="AU102" s="271">
        <v>1179488</v>
      </c>
      <c r="AV102" s="271">
        <v>1311545</v>
      </c>
      <c r="AW102" s="271">
        <v>1347222</v>
      </c>
      <c r="AX102" s="271">
        <v>1336709</v>
      </c>
      <c r="AY102" s="271">
        <v>1348467</v>
      </c>
      <c r="AZ102" s="271">
        <v>1269207</v>
      </c>
      <c r="BA102" s="271">
        <v>1266692</v>
      </c>
      <c r="BB102" s="271">
        <v>1014332</v>
      </c>
      <c r="BC102" s="271">
        <v>842272</v>
      </c>
      <c r="BD102" s="271">
        <v>736851</v>
      </c>
      <c r="BE102" s="271">
        <v>755536</v>
      </c>
      <c r="BF102" s="271">
        <v>719433</v>
      </c>
      <c r="BG102" s="271">
        <v>570151</v>
      </c>
      <c r="BH102" s="271">
        <v>473197</v>
      </c>
      <c r="BI102" s="271">
        <v>324442</v>
      </c>
      <c r="BJ102" s="271">
        <v>185025</v>
      </c>
      <c r="BK102" s="271">
        <v>129296</v>
      </c>
      <c r="BL102" s="271">
        <v>16018350</v>
      </c>
      <c r="BN102" s="21">
        <v>1986</v>
      </c>
    </row>
    <row r="103" spans="2:66" s="24" customFormat="1">
      <c r="B103" s="262" t="s">
        <v>205</v>
      </c>
      <c r="C103" s="21">
        <v>1987</v>
      </c>
      <c r="D103" s="271">
        <v>624156</v>
      </c>
      <c r="E103" s="271">
        <v>613563</v>
      </c>
      <c r="F103" s="271">
        <v>652775</v>
      </c>
      <c r="G103" s="271">
        <v>707760</v>
      </c>
      <c r="H103" s="271">
        <v>674452</v>
      </c>
      <c r="I103" s="271">
        <v>695993</v>
      </c>
      <c r="J103" s="271">
        <v>648765</v>
      </c>
      <c r="K103" s="271">
        <v>635293</v>
      </c>
      <c r="L103" s="271">
        <v>562328</v>
      </c>
      <c r="M103" s="271">
        <v>446665</v>
      </c>
      <c r="N103" s="271">
        <v>384641</v>
      </c>
      <c r="O103" s="271">
        <v>380371</v>
      </c>
      <c r="P103" s="271">
        <v>355396</v>
      </c>
      <c r="Q103" s="271">
        <v>278905</v>
      </c>
      <c r="R103" s="271">
        <v>212901</v>
      </c>
      <c r="S103" s="271">
        <v>137670</v>
      </c>
      <c r="T103" s="271">
        <v>70367</v>
      </c>
      <c r="U103" s="271">
        <v>36254</v>
      </c>
      <c r="V103" s="271">
        <v>8118255</v>
      </c>
      <c r="X103" s="21">
        <v>1987</v>
      </c>
      <c r="Y103" s="271">
        <v>594528</v>
      </c>
      <c r="Z103" s="271">
        <v>582575</v>
      </c>
      <c r="AA103" s="271">
        <v>619747</v>
      </c>
      <c r="AB103" s="271">
        <v>678507</v>
      </c>
      <c r="AC103" s="271">
        <v>652751</v>
      </c>
      <c r="AD103" s="271">
        <v>682410</v>
      </c>
      <c r="AE103" s="271">
        <v>646456</v>
      </c>
      <c r="AF103" s="271">
        <v>624270</v>
      </c>
      <c r="AG103" s="271">
        <v>535871</v>
      </c>
      <c r="AH103" s="271">
        <v>421725</v>
      </c>
      <c r="AI103" s="271">
        <v>368063</v>
      </c>
      <c r="AJ103" s="271">
        <v>367210</v>
      </c>
      <c r="AK103" s="271">
        <v>368316</v>
      </c>
      <c r="AL103" s="271">
        <v>316140</v>
      </c>
      <c r="AM103" s="271">
        <v>267203</v>
      </c>
      <c r="AN103" s="271">
        <v>198872</v>
      </c>
      <c r="AO103" s="271">
        <v>123781</v>
      </c>
      <c r="AP103" s="271">
        <v>97194</v>
      </c>
      <c r="AQ103" s="271">
        <v>8145619</v>
      </c>
      <c r="AS103" s="21">
        <v>1987</v>
      </c>
      <c r="AT103" s="271">
        <v>1218684</v>
      </c>
      <c r="AU103" s="271">
        <v>1196138</v>
      </c>
      <c r="AV103" s="271">
        <v>1272522</v>
      </c>
      <c r="AW103" s="271">
        <v>1386267</v>
      </c>
      <c r="AX103" s="271">
        <v>1327203</v>
      </c>
      <c r="AY103" s="271">
        <v>1378403</v>
      </c>
      <c r="AZ103" s="271">
        <v>1295221</v>
      </c>
      <c r="BA103" s="271">
        <v>1259563</v>
      </c>
      <c r="BB103" s="271">
        <v>1098199</v>
      </c>
      <c r="BC103" s="271">
        <v>868390</v>
      </c>
      <c r="BD103" s="271">
        <v>752704</v>
      </c>
      <c r="BE103" s="271">
        <v>747581</v>
      </c>
      <c r="BF103" s="271">
        <v>723712</v>
      </c>
      <c r="BG103" s="271">
        <v>595045</v>
      </c>
      <c r="BH103" s="271">
        <v>480104</v>
      </c>
      <c r="BI103" s="271">
        <v>336542</v>
      </c>
      <c r="BJ103" s="271">
        <v>194148</v>
      </c>
      <c r="BK103" s="271">
        <v>133448</v>
      </c>
      <c r="BL103" s="271">
        <v>16263874</v>
      </c>
      <c r="BN103" s="21">
        <v>1987</v>
      </c>
    </row>
    <row r="104" spans="2:66" s="24" customFormat="1">
      <c r="B104" s="262" t="s">
        <v>205</v>
      </c>
      <c r="C104" s="21">
        <v>1988</v>
      </c>
      <c r="D104" s="271">
        <v>629408</v>
      </c>
      <c r="E104" s="271">
        <v>625724</v>
      </c>
      <c r="F104" s="271">
        <v>641850</v>
      </c>
      <c r="G104" s="271">
        <v>718394</v>
      </c>
      <c r="H104" s="271">
        <v>673133</v>
      </c>
      <c r="I104" s="271">
        <v>708489</v>
      </c>
      <c r="J104" s="271">
        <v>663712</v>
      </c>
      <c r="K104" s="271">
        <v>640975</v>
      </c>
      <c r="L104" s="271">
        <v>596146</v>
      </c>
      <c r="M104" s="271">
        <v>460978</v>
      </c>
      <c r="N104" s="271">
        <v>393894</v>
      </c>
      <c r="O104" s="271">
        <v>375301</v>
      </c>
      <c r="P104" s="271">
        <v>361130</v>
      </c>
      <c r="Q104" s="271">
        <v>292290</v>
      </c>
      <c r="R104" s="271">
        <v>212671</v>
      </c>
      <c r="S104" s="271">
        <v>143179</v>
      </c>
      <c r="T104" s="271">
        <v>73786</v>
      </c>
      <c r="U104" s="271">
        <v>37885</v>
      </c>
      <c r="V104" s="271">
        <v>8248945</v>
      </c>
      <c r="X104" s="21">
        <v>1988</v>
      </c>
      <c r="Y104" s="271">
        <v>600143</v>
      </c>
      <c r="Z104" s="271">
        <v>592628</v>
      </c>
      <c r="AA104" s="271">
        <v>609278</v>
      </c>
      <c r="AB104" s="271">
        <v>689280</v>
      </c>
      <c r="AC104" s="271">
        <v>652686</v>
      </c>
      <c r="AD104" s="271">
        <v>696117</v>
      </c>
      <c r="AE104" s="271">
        <v>660797</v>
      </c>
      <c r="AF104" s="271">
        <v>634476</v>
      </c>
      <c r="AG104" s="271">
        <v>570015</v>
      </c>
      <c r="AH104" s="271">
        <v>435251</v>
      </c>
      <c r="AI104" s="271">
        <v>377382</v>
      </c>
      <c r="AJ104" s="271">
        <v>363529</v>
      </c>
      <c r="AK104" s="271">
        <v>370065</v>
      </c>
      <c r="AL104" s="271">
        <v>329320</v>
      </c>
      <c r="AM104" s="271">
        <v>267519</v>
      </c>
      <c r="AN104" s="271">
        <v>205862</v>
      </c>
      <c r="AO104" s="271">
        <v>129058</v>
      </c>
      <c r="AP104" s="271">
        <v>99813</v>
      </c>
      <c r="AQ104" s="271">
        <v>8283219</v>
      </c>
      <c r="AS104" s="21">
        <v>1988</v>
      </c>
      <c r="AT104" s="271">
        <v>1229551</v>
      </c>
      <c r="AU104" s="271">
        <v>1218352</v>
      </c>
      <c r="AV104" s="271">
        <v>1251128</v>
      </c>
      <c r="AW104" s="271">
        <v>1407674</v>
      </c>
      <c r="AX104" s="271">
        <v>1325819</v>
      </c>
      <c r="AY104" s="271">
        <v>1404606</v>
      </c>
      <c r="AZ104" s="271">
        <v>1324509</v>
      </c>
      <c r="BA104" s="271">
        <v>1275451</v>
      </c>
      <c r="BB104" s="271">
        <v>1166161</v>
      </c>
      <c r="BC104" s="271">
        <v>896229</v>
      </c>
      <c r="BD104" s="271">
        <v>771276</v>
      </c>
      <c r="BE104" s="271">
        <v>738830</v>
      </c>
      <c r="BF104" s="271">
        <v>731195</v>
      </c>
      <c r="BG104" s="271">
        <v>621610</v>
      </c>
      <c r="BH104" s="271">
        <v>480190</v>
      </c>
      <c r="BI104" s="271">
        <v>349041</v>
      </c>
      <c r="BJ104" s="271">
        <v>202844</v>
      </c>
      <c r="BK104" s="271">
        <v>137698</v>
      </c>
      <c r="BL104" s="271">
        <v>16532164</v>
      </c>
      <c r="BN104" s="21">
        <v>1988</v>
      </c>
    </row>
    <row r="105" spans="2:66" s="24" customFormat="1">
      <c r="B105" s="262" t="s">
        <v>205</v>
      </c>
      <c r="C105" s="21">
        <v>1989</v>
      </c>
      <c r="D105" s="271">
        <v>637032</v>
      </c>
      <c r="E105" s="271">
        <v>637038</v>
      </c>
      <c r="F105" s="271">
        <v>636289</v>
      </c>
      <c r="G105" s="271">
        <v>722148</v>
      </c>
      <c r="H105" s="271">
        <v>677209</v>
      </c>
      <c r="I105" s="271">
        <v>717741</v>
      </c>
      <c r="J105" s="271">
        <v>681275</v>
      </c>
      <c r="K105" s="271">
        <v>649036</v>
      </c>
      <c r="L105" s="271">
        <v>619704</v>
      </c>
      <c r="M105" s="271">
        <v>482290</v>
      </c>
      <c r="N105" s="271">
        <v>405930</v>
      </c>
      <c r="O105" s="271">
        <v>371161</v>
      </c>
      <c r="P105" s="271">
        <v>364724</v>
      </c>
      <c r="Q105" s="271">
        <v>306968</v>
      </c>
      <c r="R105" s="271">
        <v>212201</v>
      </c>
      <c r="S105" s="271">
        <v>149797</v>
      </c>
      <c r="T105" s="271">
        <v>77066</v>
      </c>
      <c r="U105" s="271">
        <v>39980</v>
      </c>
      <c r="V105" s="271">
        <v>8387589</v>
      </c>
      <c r="X105" s="21">
        <v>1989</v>
      </c>
      <c r="Y105" s="271">
        <v>606818</v>
      </c>
      <c r="Z105" s="271">
        <v>603863</v>
      </c>
      <c r="AA105" s="271">
        <v>603878</v>
      </c>
      <c r="AB105" s="271">
        <v>691024</v>
      </c>
      <c r="AC105" s="271">
        <v>658687</v>
      </c>
      <c r="AD105" s="271">
        <v>706374</v>
      </c>
      <c r="AE105" s="271">
        <v>677378</v>
      </c>
      <c r="AF105" s="271">
        <v>645714</v>
      </c>
      <c r="AG105" s="271">
        <v>595918</v>
      </c>
      <c r="AH105" s="271">
        <v>455920</v>
      </c>
      <c r="AI105" s="271">
        <v>389177</v>
      </c>
      <c r="AJ105" s="271">
        <v>360992</v>
      </c>
      <c r="AK105" s="271">
        <v>370601</v>
      </c>
      <c r="AL105" s="271">
        <v>342874</v>
      </c>
      <c r="AM105" s="271">
        <v>265811</v>
      </c>
      <c r="AN105" s="271">
        <v>214781</v>
      </c>
      <c r="AO105" s="271">
        <v>133809</v>
      </c>
      <c r="AP105" s="271">
        <v>103208</v>
      </c>
      <c r="AQ105" s="271">
        <v>8426827</v>
      </c>
      <c r="AS105" s="21">
        <v>1989</v>
      </c>
      <c r="AT105" s="271">
        <v>1243850</v>
      </c>
      <c r="AU105" s="271">
        <v>1240901</v>
      </c>
      <c r="AV105" s="271">
        <v>1240167</v>
      </c>
      <c r="AW105" s="271">
        <v>1413172</v>
      </c>
      <c r="AX105" s="271">
        <v>1335896</v>
      </c>
      <c r="AY105" s="271">
        <v>1424115</v>
      </c>
      <c r="AZ105" s="271">
        <v>1358653</v>
      </c>
      <c r="BA105" s="271">
        <v>1294750</v>
      </c>
      <c r="BB105" s="271">
        <v>1215622</v>
      </c>
      <c r="BC105" s="271">
        <v>938210</v>
      </c>
      <c r="BD105" s="271">
        <v>795107</v>
      </c>
      <c r="BE105" s="271">
        <v>732153</v>
      </c>
      <c r="BF105" s="271">
        <v>735325</v>
      </c>
      <c r="BG105" s="271">
        <v>649842</v>
      </c>
      <c r="BH105" s="271">
        <v>478012</v>
      </c>
      <c r="BI105" s="271">
        <v>364578</v>
      </c>
      <c r="BJ105" s="271">
        <v>210875</v>
      </c>
      <c r="BK105" s="271">
        <v>143188</v>
      </c>
      <c r="BL105" s="271">
        <v>16814416</v>
      </c>
      <c r="BN105" s="21">
        <v>1989</v>
      </c>
    </row>
    <row r="106" spans="2:66" s="24" customFormat="1">
      <c r="B106" s="262" t="s">
        <v>205</v>
      </c>
      <c r="C106" s="21">
        <v>1990</v>
      </c>
      <c r="D106" s="271">
        <v>645231</v>
      </c>
      <c r="E106" s="271">
        <v>647321</v>
      </c>
      <c r="F106" s="271">
        <v>633992</v>
      </c>
      <c r="G106" s="271">
        <v>717426</v>
      </c>
      <c r="H106" s="271">
        <v>688523</v>
      </c>
      <c r="I106" s="271">
        <v>715830</v>
      </c>
      <c r="J106" s="271">
        <v>699153</v>
      </c>
      <c r="K106" s="271">
        <v>656292</v>
      </c>
      <c r="L106" s="271">
        <v>640461</v>
      </c>
      <c r="M106" s="271">
        <v>503478</v>
      </c>
      <c r="N106" s="271">
        <v>420262</v>
      </c>
      <c r="O106" s="271">
        <v>366929</v>
      </c>
      <c r="P106" s="271">
        <v>367815</v>
      </c>
      <c r="Q106" s="271">
        <v>313789</v>
      </c>
      <c r="R106" s="271">
        <v>217888</v>
      </c>
      <c r="S106" s="271">
        <v>154537</v>
      </c>
      <c r="T106" s="271">
        <v>80776</v>
      </c>
      <c r="U106" s="271">
        <v>41566</v>
      </c>
      <c r="V106" s="271">
        <v>8511269</v>
      </c>
      <c r="X106" s="21">
        <v>1990</v>
      </c>
      <c r="Y106" s="271">
        <v>612921</v>
      </c>
      <c r="Z106" s="271">
        <v>614981</v>
      </c>
      <c r="AA106" s="271">
        <v>600548</v>
      </c>
      <c r="AB106" s="271">
        <v>684977</v>
      </c>
      <c r="AC106" s="271">
        <v>669837</v>
      </c>
      <c r="AD106" s="271">
        <v>706777</v>
      </c>
      <c r="AE106" s="271">
        <v>694449</v>
      </c>
      <c r="AF106" s="271">
        <v>656478</v>
      </c>
      <c r="AG106" s="271">
        <v>618755</v>
      </c>
      <c r="AH106" s="271">
        <v>478641</v>
      </c>
      <c r="AI106" s="271">
        <v>400880</v>
      </c>
      <c r="AJ106" s="271">
        <v>359137</v>
      </c>
      <c r="AK106" s="271">
        <v>370653</v>
      </c>
      <c r="AL106" s="271">
        <v>348562</v>
      </c>
      <c r="AM106" s="271">
        <v>270638</v>
      </c>
      <c r="AN106" s="271">
        <v>220691</v>
      </c>
      <c r="AO106" s="271">
        <v>139325</v>
      </c>
      <c r="AP106" s="271">
        <v>105609</v>
      </c>
      <c r="AQ106" s="271">
        <v>8553859</v>
      </c>
      <c r="AS106" s="21">
        <v>1990</v>
      </c>
      <c r="AT106" s="271">
        <v>1258152</v>
      </c>
      <c r="AU106" s="271">
        <v>1262302</v>
      </c>
      <c r="AV106" s="271">
        <v>1234540</v>
      </c>
      <c r="AW106" s="271">
        <v>1402403</v>
      </c>
      <c r="AX106" s="271">
        <v>1358360</v>
      </c>
      <c r="AY106" s="271">
        <v>1422607</v>
      </c>
      <c r="AZ106" s="271">
        <v>1393602</v>
      </c>
      <c r="BA106" s="271">
        <v>1312770</v>
      </c>
      <c r="BB106" s="271">
        <v>1259216</v>
      </c>
      <c r="BC106" s="271">
        <v>982119</v>
      </c>
      <c r="BD106" s="271">
        <v>821142</v>
      </c>
      <c r="BE106" s="271">
        <v>726066</v>
      </c>
      <c r="BF106" s="271">
        <v>738468</v>
      </c>
      <c r="BG106" s="271">
        <v>662351</v>
      </c>
      <c r="BH106" s="271">
        <v>488526</v>
      </c>
      <c r="BI106" s="271">
        <v>375228</v>
      </c>
      <c r="BJ106" s="271">
        <v>220101</v>
      </c>
      <c r="BK106" s="271">
        <v>147175</v>
      </c>
      <c r="BL106" s="271">
        <v>17065128</v>
      </c>
      <c r="BN106" s="21">
        <v>1990</v>
      </c>
    </row>
    <row r="107" spans="2:66" s="24" customFormat="1">
      <c r="B107" s="262" t="s">
        <v>205</v>
      </c>
      <c r="C107" s="21">
        <v>1991</v>
      </c>
      <c r="D107" s="271">
        <v>652302</v>
      </c>
      <c r="E107" s="271">
        <v>652418</v>
      </c>
      <c r="F107" s="271">
        <v>638311</v>
      </c>
      <c r="G107" s="271">
        <v>698773</v>
      </c>
      <c r="H107" s="271">
        <v>707124</v>
      </c>
      <c r="I107" s="271">
        <v>702728</v>
      </c>
      <c r="J107" s="271">
        <v>713784</v>
      </c>
      <c r="K107" s="271">
        <v>664228</v>
      </c>
      <c r="L107" s="271">
        <v>655138</v>
      </c>
      <c r="M107" s="271">
        <v>526498</v>
      </c>
      <c r="N107" s="271">
        <v>433762</v>
      </c>
      <c r="O107" s="271">
        <v>367302</v>
      </c>
      <c r="P107" s="271">
        <v>366779</v>
      </c>
      <c r="Q107" s="271">
        <v>320142</v>
      </c>
      <c r="R107" s="271">
        <v>228494</v>
      </c>
      <c r="S107" s="271">
        <v>158993</v>
      </c>
      <c r="T107" s="271">
        <v>84413</v>
      </c>
      <c r="U107" s="271">
        <v>44220</v>
      </c>
      <c r="V107" s="271">
        <v>8615409</v>
      </c>
      <c r="X107" s="21">
        <v>1991</v>
      </c>
      <c r="Y107" s="271">
        <v>619401</v>
      </c>
      <c r="Z107" s="271">
        <v>619790</v>
      </c>
      <c r="AA107" s="271">
        <v>603308</v>
      </c>
      <c r="AB107" s="271">
        <v>665301</v>
      </c>
      <c r="AC107" s="271">
        <v>689640</v>
      </c>
      <c r="AD107" s="271">
        <v>696935</v>
      </c>
      <c r="AE107" s="271">
        <v>711951</v>
      </c>
      <c r="AF107" s="271">
        <v>664159</v>
      </c>
      <c r="AG107" s="271">
        <v>639133</v>
      </c>
      <c r="AH107" s="271">
        <v>502647</v>
      </c>
      <c r="AI107" s="271">
        <v>413172</v>
      </c>
      <c r="AJ107" s="271">
        <v>358648</v>
      </c>
      <c r="AK107" s="271">
        <v>370089</v>
      </c>
      <c r="AL107" s="271">
        <v>351248</v>
      </c>
      <c r="AM107" s="271">
        <v>282261</v>
      </c>
      <c r="AN107" s="271">
        <v>225502</v>
      </c>
      <c r="AO107" s="271">
        <v>145415</v>
      </c>
      <c r="AP107" s="271">
        <v>110027</v>
      </c>
      <c r="AQ107" s="271">
        <v>8668627</v>
      </c>
      <c r="AS107" s="21">
        <v>1991</v>
      </c>
      <c r="AT107" s="271">
        <v>1271703</v>
      </c>
      <c r="AU107" s="271">
        <v>1272208</v>
      </c>
      <c r="AV107" s="271">
        <v>1241619</v>
      </c>
      <c r="AW107" s="271">
        <v>1364074</v>
      </c>
      <c r="AX107" s="271">
        <v>1396764</v>
      </c>
      <c r="AY107" s="271">
        <v>1399663</v>
      </c>
      <c r="AZ107" s="271">
        <v>1425735</v>
      </c>
      <c r="BA107" s="271">
        <v>1328387</v>
      </c>
      <c r="BB107" s="271">
        <v>1294271</v>
      </c>
      <c r="BC107" s="271">
        <v>1029145</v>
      </c>
      <c r="BD107" s="271">
        <v>846934</v>
      </c>
      <c r="BE107" s="271">
        <v>725950</v>
      </c>
      <c r="BF107" s="271">
        <v>736868</v>
      </c>
      <c r="BG107" s="271">
        <v>671390</v>
      </c>
      <c r="BH107" s="271">
        <v>510755</v>
      </c>
      <c r="BI107" s="271">
        <v>384495</v>
      </c>
      <c r="BJ107" s="271">
        <v>229828</v>
      </c>
      <c r="BK107" s="271">
        <v>154247</v>
      </c>
      <c r="BL107" s="271">
        <v>17284036</v>
      </c>
      <c r="BN107" s="21">
        <v>1991</v>
      </c>
    </row>
    <row r="108" spans="2:66" s="24" customFormat="1">
      <c r="B108" s="262" t="s">
        <v>206</v>
      </c>
      <c r="C108" s="21">
        <v>1992</v>
      </c>
      <c r="D108" s="271">
        <v>658415</v>
      </c>
      <c r="E108" s="271">
        <v>655715</v>
      </c>
      <c r="F108" s="271">
        <v>642244</v>
      </c>
      <c r="G108" s="271">
        <v>677115</v>
      </c>
      <c r="H108" s="271">
        <v>723846</v>
      </c>
      <c r="I108" s="271">
        <v>692798</v>
      </c>
      <c r="J108" s="271">
        <v>725544</v>
      </c>
      <c r="K108" s="271">
        <v>675150</v>
      </c>
      <c r="L108" s="271">
        <v>652916</v>
      </c>
      <c r="M108" s="271">
        <v>561350</v>
      </c>
      <c r="N108" s="271">
        <v>445722</v>
      </c>
      <c r="O108" s="271">
        <v>373792</v>
      </c>
      <c r="P108" s="271">
        <v>362370</v>
      </c>
      <c r="Q108" s="271">
        <v>324682</v>
      </c>
      <c r="R108" s="271">
        <v>239042</v>
      </c>
      <c r="S108" s="271">
        <v>161945</v>
      </c>
      <c r="T108" s="271">
        <v>88310</v>
      </c>
      <c r="U108" s="271">
        <v>47300</v>
      </c>
      <c r="V108" s="271">
        <v>8708256</v>
      </c>
      <c r="X108" s="21">
        <v>1992</v>
      </c>
      <c r="Y108" s="271">
        <v>625533</v>
      </c>
      <c r="Z108" s="271">
        <v>623041</v>
      </c>
      <c r="AA108" s="271">
        <v>608131</v>
      </c>
      <c r="AB108" s="271">
        <v>644102</v>
      </c>
      <c r="AC108" s="271">
        <v>704905</v>
      </c>
      <c r="AD108" s="271">
        <v>688756</v>
      </c>
      <c r="AE108" s="271">
        <v>724467</v>
      </c>
      <c r="AF108" s="271">
        <v>676840</v>
      </c>
      <c r="AG108" s="271">
        <v>641195</v>
      </c>
      <c r="AH108" s="271">
        <v>538066</v>
      </c>
      <c r="AI108" s="271">
        <v>423818</v>
      </c>
      <c r="AJ108" s="271">
        <v>366030</v>
      </c>
      <c r="AK108" s="271">
        <v>364926</v>
      </c>
      <c r="AL108" s="271">
        <v>352619</v>
      </c>
      <c r="AM108" s="271">
        <v>292294</v>
      </c>
      <c r="AN108" s="271">
        <v>228893</v>
      </c>
      <c r="AO108" s="271">
        <v>151335</v>
      </c>
      <c r="AP108" s="271">
        <v>115428</v>
      </c>
      <c r="AQ108" s="271">
        <v>8770379</v>
      </c>
      <c r="AS108" s="21">
        <v>1992</v>
      </c>
      <c r="AT108" s="271">
        <v>1283948</v>
      </c>
      <c r="AU108" s="271">
        <v>1278756</v>
      </c>
      <c r="AV108" s="271">
        <v>1250375</v>
      </c>
      <c r="AW108" s="271">
        <v>1321217</v>
      </c>
      <c r="AX108" s="271">
        <v>1428751</v>
      </c>
      <c r="AY108" s="271">
        <v>1381554</v>
      </c>
      <c r="AZ108" s="271">
        <v>1450011</v>
      </c>
      <c r="BA108" s="271">
        <v>1351990</v>
      </c>
      <c r="BB108" s="271">
        <v>1294111</v>
      </c>
      <c r="BC108" s="271">
        <v>1099416</v>
      </c>
      <c r="BD108" s="271">
        <v>869540</v>
      </c>
      <c r="BE108" s="271">
        <v>739822</v>
      </c>
      <c r="BF108" s="271">
        <v>727296</v>
      </c>
      <c r="BG108" s="271">
        <v>677301</v>
      </c>
      <c r="BH108" s="271">
        <v>531336</v>
      </c>
      <c r="BI108" s="271">
        <v>390838</v>
      </c>
      <c r="BJ108" s="271">
        <v>239645</v>
      </c>
      <c r="BK108" s="271">
        <v>162728</v>
      </c>
      <c r="BL108" s="271">
        <v>17478635</v>
      </c>
      <c r="BN108" s="21">
        <v>1992</v>
      </c>
    </row>
    <row r="109" spans="2:66" s="24" customFormat="1">
      <c r="B109" s="262" t="s">
        <v>206</v>
      </c>
      <c r="C109" s="21">
        <v>1993</v>
      </c>
      <c r="D109" s="271">
        <v>662243</v>
      </c>
      <c r="E109" s="271">
        <v>654171</v>
      </c>
      <c r="F109" s="271">
        <v>648741</v>
      </c>
      <c r="G109" s="271">
        <v>661526</v>
      </c>
      <c r="H109" s="271">
        <v>729572</v>
      </c>
      <c r="I109" s="271">
        <v>683466</v>
      </c>
      <c r="J109" s="271">
        <v>729883</v>
      </c>
      <c r="K109" s="271">
        <v>684410</v>
      </c>
      <c r="L109" s="271">
        <v>652319</v>
      </c>
      <c r="M109" s="271">
        <v>594671</v>
      </c>
      <c r="N109" s="271">
        <v>455025</v>
      </c>
      <c r="O109" s="271">
        <v>382818</v>
      </c>
      <c r="P109" s="271">
        <v>357344</v>
      </c>
      <c r="Q109" s="271">
        <v>329264</v>
      </c>
      <c r="R109" s="271">
        <v>250148</v>
      </c>
      <c r="S109" s="271">
        <v>163045</v>
      </c>
      <c r="T109" s="271">
        <v>93064</v>
      </c>
      <c r="U109" s="271">
        <v>50270</v>
      </c>
      <c r="V109" s="271">
        <v>8781980</v>
      </c>
      <c r="X109" s="21">
        <v>1993</v>
      </c>
      <c r="Y109" s="271">
        <v>628900</v>
      </c>
      <c r="Z109" s="271">
        <v>622929</v>
      </c>
      <c r="AA109" s="271">
        <v>614271</v>
      </c>
      <c r="AB109" s="271">
        <v>629060</v>
      </c>
      <c r="AC109" s="271">
        <v>709923</v>
      </c>
      <c r="AD109" s="271">
        <v>679247</v>
      </c>
      <c r="AE109" s="271">
        <v>729572</v>
      </c>
      <c r="AF109" s="271">
        <v>686977</v>
      </c>
      <c r="AG109" s="271">
        <v>646133</v>
      </c>
      <c r="AH109" s="271">
        <v>571916</v>
      </c>
      <c r="AI109" s="271">
        <v>433132</v>
      </c>
      <c r="AJ109" s="271">
        <v>375004</v>
      </c>
      <c r="AK109" s="271">
        <v>358907</v>
      </c>
      <c r="AL109" s="271">
        <v>354675</v>
      </c>
      <c r="AM109" s="271">
        <v>302977</v>
      </c>
      <c r="AN109" s="271">
        <v>229639</v>
      </c>
      <c r="AO109" s="271">
        <v>158037</v>
      </c>
      <c r="AP109" s="271">
        <v>121529</v>
      </c>
      <c r="AQ109" s="271">
        <v>8852828</v>
      </c>
      <c r="AS109" s="21">
        <v>1993</v>
      </c>
      <c r="AT109" s="271">
        <v>1291143</v>
      </c>
      <c r="AU109" s="271">
        <v>1277100</v>
      </c>
      <c r="AV109" s="271">
        <v>1263012</v>
      </c>
      <c r="AW109" s="271">
        <v>1290586</v>
      </c>
      <c r="AX109" s="271">
        <v>1439495</v>
      </c>
      <c r="AY109" s="271">
        <v>1362713</v>
      </c>
      <c r="AZ109" s="271">
        <v>1459455</v>
      </c>
      <c r="BA109" s="271">
        <v>1371387</v>
      </c>
      <c r="BB109" s="271">
        <v>1298452</v>
      </c>
      <c r="BC109" s="271">
        <v>1166587</v>
      </c>
      <c r="BD109" s="271">
        <v>888157</v>
      </c>
      <c r="BE109" s="271">
        <v>757822</v>
      </c>
      <c r="BF109" s="271">
        <v>716251</v>
      </c>
      <c r="BG109" s="271">
        <v>683939</v>
      </c>
      <c r="BH109" s="271">
        <v>553125</v>
      </c>
      <c r="BI109" s="271">
        <v>392684</v>
      </c>
      <c r="BJ109" s="271">
        <v>251101</v>
      </c>
      <c r="BK109" s="271">
        <v>171799</v>
      </c>
      <c r="BL109" s="271">
        <v>17634808</v>
      </c>
      <c r="BN109" s="21">
        <v>1993</v>
      </c>
    </row>
    <row r="110" spans="2:66" s="24" customFormat="1">
      <c r="B110" s="262" t="s">
        <v>206</v>
      </c>
      <c r="C110" s="21">
        <v>1994</v>
      </c>
      <c r="D110" s="271">
        <v>664778</v>
      </c>
      <c r="E110" s="271">
        <v>654927</v>
      </c>
      <c r="F110" s="271">
        <v>655039</v>
      </c>
      <c r="G110" s="271">
        <v>652224</v>
      </c>
      <c r="H110" s="271">
        <v>727830</v>
      </c>
      <c r="I110" s="271">
        <v>680458</v>
      </c>
      <c r="J110" s="271">
        <v>733076</v>
      </c>
      <c r="K110" s="271">
        <v>693674</v>
      </c>
      <c r="L110" s="271">
        <v>657348</v>
      </c>
      <c r="M110" s="271">
        <v>615014</v>
      </c>
      <c r="N110" s="271">
        <v>473401</v>
      </c>
      <c r="O110" s="271">
        <v>392735</v>
      </c>
      <c r="P110" s="271">
        <v>354213</v>
      </c>
      <c r="Q110" s="271">
        <v>331527</v>
      </c>
      <c r="R110" s="271">
        <v>263090</v>
      </c>
      <c r="S110" s="271">
        <v>162872</v>
      </c>
      <c r="T110" s="271">
        <v>98295</v>
      </c>
      <c r="U110" s="271">
        <v>53176</v>
      </c>
      <c r="V110" s="271">
        <v>8863677</v>
      </c>
      <c r="X110" s="21">
        <v>1994</v>
      </c>
      <c r="Y110" s="271">
        <v>631107</v>
      </c>
      <c r="Z110" s="271">
        <v>623677</v>
      </c>
      <c r="AA110" s="271">
        <v>621243</v>
      </c>
      <c r="AB110" s="271">
        <v>619931</v>
      </c>
      <c r="AC110" s="271">
        <v>706915</v>
      </c>
      <c r="AD110" s="271">
        <v>677151</v>
      </c>
      <c r="AE110" s="271">
        <v>732766</v>
      </c>
      <c r="AF110" s="271">
        <v>696154</v>
      </c>
      <c r="AG110" s="271">
        <v>655470</v>
      </c>
      <c r="AH110" s="271">
        <v>594394</v>
      </c>
      <c r="AI110" s="271">
        <v>451716</v>
      </c>
      <c r="AJ110" s="271">
        <v>384526</v>
      </c>
      <c r="AK110" s="271">
        <v>355876</v>
      </c>
      <c r="AL110" s="271">
        <v>353443</v>
      </c>
      <c r="AM110" s="271">
        <v>316404</v>
      </c>
      <c r="AN110" s="271">
        <v>227190</v>
      </c>
      <c r="AO110" s="271">
        <v>166739</v>
      </c>
      <c r="AP110" s="271">
        <v>127089</v>
      </c>
      <c r="AQ110" s="271">
        <v>8941791</v>
      </c>
      <c r="AS110" s="21">
        <v>1994</v>
      </c>
      <c r="AT110" s="271">
        <v>1295885</v>
      </c>
      <c r="AU110" s="271">
        <v>1278604</v>
      </c>
      <c r="AV110" s="271">
        <v>1276282</v>
      </c>
      <c r="AW110" s="271">
        <v>1272155</v>
      </c>
      <c r="AX110" s="271">
        <v>1434745</v>
      </c>
      <c r="AY110" s="271">
        <v>1357609</v>
      </c>
      <c r="AZ110" s="271">
        <v>1465842</v>
      </c>
      <c r="BA110" s="271">
        <v>1389828</v>
      </c>
      <c r="BB110" s="271">
        <v>1312818</v>
      </c>
      <c r="BC110" s="271">
        <v>1209408</v>
      </c>
      <c r="BD110" s="271">
        <v>925117</v>
      </c>
      <c r="BE110" s="271">
        <v>777261</v>
      </c>
      <c r="BF110" s="271">
        <v>710089</v>
      </c>
      <c r="BG110" s="271">
        <v>684970</v>
      </c>
      <c r="BH110" s="271">
        <v>579494</v>
      </c>
      <c r="BI110" s="271">
        <v>390062</v>
      </c>
      <c r="BJ110" s="271">
        <v>265034</v>
      </c>
      <c r="BK110" s="271">
        <v>180265</v>
      </c>
      <c r="BL110" s="271">
        <v>17805468</v>
      </c>
      <c r="BN110" s="21">
        <v>1994</v>
      </c>
    </row>
    <row r="111" spans="2:66" s="24" customFormat="1">
      <c r="B111" s="262" t="s">
        <v>206</v>
      </c>
      <c r="C111" s="21">
        <v>1995</v>
      </c>
      <c r="D111" s="271">
        <v>664968</v>
      </c>
      <c r="E111" s="271">
        <v>660314</v>
      </c>
      <c r="F111" s="271">
        <v>661646</v>
      </c>
      <c r="G111" s="271">
        <v>647820</v>
      </c>
      <c r="H111" s="271">
        <v>721737</v>
      </c>
      <c r="I111" s="271">
        <v>688392</v>
      </c>
      <c r="J111" s="271">
        <v>728176</v>
      </c>
      <c r="K111" s="271">
        <v>708556</v>
      </c>
      <c r="L111" s="271">
        <v>663469</v>
      </c>
      <c r="M111" s="271">
        <v>633152</v>
      </c>
      <c r="N111" s="271">
        <v>494305</v>
      </c>
      <c r="O111" s="271">
        <v>405139</v>
      </c>
      <c r="P111" s="271">
        <v>352124</v>
      </c>
      <c r="Q111" s="271">
        <v>333907</v>
      </c>
      <c r="R111" s="271">
        <v>269007</v>
      </c>
      <c r="S111" s="271">
        <v>168892</v>
      </c>
      <c r="T111" s="271">
        <v>102233</v>
      </c>
      <c r="U111" s="271">
        <v>56593</v>
      </c>
      <c r="V111" s="271">
        <v>8960430</v>
      </c>
      <c r="X111" s="21">
        <v>1995</v>
      </c>
      <c r="Y111" s="271">
        <v>631233</v>
      </c>
      <c r="Z111" s="271">
        <v>627920</v>
      </c>
      <c r="AA111" s="271">
        <v>629492</v>
      </c>
      <c r="AB111" s="271">
        <v>615454</v>
      </c>
      <c r="AC111" s="271">
        <v>701113</v>
      </c>
      <c r="AD111" s="271">
        <v>684303</v>
      </c>
      <c r="AE111" s="271">
        <v>728717</v>
      </c>
      <c r="AF111" s="271">
        <v>710085</v>
      </c>
      <c r="AG111" s="271">
        <v>665515</v>
      </c>
      <c r="AH111" s="271">
        <v>614519</v>
      </c>
      <c r="AI111" s="271">
        <v>474113</v>
      </c>
      <c r="AJ111" s="271">
        <v>393968</v>
      </c>
      <c r="AK111" s="271">
        <v>355373</v>
      </c>
      <c r="AL111" s="271">
        <v>352815</v>
      </c>
      <c r="AM111" s="271">
        <v>321718</v>
      </c>
      <c r="AN111" s="271">
        <v>232527</v>
      </c>
      <c r="AO111" s="271">
        <v>171783</v>
      </c>
      <c r="AP111" s="271">
        <v>133804</v>
      </c>
      <c r="AQ111" s="271">
        <v>9044452</v>
      </c>
      <c r="AS111" s="21">
        <v>1995</v>
      </c>
      <c r="AT111" s="271">
        <v>1296201</v>
      </c>
      <c r="AU111" s="271">
        <v>1288234</v>
      </c>
      <c r="AV111" s="271">
        <v>1291138</v>
      </c>
      <c r="AW111" s="271">
        <v>1263274</v>
      </c>
      <c r="AX111" s="271">
        <v>1422850</v>
      </c>
      <c r="AY111" s="271">
        <v>1372695</v>
      </c>
      <c r="AZ111" s="271">
        <v>1456893</v>
      </c>
      <c r="BA111" s="271">
        <v>1418641</v>
      </c>
      <c r="BB111" s="271">
        <v>1328984</v>
      </c>
      <c r="BC111" s="271">
        <v>1247671</v>
      </c>
      <c r="BD111" s="271">
        <v>968418</v>
      </c>
      <c r="BE111" s="271">
        <v>799107</v>
      </c>
      <c r="BF111" s="271">
        <v>707497</v>
      </c>
      <c r="BG111" s="271">
        <v>686722</v>
      </c>
      <c r="BH111" s="271">
        <v>590725</v>
      </c>
      <c r="BI111" s="271">
        <v>401419</v>
      </c>
      <c r="BJ111" s="271">
        <v>274016</v>
      </c>
      <c r="BK111" s="271">
        <v>190397</v>
      </c>
      <c r="BL111" s="271">
        <v>18004882</v>
      </c>
      <c r="BN111" s="21">
        <v>1995</v>
      </c>
    </row>
    <row r="112" spans="2:66" s="24" customFormat="1">
      <c r="B112" s="262" t="s">
        <v>206</v>
      </c>
      <c r="C112" s="21">
        <v>1996</v>
      </c>
      <c r="D112" s="271">
        <v>662765</v>
      </c>
      <c r="E112" s="271">
        <v>666388</v>
      </c>
      <c r="F112" s="271">
        <v>667360</v>
      </c>
      <c r="G112" s="271">
        <v>651540</v>
      </c>
      <c r="H112" s="271">
        <v>704790</v>
      </c>
      <c r="I112" s="271">
        <v>706329</v>
      </c>
      <c r="J112" s="271">
        <v>717855</v>
      </c>
      <c r="K112" s="271">
        <v>723767</v>
      </c>
      <c r="L112" s="271">
        <v>673445</v>
      </c>
      <c r="M112" s="271">
        <v>651628</v>
      </c>
      <c r="N112" s="271">
        <v>514981</v>
      </c>
      <c r="O112" s="271">
        <v>417797</v>
      </c>
      <c r="P112" s="271">
        <v>352091</v>
      </c>
      <c r="Q112" s="271">
        <v>335788</v>
      </c>
      <c r="R112" s="271">
        <v>274750</v>
      </c>
      <c r="S112" s="271">
        <v>178711</v>
      </c>
      <c r="T112" s="271">
        <v>105336</v>
      </c>
      <c r="U112" s="271">
        <v>60003</v>
      </c>
      <c r="V112" s="271">
        <v>9065324</v>
      </c>
      <c r="X112" s="21">
        <v>1996</v>
      </c>
      <c r="Y112" s="271">
        <v>628737</v>
      </c>
      <c r="Z112" s="271">
        <v>634075</v>
      </c>
      <c r="AA112" s="271">
        <v>635261</v>
      </c>
      <c r="AB112" s="271">
        <v>620152</v>
      </c>
      <c r="AC112" s="271">
        <v>683966</v>
      </c>
      <c r="AD112" s="271">
        <v>703453</v>
      </c>
      <c r="AE112" s="271">
        <v>720913</v>
      </c>
      <c r="AF112" s="271">
        <v>726422</v>
      </c>
      <c r="AG112" s="271">
        <v>676241</v>
      </c>
      <c r="AH112" s="271">
        <v>637156</v>
      </c>
      <c r="AI112" s="271">
        <v>494971</v>
      </c>
      <c r="AJ112" s="271">
        <v>405540</v>
      </c>
      <c r="AK112" s="271">
        <v>354905</v>
      </c>
      <c r="AL112" s="271">
        <v>352999</v>
      </c>
      <c r="AM112" s="271">
        <v>325411</v>
      </c>
      <c r="AN112" s="271">
        <v>242603</v>
      </c>
      <c r="AO112" s="271">
        <v>175736</v>
      </c>
      <c r="AP112" s="271">
        <v>140902</v>
      </c>
      <c r="AQ112" s="271">
        <v>9159443</v>
      </c>
      <c r="AS112" s="21">
        <v>1996</v>
      </c>
      <c r="AT112" s="271">
        <v>1291502</v>
      </c>
      <c r="AU112" s="271">
        <v>1300463</v>
      </c>
      <c r="AV112" s="271">
        <v>1302621</v>
      </c>
      <c r="AW112" s="271">
        <v>1271692</v>
      </c>
      <c r="AX112" s="271">
        <v>1388756</v>
      </c>
      <c r="AY112" s="271">
        <v>1409782</v>
      </c>
      <c r="AZ112" s="271">
        <v>1438768</v>
      </c>
      <c r="BA112" s="271">
        <v>1450189</v>
      </c>
      <c r="BB112" s="271">
        <v>1349686</v>
      </c>
      <c r="BC112" s="271">
        <v>1288784</v>
      </c>
      <c r="BD112" s="271">
        <v>1009952</v>
      </c>
      <c r="BE112" s="271">
        <v>823337</v>
      </c>
      <c r="BF112" s="271">
        <v>706996</v>
      </c>
      <c r="BG112" s="271">
        <v>688787</v>
      </c>
      <c r="BH112" s="271">
        <v>600161</v>
      </c>
      <c r="BI112" s="271">
        <v>421314</v>
      </c>
      <c r="BJ112" s="271">
        <v>281072</v>
      </c>
      <c r="BK112" s="271">
        <v>200905</v>
      </c>
      <c r="BL112" s="271">
        <v>18224767</v>
      </c>
      <c r="BN112" s="21">
        <v>1996</v>
      </c>
    </row>
    <row r="113" spans="1:66" s="24" customFormat="1">
      <c r="B113" s="262" t="s">
        <v>206</v>
      </c>
      <c r="C113" s="22">
        <v>1997</v>
      </c>
      <c r="D113" s="271">
        <v>662892</v>
      </c>
      <c r="E113" s="271">
        <v>672513</v>
      </c>
      <c r="F113" s="271">
        <v>667935</v>
      </c>
      <c r="G113" s="271">
        <v>650576</v>
      </c>
      <c r="H113" s="271">
        <v>684030</v>
      </c>
      <c r="I113" s="271">
        <v>721681</v>
      </c>
      <c r="J113" s="271">
        <v>707331</v>
      </c>
      <c r="K113" s="271">
        <v>734299</v>
      </c>
      <c r="L113" s="271">
        <v>683411</v>
      </c>
      <c r="M113" s="271">
        <v>647382</v>
      </c>
      <c r="N113" s="271">
        <v>555106</v>
      </c>
      <c r="O113" s="271">
        <v>432327</v>
      </c>
      <c r="P113" s="271">
        <v>359692</v>
      </c>
      <c r="Q113" s="271">
        <v>335719</v>
      </c>
      <c r="R113" s="271">
        <v>280491</v>
      </c>
      <c r="S113" s="271">
        <v>189031</v>
      </c>
      <c r="T113" s="271">
        <v>108165</v>
      </c>
      <c r="U113" s="271">
        <v>63596</v>
      </c>
      <c r="V113" s="271">
        <v>9156177</v>
      </c>
      <c r="X113" s="22">
        <v>1997</v>
      </c>
      <c r="Y113" s="271">
        <v>628456</v>
      </c>
      <c r="Z113" s="271">
        <v>639529</v>
      </c>
      <c r="AA113" s="271">
        <v>637066</v>
      </c>
      <c r="AB113" s="271">
        <v>619415</v>
      </c>
      <c r="AC113" s="271">
        <v>665351</v>
      </c>
      <c r="AD113" s="271">
        <v>721422</v>
      </c>
      <c r="AE113" s="271">
        <v>712581</v>
      </c>
      <c r="AF113" s="271">
        <v>739458</v>
      </c>
      <c r="AG113" s="271">
        <v>688647</v>
      </c>
      <c r="AH113" s="271">
        <v>639732</v>
      </c>
      <c r="AI113" s="271">
        <v>534489</v>
      </c>
      <c r="AJ113" s="271">
        <v>418970</v>
      </c>
      <c r="AK113" s="271">
        <v>361729</v>
      </c>
      <c r="AL113" s="271">
        <v>350416</v>
      </c>
      <c r="AM113" s="271">
        <v>326911</v>
      </c>
      <c r="AN113" s="271">
        <v>255124</v>
      </c>
      <c r="AO113" s="271">
        <v>178927</v>
      </c>
      <c r="AP113" s="271">
        <v>148637</v>
      </c>
      <c r="AQ113" s="271">
        <v>9266860</v>
      </c>
      <c r="AS113" s="22">
        <v>1997</v>
      </c>
      <c r="AT113" s="271">
        <v>1291348</v>
      </c>
      <c r="AU113" s="271">
        <v>1312042</v>
      </c>
      <c r="AV113" s="271">
        <v>1305001</v>
      </c>
      <c r="AW113" s="271">
        <v>1269991</v>
      </c>
      <c r="AX113" s="271">
        <v>1349381</v>
      </c>
      <c r="AY113" s="271">
        <v>1443103</v>
      </c>
      <c r="AZ113" s="271">
        <v>1419912</v>
      </c>
      <c r="BA113" s="271">
        <v>1473757</v>
      </c>
      <c r="BB113" s="271">
        <v>1372058</v>
      </c>
      <c r="BC113" s="271">
        <v>1287114</v>
      </c>
      <c r="BD113" s="271">
        <v>1089595</v>
      </c>
      <c r="BE113" s="271">
        <v>851297</v>
      </c>
      <c r="BF113" s="271">
        <v>721421</v>
      </c>
      <c r="BG113" s="271">
        <v>686135</v>
      </c>
      <c r="BH113" s="271">
        <v>607402</v>
      </c>
      <c r="BI113" s="271">
        <v>444155</v>
      </c>
      <c r="BJ113" s="271">
        <v>287092</v>
      </c>
      <c r="BK113" s="271">
        <v>212233</v>
      </c>
      <c r="BL113" s="271">
        <v>18423037</v>
      </c>
      <c r="BN113" s="22">
        <v>1997</v>
      </c>
    </row>
    <row r="114" spans="1:66" s="24" customFormat="1">
      <c r="B114" s="262" t="s">
        <v>206</v>
      </c>
      <c r="C114" s="22">
        <v>1998</v>
      </c>
      <c r="D114" s="271">
        <v>659846</v>
      </c>
      <c r="E114" s="271">
        <v>678648</v>
      </c>
      <c r="F114" s="271">
        <v>669025</v>
      </c>
      <c r="G114" s="271">
        <v>654333</v>
      </c>
      <c r="H114" s="271">
        <v>666781</v>
      </c>
      <c r="I114" s="271">
        <v>726757</v>
      </c>
      <c r="J114" s="271">
        <v>698912</v>
      </c>
      <c r="K114" s="271">
        <v>742592</v>
      </c>
      <c r="L114" s="271">
        <v>691245</v>
      </c>
      <c r="M114" s="271">
        <v>651752</v>
      </c>
      <c r="N114" s="271">
        <v>588896</v>
      </c>
      <c r="O114" s="271">
        <v>446539</v>
      </c>
      <c r="P114" s="271">
        <v>369909</v>
      </c>
      <c r="Q114" s="271">
        <v>333578</v>
      </c>
      <c r="R114" s="271">
        <v>286711</v>
      </c>
      <c r="S114" s="271">
        <v>199609</v>
      </c>
      <c r="T114" s="271">
        <v>110161</v>
      </c>
      <c r="U114" s="271">
        <v>67849</v>
      </c>
      <c r="V114" s="271">
        <v>9243143</v>
      </c>
      <c r="X114" s="22">
        <v>1998</v>
      </c>
      <c r="Y114" s="271">
        <v>625240</v>
      </c>
      <c r="Z114" s="271">
        <v>645201</v>
      </c>
      <c r="AA114" s="271">
        <v>638561</v>
      </c>
      <c r="AB114" s="271">
        <v>623366</v>
      </c>
      <c r="AC114" s="271">
        <v>647861</v>
      </c>
      <c r="AD114" s="271">
        <v>728840</v>
      </c>
      <c r="AE114" s="271">
        <v>705818</v>
      </c>
      <c r="AF114" s="271">
        <v>748763</v>
      </c>
      <c r="AG114" s="271">
        <v>698890</v>
      </c>
      <c r="AH114" s="271">
        <v>650374</v>
      </c>
      <c r="AI114" s="271">
        <v>569538</v>
      </c>
      <c r="AJ114" s="271">
        <v>431030</v>
      </c>
      <c r="AK114" s="271">
        <v>370363</v>
      </c>
      <c r="AL114" s="271">
        <v>347086</v>
      </c>
      <c r="AM114" s="271">
        <v>329223</v>
      </c>
      <c r="AN114" s="271">
        <v>267311</v>
      </c>
      <c r="AO114" s="271">
        <v>181053</v>
      </c>
      <c r="AP114" s="271">
        <v>155923</v>
      </c>
      <c r="AQ114" s="271">
        <v>9364441</v>
      </c>
      <c r="AS114" s="22">
        <v>1998</v>
      </c>
      <c r="AT114" s="271">
        <v>1285086</v>
      </c>
      <c r="AU114" s="271">
        <v>1323849</v>
      </c>
      <c r="AV114" s="271">
        <v>1307586</v>
      </c>
      <c r="AW114" s="271">
        <v>1277699</v>
      </c>
      <c r="AX114" s="271">
        <v>1314642</v>
      </c>
      <c r="AY114" s="271">
        <v>1455597</v>
      </c>
      <c r="AZ114" s="271">
        <v>1404730</v>
      </c>
      <c r="BA114" s="271">
        <v>1491355</v>
      </c>
      <c r="BB114" s="271">
        <v>1390135</v>
      </c>
      <c r="BC114" s="271">
        <v>1302126</v>
      </c>
      <c r="BD114" s="271">
        <v>1158434</v>
      </c>
      <c r="BE114" s="271">
        <v>877569</v>
      </c>
      <c r="BF114" s="271">
        <v>740272</v>
      </c>
      <c r="BG114" s="271">
        <v>680664</v>
      </c>
      <c r="BH114" s="271">
        <v>615934</v>
      </c>
      <c r="BI114" s="271">
        <v>466920</v>
      </c>
      <c r="BJ114" s="271">
        <v>291214</v>
      </c>
      <c r="BK114" s="271">
        <v>223772</v>
      </c>
      <c r="BL114" s="271">
        <v>18607584</v>
      </c>
      <c r="BN114" s="22">
        <v>1998</v>
      </c>
    </row>
    <row r="115" spans="1:66" s="24" customFormat="1">
      <c r="B115" s="262" t="s">
        <v>206</v>
      </c>
      <c r="C115" s="22">
        <v>1999</v>
      </c>
      <c r="D115" s="271">
        <v>656573</v>
      </c>
      <c r="E115" s="271">
        <v>684584</v>
      </c>
      <c r="F115" s="271">
        <v>673203</v>
      </c>
      <c r="G115" s="271">
        <v>661460</v>
      </c>
      <c r="H115" s="271">
        <v>654635</v>
      </c>
      <c r="I115" s="271">
        <v>724828</v>
      </c>
      <c r="J115" s="271">
        <v>697610</v>
      </c>
      <c r="K115" s="271">
        <v>746944</v>
      </c>
      <c r="L115" s="271">
        <v>702161</v>
      </c>
      <c r="M115" s="271">
        <v>658616</v>
      </c>
      <c r="N115" s="271">
        <v>610701</v>
      </c>
      <c r="O115" s="271">
        <v>466293</v>
      </c>
      <c r="P115" s="271">
        <v>382630</v>
      </c>
      <c r="Q115" s="271">
        <v>331808</v>
      </c>
      <c r="R115" s="271">
        <v>292814</v>
      </c>
      <c r="S115" s="271">
        <v>210930</v>
      </c>
      <c r="T115" s="271">
        <v>111946</v>
      </c>
      <c r="U115" s="271">
        <v>72373</v>
      </c>
      <c r="V115" s="271">
        <v>9340109</v>
      </c>
      <c r="X115" s="22">
        <v>1999</v>
      </c>
      <c r="Y115" s="271">
        <v>623110</v>
      </c>
      <c r="Z115" s="271">
        <v>649805</v>
      </c>
      <c r="AA115" s="271">
        <v>642777</v>
      </c>
      <c r="AB115" s="271">
        <v>631458</v>
      </c>
      <c r="AC115" s="271">
        <v>636013</v>
      </c>
      <c r="AD115" s="271">
        <v>727526</v>
      </c>
      <c r="AE115" s="271">
        <v>707052</v>
      </c>
      <c r="AF115" s="271">
        <v>753976</v>
      </c>
      <c r="AG115" s="271">
        <v>710623</v>
      </c>
      <c r="AH115" s="271">
        <v>661719</v>
      </c>
      <c r="AI115" s="271">
        <v>594449</v>
      </c>
      <c r="AJ115" s="271">
        <v>449965</v>
      </c>
      <c r="AK115" s="271">
        <v>381927</v>
      </c>
      <c r="AL115" s="271">
        <v>344044</v>
      </c>
      <c r="AM115" s="271">
        <v>331349</v>
      </c>
      <c r="AN115" s="271">
        <v>279199</v>
      </c>
      <c r="AO115" s="271">
        <v>181998</v>
      </c>
      <c r="AP115" s="271">
        <v>165165</v>
      </c>
      <c r="AQ115" s="271">
        <v>9472155</v>
      </c>
      <c r="AS115" s="22">
        <v>1999</v>
      </c>
      <c r="AT115" s="271">
        <v>1279683</v>
      </c>
      <c r="AU115" s="271">
        <v>1334389</v>
      </c>
      <c r="AV115" s="271">
        <v>1315980</v>
      </c>
      <c r="AW115" s="271">
        <v>1292918</v>
      </c>
      <c r="AX115" s="271">
        <v>1290648</v>
      </c>
      <c r="AY115" s="271">
        <v>1452354</v>
      </c>
      <c r="AZ115" s="271">
        <v>1404662</v>
      </c>
      <c r="BA115" s="271">
        <v>1500920</v>
      </c>
      <c r="BB115" s="271">
        <v>1412784</v>
      </c>
      <c r="BC115" s="271">
        <v>1320335</v>
      </c>
      <c r="BD115" s="271">
        <v>1205150</v>
      </c>
      <c r="BE115" s="271">
        <v>916258</v>
      </c>
      <c r="BF115" s="271">
        <v>764557</v>
      </c>
      <c r="BG115" s="271">
        <v>675852</v>
      </c>
      <c r="BH115" s="271">
        <v>624163</v>
      </c>
      <c r="BI115" s="271">
        <v>490129</v>
      </c>
      <c r="BJ115" s="271">
        <v>293944</v>
      </c>
      <c r="BK115" s="271">
        <v>237538</v>
      </c>
      <c r="BL115" s="271">
        <v>18812264</v>
      </c>
      <c r="BN115" s="22">
        <v>1999</v>
      </c>
    </row>
    <row r="116" spans="1:66" s="25" customFormat="1">
      <c r="A116" s="24"/>
      <c r="B116" s="262" t="s">
        <v>206</v>
      </c>
      <c r="C116" s="23">
        <v>2000</v>
      </c>
      <c r="D116" s="271">
        <v>653221</v>
      </c>
      <c r="E116" s="271">
        <v>688195</v>
      </c>
      <c r="F116" s="271">
        <v>680131</v>
      </c>
      <c r="G116" s="271">
        <v>671954</v>
      </c>
      <c r="H116" s="271">
        <v>649535</v>
      </c>
      <c r="I116" s="271">
        <v>716339</v>
      </c>
      <c r="J116" s="271">
        <v>704211</v>
      </c>
      <c r="K116" s="271">
        <v>744059</v>
      </c>
      <c r="L116" s="271">
        <v>715742</v>
      </c>
      <c r="M116" s="271">
        <v>663238</v>
      </c>
      <c r="N116" s="271">
        <v>630498</v>
      </c>
      <c r="O116" s="271">
        <v>487075</v>
      </c>
      <c r="P116" s="271">
        <v>398235</v>
      </c>
      <c r="Q116" s="271">
        <v>329907</v>
      </c>
      <c r="R116" s="271">
        <v>297685</v>
      </c>
      <c r="S116" s="271">
        <v>218191</v>
      </c>
      <c r="T116" s="271">
        <v>118211</v>
      </c>
      <c r="U116" s="271">
        <v>77038</v>
      </c>
      <c r="V116" s="271">
        <v>9443465</v>
      </c>
      <c r="X116" s="23">
        <v>2000</v>
      </c>
      <c r="Y116" s="271">
        <v>620507</v>
      </c>
      <c r="Z116" s="271">
        <v>653189</v>
      </c>
      <c r="AA116" s="271">
        <v>648099</v>
      </c>
      <c r="AB116" s="271">
        <v>643833</v>
      </c>
      <c r="AC116" s="271">
        <v>630318</v>
      </c>
      <c r="AD116" s="271">
        <v>721080</v>
      </c>
      <c r="AE116" s="271">
        <v>714004</v>
      </c>
      <c r="AF116" s="271">
        <v>752101</v>
      </c>
      <c r="AG116" s="271">
        <v>724739</v>
      </c>
      <c r="AH116" s="271">
        <v>670207</v>
      </c>
      <c r="AI116" s="271">
        <v>619246</v>
      </c>
      <c r="AJ116" s="271">
        <v>470468</v>
      </c>
      <c r="AK116" s="271">
        <v>394318</v>
      </c>
      <c r="AL116" s="271">
        <v>342887</v>
      </c>
      <c r="AM116" s="271">
        <v>331527</v>
      </c>
      <c r="AN116" s="271">
        <v>285927</v>
      </c>
      <c r="AO116" s="271">
        <v>188803</v>
      </c>
      <c r="AP116" s="271">
        <v>174084</v>
      </c>
      <c r="AQ116" s="271">
        <v>9585337</v>
      </c>
      <c r="AS116" s="23">
        <v>2000</v>
      </c>
      <c r="AT116" s="271">
        <v>1273728</v>
      </c>
      <c r="AU116" s="271">
        <v>1341384</v>
      </c>
      <c r="AV116" s="271">
        <v>1328230</v>
      </c>
      <c r="AW116" s="271">
        <v>1315787</v>
      </c>
      <c r="AX116" s="271">
        <v>1279853</v>
      </c>
      <c r="AY116" s="271">
        <v>1437419</v>
      </c>
      <c r="AZ116" s="271">
        <v>1418215</v>
      </c>
      <c r="BA116" s="271">
        <v>1496160</v>
      </c>
      <c r="BB116" s="271">
        <v>1440481</v>
      </c>
      <c r="BC116" s="271">
        <v>1333445</v>
      </c>
      <c r="BD116" s="271">
        <v>1249744</v>
      </c>
      <c r="BE116" s="271">
        <v>957543</v>
      </c>
      <c r="BF116" s="271">
        <v>792553</v>
      </c>
      <c r="BG116" s="271">
        <v>672794</v>
      </c>
      <c r="BH116" s="271">
        <v>629212</v>
      </c>
      <c r="BI116" s="271">
        <v>504118</v>
      </c>
      <c r="BJ116" s="271">
        <v>307014</v>
      </c>
      <c r="BK116" s="271">
        <v>251122</v>
      </c>
      <c r="BL116" s="271">
        <v>19028802</v>
      </c>
      <c r="BN116" s="23">
        <v>2000</v>
      </c>
    </row>
    <row r="117" spans="1:66" s="24" customFormat="1">
      <c r="B117" s="262" t="s">
        <v>206</v>
      </c>
      <c r="C117" s="22">
        <v>2001</v>
      </c>
      <c r="D117" s="271">
        <v>653053</v>
      </c>
      <c r="E117" s="271">
        <v>689098</v>
      </c>
      <c r="F117" s="271">
        <v>688396</v>
      </c>
      <c r="G117" s="271">
        <v>684154</v>
      </c>
      <c r="H117" s="271">
        <v>654544</v>
      </c>
      <c r="I117" s="271">
        <v>694298</v>
      </c>
      <c r="J117" s="271">
        <v>722451</v>
      </c>
      <c r="K117" s="271">
        <v>736877</v>
      </c>
      <c r="L117" s="271">
        <v>729922</v>
      </c>
      <c r="M117" s="271">
        <v>670907</v>
      </c>
      <c r="N117" s="271">
        <v>648130</v>
      </c>
      <c r="O117" s="271">
        <v>509420</v>
      </c>
      <c r="P117" s="271">
        <v>411183</v>
      </c>
      <c r="Q117" s="271">
        <v>333321</v>
      </c>
      <c r="R117" s="271">
        <v>301501</v>
      </c>
      <c r="S117" s="271">
        <v>225821</v>
      </c>
      <c r="T117" s="271">
        <v>127383</v>
      </c>
      <c r="U117" s="271">
        <v>81367</v>
      </c>
      <c r="V117" s="271">
        <v>9561826</v>
      </c>
      <c r="X117" s="22">
        <v>2001</v>
      </c>
      <c r="Y117" s="271">
        <v>620632</v>
      </c>
      <c r="Z117" s="271">
        <v>653425</v>
      </c>
      <c r="AA117" s="271">
        <v>655629</v>
      </c>
      <c r="AB117" s="271">
        <v>655832</v>
      </c>
      <c r="AC117" s="271">
        <v>635585</v>
      </c>
      <c r="AD117" s="271">
        <v>699510</v>
      </c>
      <c r="AE117" s="271">
        <v>735150</v>
      </c>
      <c r="AF117" s="271">
        <v>746155</v>
      </c>
      <c r="AG117" s="271">
        <v>740243</v>
      </c>
      <c r="AH117" s="271">
        <v>679338</v>
      </c>
      <c r="AI117" s="271">
        <v>643855</v>
      </c>
      <c r="AJ117" s="271">
        <v>492559</v>
      </c>
      <c r="AK117" s="271">
        <v>405285</v>
      </c>
      <c r="AL117" s="271">
        <v>344577</v>
      </c>
      <c r="AM117" s="271">
        <v>332562</v>
      </c>
      <c r="AN117" s="271">
        <v>290027</v>
      </c>
      <c r="AO117" s="271">
        <v>200436</v>
      </c>
      <c r="AP117" s="271">
        <v>182075</v>
      </c>
      <c r="AQ117" s="271">
        <v>9712875</v>
      </c>
      <c r="AS117" s="22">
        <v>2001</v>
      </c>
      <c r="AT117" s="271">
        <v>1273685</v>
      </c>
      <c r="AU117" s="271">
        <v>1342523</v>
      </c>
      <c r="AV117" s="271">
        <v>1344025</v>
      </c>
      <c r="AW117" s="271">
        <v>1339986</v>
      </c>
      <c r="AX117" s="271">
        <v>1290129</v>
      </c>
      <c r="AY117" s="271">
        <v>1393808</v>
      </c>
      <c r="AZ117" s="271">
        <v>1457601</v>
      </c>
      <c r="BA117" s="271">
        <v>1483032</v>
      </c>
      <c r="BB117" s="271">
        <v>1470165</v>
      </c>
      <c r="BC117" s="271">
        <v>1350245</v>
      </c>
      <c r="BD117" s="271">
        <v>1291985</v>
      </c>
      <c r="BE117" s="271">
        <v>1001979</v>
      </c>
      <c r="BF117" s="271">
        <v>816468</v>
      </c>
      <c r="BG117" s="271">
        <v>677898</v>
      </c>
      <c r="BH117" s="271">
        <v>634063</v>
      </c>
      <c r="BI117" s="271">
        <v>515848</v>
      </c>
      <c r="BJ117" s="271">
        <v>327819</v>
      </c>
      <c r="BK117" s="271">
        <v>263442</v>
      </c>
      <c r="BL117" s="271">
        <v>19274701</v>
      </c>
      <c r="BN117" s="22">
        <v>2001</v>
      </c>
    </row>
    <row r="118" spans="1:66" s="24" customFormat="1">
      <c r="B118" s="262" t="s">
        <v>206</v>
      </c>
      <c r="C118" s="23">
        <v>2002</v>
      </c>
      <c r="D118" s="271">
        <v>650563</v>
      </c>
      <c r="E118" s="271">
        <v>686788</v>
      </c>
      <c r="F118" s="271">
        <v>695811</v>
      </c>
      <c r="G118" s="271">
        <v>689986</v>
      </c>
      <c r="H118" s="271">
        <v>668791</v>
      </c>
      <c r="I118" s="271">
        <v>682089</v>
      </c>
      <c r="J118" s="271">
        <v>738914</v>
      </c>
      <c r="K118" s="271">
        <v>728346</v>
      </c>
      <c r="L118" s="271">
        <v>745106</v>
      </c>
      <c r="M118" s="271">
        <v>681079</v>
      </c>
      <c r="N118" s="271">
        <v>644584</v>
      </c>
      <c r="O118" s="271">
        <v>545884</v>
      </c>
      <c r="P118" s="271">
        <v>423058</v>
      </c>
      <c r="Q118" s="271">
        <v>341402</v>
      </c>
      <c r="R118" s="271">
        <v>301422</v>
      </c>
      <c r="S118" s="271">
        <v>231304</v>
      </c>
      <c r="T118" s="271">
        <v>135732</v>
      </c>
      <c r="U118" s="271">
        <v>84624</v>
      </c>
      <c r="V118" s="271">
        <v>9675483</v>
      </c>
      <c r="X118" s="23">
        <v>2002</v>
      </c>
      <c r="Y118" s="271">
        <v>618479</v>
      </c>
      <c r="Z118" s="271">
        <v>650643</v>
      </c>
      <c r="AA118" s="271">
        <v>662322</v>
      </c>
      <c r="AB118" s="271">
        <v>661925</v>
      </c>
      <c r="AC118" s="271">
        <v>646892</v>
      </c>
      <c r="AD118" s="271">
        <v>681715</v>
      </c>
      <c r="AE118" s="271">
        <v>751776</v>
      </c>
      <c r="AF118" s="271">
        <v>737748</v>
      </c>
      <c r="AG118" s="271">
        <v>755459</v>
      </c>
      <c r="AH118" s="271">
        <v>689625</v>
      </c>
      <c r="AI118" s="271">
        <v>643712</v>
      </c>
      <c r="AJ118" s="271">
        <v>532020</v>
      </c>
      <c r="AK118" s="271">
        <v>416226</v>
      </c>
      <c r="AL118" s="271">
        <v>352056</v>
      </c>
      <c r="AM118" s="271">
        <v>329725</v>
      </c>
      <c r="AN118" s="271">
        <v>292051</v>
      </c>
      <c r="AO118" s="271">
        <v>209425</v>
      </c>
      <c r="AP118" s="271">
        <v>187928</v>
      </c>
      <c r="AQ118" s="271">
        <v>9819727</v>
      </c>
      <c r="AS118" s="23">
        <v>2002</v>
      </c>
      <c r="AT118" s="271">
        <v>1269042</v>
      </c>
      <c r="AU118" s="271">
        <v>1337431</v>
      </c>
      <c r="AV118" s="271">
        <v>1358133</v>
      </c>
      <c r="AW118" s="271">
        <v>1351911</v>
      </c>
      <c r="AX118" s="271">
        <v>1315683</v>
      </c>
      <c r="AY118" s="271">
        <v>1363804</v>
      </c>
      <c r="AZ118" s="271">
        <v>1490690</v>
      </c>
      <c r="BA118" s="271">
        <v>1466094</v>
      </c>
      <c r="BB118" s="271">
        <v>1500565</v>
      </c>
      <c r="BC118" s="271">
        <v>1370704</v>
      </c>
      <c r="BD118" s="271">
        <v>1288296</v>
      </c>
      <c r="BE118" s="271">
        <v>1077904</v>
      </c>
      <c r="BF118" s="271">
        <v>839284</v>
      </c>
      <c r="BG118" s="271">
        <v>693458</v>
      </c>
      <c r="BH118" s="271">
        <v>631147</v>
      </c>
      <c r="BI118" s="271">
        <v>523355</v>
      </c>
      <c r="BJ118" s="271">
        <v>345157</v>
      </c>
      <c r="BK118" s="271">
        <v>272552</v>
      </c>
      <c r="BL118" s="271">
        <v>19495210</v>
      </c>
      <c r="BN118" s="23">
        <v>2002</v>
      </c>
    </row>
    <row r="119" spans="1:66" s="24" customFormat="1">
      <c r="B119" s="262" t="s">
        <v>206</v>
      </c>
      <c r="C119" s="22">
        <v>2003</v>
      </c>
      <c r="D119" s="271">
        <v>650616</v>
      </c>
      <c r="E119" s="271">
        <v>682601</v>
      </c>
      <c r="F119" s="271">
        <v>703262</v>
      </c>
      <c r="G119" s="271">
        <v>693648</v>
      </c>
      <c r="H119" s="271">
        <v>686750</v>
      </c>
      <c r="I119" s="271">
        <v>676288</v>
      </c>
      <c r="J119" s="271">
        <v>747724</v>
      </c>
      <c r="K119" s="271">
        <v>720877</v>
      </c>
      <c r="L119" s="271">
        <v>755254</v>
      </c>
      <c r="M119" s="271">
        <v>692759</v>
      </c>
      <c r="N119" s="271">
        <v>647251</v>
      </c>
      <c r="O119" s="271">
        <v>578102</v>
      </c>
      <c r="P119" s="271">
        <v>433865</v>
      </c>
      <c r="Q119" s="271">
        <v>350695</v>
      </c>
      <c r="R119" s="271">
        <v>299204</v>
      </c>
      <c r="S119" s="271">
        <v>237596</v>
      </c>
      <c r="T119" s="271">
        <v>143958</v>
      </c>
      <c r="U119" s="271">
        <v>87147</v>
      </c>
      <c r="V119" s="271">
        <v>9787597</v>
      </c>
      <c r="X119" s="22">
        <v>2003</v>
      </c>
      <c r="Y119" s="271">
        <v>618520</v>
      </c>
      <c r="Z119" s="271">
        <v>647081</v>
      </c>
      <c r="AA119" s="271">
        <v>667589</v>
      </c>
      <c r="AB119" s="271">
        <v>666720</v>
      </c>
      <c r="AC119" s="271">
        <v>663262</v>
      </c>
      <c r="AD119" s="271">
        <v>673022</v>
      </c>
      <c r="AE119" s="271">
        <v>761226</v>
      </c>
      <c r="AF119" s="271">
        <v>730935</v>
      </c>
      <c r="AG119" s="271">
        <v>765722</v>
      </c>
      <c r="AH119" s="271">
        <v>702917</v>
      </c>
      <c r="AI119" s="271">
        <v>650127</v>
      </c>
      <c r="AJ119" s="271">
        <v>566080</v>
      </c>
      <c r="AK119" s="271">
        <v>427212</v>
      </c>
      <c r="AL119" s="271">
        <v>360951</v>
      </c>
      <c r="AM119" s="271">
        <v>325975</v>
      </c>
      <c r="AN119" s="271">
        <v>294773</v>
      </c>
      <c r="AO119" s="271">
        <v>218712</v>
      </c>
      <c r="AP119" s="271">
        <v>192316</v>
      </c>
      <c r="AQ119" s="271">
        <v>9933140</v>
      </c>
      <c r="AS119" s="22">
        <v>2003</v>
      </c>
      <c r="AT119" s="271">
        <v>1269136</v>
      </c>
      <c r="AU119" s="271">
        <v>1329682</v>
      </c>
      <c r="AV119" s="271">
        <v>1370851</v>
      </c>
      <c r="AW119" s="271">
        <v>1360368</v>
      </c>
      <c r="AX119" s="271">
        <v>1350012</v>
      </c>
      <c r="AY119" s="271">
        <v>1349310</v>
      </c>
      <c r="AZ119" s="271">
        <v>1508950</v>
      </c>
      <c r="BA119" s="271">
        <v>1451812</v>
      </c>
      <c r="BB119" s="271">
        <v>1520976</v>
      </c>
      <c r="BC119" s="271">
        <v>1395676</v>
      </c>
      <c r="BD119" s="271">
        <v>1297378</v>
      </c>
      <c r="BE119" s="271">
        <v>1144182</v>
      </c>
      <c r="BF119" s="271">
        <v>861077</v>
      </c>
      <c r="BG119" s="271">
        <v>711646</v>
      </c>
      <c r="BH119" s="271">
        <v>625179</v>
      </c>
      <c r="BI119" s="271">
        <v>532369</v>
      </c>
      <c r="BJ119" s="271">
        <v>362670</v>
      </c>
      <c r="BK119" s="271">
        <v>279463</v>
      </c>
      <c r="BL119" s="271">
        <v>19720737</v>
      </c>
      <c r="BN119" s="22">
        <v>2003</v>
      </c>
    </row>
    <row r="120" spans="1:66" s="24" customFormat="1">
      <c r="B120" s="262" t="s">
        <v>206</v>
      </c>
      <c r="C120" s="23">
        <v>2004</v>
      </c>
      <c r="D120" s="271">
        <v>651502</v>
      </c>
      <c r="E120" s="271">
        <v>679483</v>
      </c>
      <c r="F120" s="271">
        <v>708387</v>
      </c>
      <c r="G120" s="271">
        <v>697859</v>
      </c>
      <c r="H120" s="271">
        <v>703491</v>
      </c>
      <c r="I120" s="271">
        <v>675089</v>
      </c>
      <c r="J120" s="271">
        <v>748782</v>
      </c>
      <c r="K120" s="271">
        <v>720531</v>
      </c>
      <c r="L120" s="271">
        <v>759473</v>
      </c>
      <c r="M120" s="271">
        <v>706985</v>
      </c>
      <c r="N120" s="271">
        <v>652232</v>
      </c>
      <c r="O120" s="271">
        <v>597807</v>
      </c>
      <c r="P120" s="271">
        <v>450490</v>
      </c>
      <c r="Q120" s="271">
        <v>361124</v>
      </c>
      <c r="R120" s="271">
        <v>297740</v>
      </c>
      <c r="S120" s="271">
        <v>243017</v>
      </c>
      <c r="T120" s="271">
        <v>152166</v>
      </c>
      <c r="U120" s="271">
        <v>89793</v>
      </c>
      <c r="V120" s="271">
        <v>9895951</v>
      </c>
      <c r="X120" s="23">
        <v>2004</v>
      </c>
      <c r="Y120" s="271">
        <v>618674</v>
      </c>
      <c r="Z120" s="271">
        <v>645030</v>
      </c>
      <c r="AA120" s="271">
        <v>671148</v>
      </c>
      <c r="AB120" s="271">
        <v>670030</v>
      </c>
      <c r="AC120" s="271">
        <v>677235</v>
      </c>
      <c r="AD120" s="271">
        <v>668629</v>
      </c>
      <c r="AE120" s="271">
        <v>760318</v>
      </c>
      <c r="AF120" s="271">
        <v>730858</v>
      </c>
      <c r="AG120" s="271">
        <v>770759</v>
      </c>
      <c r="AH120" s="271">
        <v>717332</v>
      </c>
      <c r="AI120" s="271">
        <v>657784</v>
      </c>
      <c r="AJ120" s="271">
        <v>589127</v>
      </c>
      <c r="AK120" s="271">
        <v>444830</v>
      </c>
      <c r="AL120" s="271">
        <v>371550</v>
      </c>
      <c r="AM120" s="271">
        <v>322990</v>
      </c>
      <c r="AN120" s="271">
        <v>296501</v>
      </c>
      <c r="AO120" s="271">
        <v>227491</v>
      </c>
      <c r="AP120" s="271">
        <v>196485</v>
      </c>
      <c r="AQ120" s="271">
        <v>10036771</v>
      </c>
      <c r="AS120" s="23">
        <v>2004</v>
      </c>
      <c r="AT120" s="271">
        <v>1270176</v>
      </c>
      <c r="AU120" s="271">
        <v>1324513</v>
      </c>
      <c r="AV120" s="271">
        <v>1379535</v>
      </c>
      <c r="AW120" s="271">
        <v>1367889</v>
      </c>
      <c r="AX120" s="271">
        <v>1380726</v>
      </c>
      <c r="AY120" s="271">
        <v>1343718</v>
      </c>
      <c r="AZ120" s="271">
        <v>1509100</v>
      </c>
      <c r="BA120" s="271">
        <v>1451389</v>
      </c>
      <c r="BB120" s="271">
        <v>1530232</v>
      </c>
      <c r="BC120" s="271">
        <v>1424317</v>
      </c>
      <c r="BD120" s="271">
        <v>1310016</v>
      </c>
      <c r="BE120" s="271">
        <v>1186934</v>
      </c>
      <c r="BF120" s="271">
        <v>895320</v>
      </c>
      <c r="BG120" s="271">
        <v>732674</v>
      </c>
      <c r="BH120" s="271">
        <v>620730</v>
      </c>
      <c r="BI120" s="271">
        <v>539518</v>
      </c>
      <c r="BJ120" s="271">
        <v>379657</v>
      </c>
      <c r="BK120" s="271">
        <v>286278</v>
      </c>
      <c r="BL120" s="271">
        <v>19932722</v>
      </c>
      <c r="BN120" s="23">
        <v>2004</v>
      </c>
    </row>
    <row r="121" spans="1:66" s="24" customFormat="1">
      <c r="B121" s="262" t="s">
        <v>206</v>
      </c>
      <c r="C121" s="22">
        <v>2005</v>
      </c>
      <c r="D121" s="271">
        <v>656043</v>
      </c>
      <c r="E121" s="271">
        <v>677441</v>
      </c>
      <c r="F121" s="271">
        <v>710978</v>
      </c>
      <c r="G121" s="271">
        <v>705932</v>
      </c>
      <c r="H121" s="271">
        <v>719854</v>
      </c>
      <c r="I121" s="271">
        <v>680687</v>
      </c>
      <c r="J121" s="271">
        <v>745033</v>
      </c>
      <c r="K121" s="271">
        <v>729890</v>
      </c>
      <c r="L121" s="271">
        <v>758248</v>
      </c>
      <c r="M121" s="271">
        <v>719486</v>
      </c>
      <c r="N121" s="271">
        <v>658928</v>
      </c>
      <c r="O121" s="271">
        <v>615600</v>
      </c>
      <c r="P121" s="271">
        <v>469508</v>
      </c>
      <c r="Q121" s="271">
        <v>372941</v>
      </c>
      <c r="R121" s="271">
        <v>297039</v>
      </c>
      <c r="S121" s="271">
        <v>247212</v>
      </c>
      <c r="T121" s="271">
        <v>158302</v>
      </c>
      <c r="U121" s="271">
        <v>96511</v>
      </c>
      <c r="V121" s="271">
        <v>10019633</v>
      </c>
      <c r="X121" s="22">
        <v>2005</v>
      </c>
      <c r="Y121" s="271">
        <v>621496</v>
      </c>
      <c r="Z121" s="271">
        <v>643600</v>
      </c>
      <c r="AA121" s="271">
        <v>673833</v>
      </c>
      <c r="AB121" s="271">
        <v>673600</v>
      </c>
      <c r="AC121" s="271">
        <v>694794</v>
      </c>
      <c r="AD121" s="271">
        <v>671866</v>
      </c>
      <c r="AE121" s="271">
        <v>755485</v>
      </c>
      <c r="AF121" s="271">
        <v>738508</v>
      </c>
      <c r="AG121" s="271">
        <v>769398</v>
      </c>
      <c r="AH121" s="271">
        <v>731606</v>
      </c>
      <c r="AI121" s="271">
        <v>666528</v>
      </c>
      <c r="AJ121" s="271">
        <v>610845</v>
      </c>
      <c r="AK121" s="271">
        <v>465778</v>
      </c>
      <c r="AL121" s="271">
        <v>381924</v>
      </c>
      <c r="AM121" s="271">
        <v>322067</v>
      </c>
      <c r="AN121" s="271">
        <v>296617</v>
      </c>
      <c r="AO121" s="271">
        <v>233586</v>
      </c>
      <c r="AP121" s="271">
        <v>205680</v>
      </c>
      <c r="AQ121" s="271">
        <v>10157211</v>
      </c>
      <c r="AS121" s="22">
        <v>2005</v>
      </c>
      <c r="AT121" s="271">
        <v>1277539</v>
      </c>
      <c r="AU121" s="271">
        <v>1321041</v>
      </c>
      <c r="AV121" s="271">
        <v>1384811</v>
      </c>
      <c r="AW121" s="271">
        <v>1379532</v>
      </c>
      <c r="AX121" s="271">
        <v>1414648</v>
      </c>
      <c r="AY121" s="271">
        <v>1352553</v>
      </c>
      <c r="AZ121" s="271">
        <v>1500518</v>
      </c>
      <c r="BA121" s="271">
        <v>1468398</v>
      </c>
      <c r="BB121" s="271">
        <v>1527646</v>
      </c>
      <c r="BC121" s="271">
        <v>1451092</v>
      </c>
      <c r="BD121" s="271">
        <v>1325456</v>
      </c>
      <c r="BE121" s="271">
        <v>1226445</v>
      </c>
      <c r="BF121" s="271">
        <v>935286</v>
      </c>
      <c r="BG121" s="271">
        <v>754865</v>
      </c>
      <c r="BH121" s="271">
        <v>619106</v>
      </c>
      <c r="BI121" s="271">
        <v>543829</v>
      </c>
      <c r="BJ121" s="271">
        <v>391888</v>
      </c>
      <c r="BK121" s="271">
        <v>302191</v>
      </c>
      <c r="BL121" s="271">
        <v>20176844</v>
      </c>
      <c r="BN121" s="22">
        <v>2005</v>
      </c>
    </row>
    <row r="122" spans="1:66" s="24" customFormat="1">
      <c r="B122" s="262" t="s">
        <v>206</v>
      </c>
      <c r="C122" s="22">
        <v>2006</v>
      </c>
      <c r="D122" s="271">
        <v>664456</v>
      </c>
      <c r="E122" s="271">
        <v>678901</v>
      </c>
      <c r="F122" s="271">
        <v>710385</v>
      </c>
      <c r="G122" s="271">
        <v>714616</v>
      </c>
      <c r="H122" s="271">
        <v>736418</v>
      </c>
      <c r="I122" s="271">
        <v>696211</v>
      </c>
      <c r="J122" s="271">
        <v>733918</v>
      </c>
      <c r="K122" s="271">
        <v>749952</v>
      </c>
      <c r="L122" s="271">
        <v>752965</v>
      </c>
      <c r="M122" s="271">
        <v>731592</v>
      </c>
      <c r="N122" s="271">
        <v>670162</v>
      </c>
      <c r="O122" s="271">
        <v>628894</v>
      </c>
      <c r="P122" s="271">
        <v>490907</v>
      </c>
      <c r="Q122" s="271">
        <v>382035</v>
      </c>
      <c r="R122" s="271">
        <v>300343</v>
      </c>
      <c r="S122" s="271">
        <v>249995</v>
      </c>
      <c r="T122" s="271">
        <v>164408</v>
      </c>
      <c r="U122" s="271">
        <v>103266</v>
      </c>
      <c r="V122" s="271">
        <v>10159424</v>
      </c>
      <c r="X122" s="22">
        <v>2006</v>
      </c>
      <c r="Y122" s="271">
        <v>630082</v>
      </c>
      <c r="Z122" s="271">
        <v>645407</v>
      </c>
      <c r="AA122" s="271">
        <v>673156</v>
      </c>
      <c r="AB122" s="271">
        <v>678066</v>
      </c>
      <c r="AC122" s="271">
        <v>712017</v>
      </c>
      <c r="AD122" s="271">
        <v>685377</v>
      </c>
      <c r="AE122" s="271">
        <v>740226</v>
      </c>
      <c r="AF122" s="271">
        <v>758876</v>
      </c>
      <c r="AG122" s="271">
        <v>763479</v>
      </c>
      <c r="AH122" s="271">
        <v>746140</v>
      </c>
      <c r="AI122" s="271">
        <v>677673</v>
      </c>
      <c r="AJ122" s="271">
        <v>629098</v>
      </c>
      <c r="AK122" s="271">
        <v>487928</v>
      </c>
      <c r="AL122" s="271">
        <v>391086</v>
      </c>
      <c r="AM122" s="271">
        <v>323789</v>
      </c>
      <c r="AN122" s="271">
        <v>296686</v>
      </c>
      <c r="AO122" s="271">
        <v>237030</v>
      </c>
      <c r="AP122" s="271">
        <v>215426</v>
      </c>
      <c r="AQ122" s="271">
        <v>10291542</v>
      </c>
      <c r="AS122" s="22">
        <v>2006</v>
      </c>
      <c r="AT122" s="271">
        <v>1294538</v>
      </c>
      <c r="AU122" s="271">
        <v>1324308</v>
      </c>
      <c r="AV122" s="271">
        <v>1383541</v>
      </c>
      <c r="AW122" s="271">
        <v>1392682</v>
      </c>
      <c r="AX122" s="271">
        <v>1448435</v>
      </c>
      <c r="AY122" s="271">
        <v>1381588</v>
      </c>
      <c r="AZ122" s="271">
        <v>1474144</v>
      </c>
      <c r="BA122" s="271">
        <v>1508828</v>
      </c>
      <c r="BB122" s="271">
        <v>1516444</v>
      </c>
      <c r="BC122" s="271">
        <v>1477732</v>
      </c>
      <c r="BD122" s="271">
        <v>1347835</v>
      </c>
      <c r="BE122" s="271">
        <v>1257992</v>
      </c>
      <c r="BF122" s="271">
        <v>978835</v>
      </c>
      <c r="BG122" s="271">
        <v>773121</v>
      </c>
      <c r="BH122" s="271">
        <v>624132</v>
      </c>
      <c r="BI122" s="271">
        <v>546681</v>
      </c>
      <c r="BJ122" s="271">
        <v>401438</v>
      </c>
      <c r="BK122" s="271">
        <v>318692</v>
      </c>
      <c r="BL122" s="271">
        <v>20450966</v>
      </c>
      <c r="BN122" s="22">
        <v>2006</v>
      </c>
    </row>
    <row r="123" spans="1:66" s="24" customFormat="1">
      <c r="B123" s="262" t="s">
        <v>205</v>
      </c>
      <c r="C123" s="22">
        <v>2007</v>
      </c>
      <c r="D123" s="271">
        <v>686251</v>
      </c>
      <c r="E123" s="271">
        <v>680272</v>
      </c>
      <c r="F123" s="271">
        <v>709912</v>
      </c>
      <c r="G123" s="271">
        <v>729591</v>
      </c>
      <c r="H123" s="271">
        <v>757626</v>
      </c>
      <c r="I123" s="271">
        <v>722526</v>
      </c>
      <c r="J123" s="271">
        <v>726262</v>
      </c>
      <c r="K123" s="271">
        <v>772462</v>
      </c>
      <c r="L123" s="271">
        <v>746834</v>
      </c>
      <c r="M123" s="271">
        <v>747698</v>
      </c>
      <c r="N123" s="271">
        <v>681898</v>
      </c>
      <c r="O123" s="271">
        <v>625668</v>
      </c>
      <c r="P123" s="271">
        <v>528732</v>
      </c>
      <c r="Q123" s="271">
        <v>397118</v>
      </c>
      <c r="R123" s="271">
        <v>308311</v>
      </c>
      <c r="S123" s="271">
        <v>251339</v>
      </c>
      <c r="T123" s="271">
        <v>170213</v>
      </c>
      <c r="U123" s="271">
        <v>110923</v>
      </c>
      <c r="V123" s="271">
        <v>10353636</v>
      </c>
      <c r="X123" s="22">
        <v>2007</v>
      </c>
      <c r="Y123" s="271">
        <v>650228</v>
      </c>
      <c r="Z123" s="271">
        <v>647292</v>
      </c>
      <c r="AA123" s="271">
        <v>672906</v>
      </c>
      <c r="AB123" s="271">
        <v>691130</v>
      </c>
      <c r="AC123" s="271">
        <v>725515</v>
      </c>
      <c r="AD123" s="271">
        <v>708492</v>
      </c>
      <c r="AE123" s="271">
        <v>730822</v>
      </c>
      <c r="AF123" s="271">
        <v>783223</v>
      </c>
      <c r="AG123" s="271">
        <v>757398</v>
      </c>
      <c r="AH123" s="271">
        <v>762152</v>
      </c>
      <c r="AI123" s="271">
        <v>691160</v>
      </c>
      <c r="AJ123" s="271">
        <v>628525</v>
      </c>
      <c r="AK123" s="271">
        <v>526437</v>
      </c>
      <c r="AL123" s="271">
        <v>403520</v>
      </c>
      <c r="AM123" s="271">
        <v>331936</v>
      </c>
      <c r="AN123" s="271">
        <v>296371</v>
      </c>
      <c r="AO123" s="271">
        <v>240666</v>
      </c>
      <c r="AP123" s="271">
        <v>226213</v>
      </c>
      <c r="AQ123" s="271">
        <v>10473986</v>
      </c>
      <c r="AS123" s="22">
        <v>2007</v>
      </c>
      <c r="AT123" s="271">
        <v>1336479</v>
      </c>
      <c r="AU123" s="271">
        <v>1327564</v>
      </c>
      <c r="AV123" s="271">
        <v>1382818</v>
      </c>
      <c r="AW123" s="271">
        <v>1420721</v>
      </c>
      <c r="AX123" s="271">
        <v>1483141</v>
      </c>
      <c r="AY123" s="271">
        <v>1431018</v>
      </c>
      <c r="AZ123" s="271">
        <v>1457084</v>
      </c>
      <c r="BA123" s="271">
        <v>1555685</v>
      </c>
      <c r="BB123" s="271">
        <v>1504232</v>
      </c>
      <c r="BC123" s="271">
        <v>1509850</v>
      </c>
      <c r="BD123" s="271">
        <v>1373058</v>
      </c>
      <c r="BE123" s="271">
        <v>1254193</v>
      </c>
      <c r="BF123" s="271">
        <v>1055169</v>
      </c>
      <c r="BG123" s="271">
        <v>800638</v>
      </c>
      <c r="BH123" s="271">
        <v>640247</v>
      </c>
      <c r="BI123" s="271">
        <v>547710</v>
      </c>
      <c r="BJ123" s="271">
        <v>410879</v>
      </c>
      <c r="BK123" s="271">
        <v>337136</v>
      </c>
      <c r="BL123" s="271">
        <v>20827622</v>
      </c>
      <c r="BN123" s="22">
        <v>2007</v>
      </c>
    </row>
    <row r="124" spans="1:66" s="24" customFormat="1">
      <c r="B124" s="262" t="s">
        <v>205</v>
      </c>
      <c r="C124" s="22">
        <v>2008</v>
      </c>
      <c r="D124" s="271">
        <v>710252</v>
      </c>
      <c r="E124" s="271">
        <v>683671</v>
      </c>
      <c r="F124" s="271">
        <v>710306</v>
      </c>
      <c r="G124" s="271">
        <v>743757</v>
      </c>
      <c r="H124" s="271">
        <v>782937</v>
      </c>
      <c r="I124" s="271">
        <v>759647</v>
      </c>
      <c r="J124" s="271">
        <v>728006</v>
      </c>
      <c r="K124" s="271">
        <v>788745</v>
      </c>
      <c r="L124" s="271">
        <v>744638</v>
      </c>
      <c r="M124" s="271">
        <v>762004</v>
      </c>
      <c r="N124" s="271">
        <v>693355</v>
      </c>
      <c r="O124" s="271">
        <v>631294</v>
      </c>
      <c r="P124" s="271">
        <v>559927</v>
      </c>
      <c r="Q124" s="271">
        <v>410907</v>
      </c>
      <c r="R124" s="271">
        <v>317663</v>
      </c>
      <c r="S124" s="271">
        <v>251539</v>
      </c>
      <c r="T124" s="271">
        <v>176055</v>
      </c>
      <c r="U124" s="271">
        <v>117342</v>
      </c>
      <c r="V124" s="271">
        <v>10572045</v>
      </c>
      <c r="X124" s="22">
        <v>2008</v>
      </c>
      <c r="Y124" s="271">
        <v>672841</v>
      </c>
      <c r="Z124" s="271">
        <v>651012</v>
      </c>
      <c r="AA124" s="271">
        <v>672814</v>
      </c>
      <c r="AB124" s="271">
        <v>703855</v>
      </c>
      <c r="AC124" s="271">
        <v>743425</v>
      </c>
      <c r="AD124" s="271">
        <v>740361</v>
      </c>
      <c r="AE124" s="271">
        <v>730338</v>
      </c>
      <c r="AF124" s="271">
        <v>800808</v>
      </c>
      <c r="AG124" s="271">
        <v>754771</v>
      </c>
      <c r="AH124" s="271">
        <v>775819</v>
      </c>
      <c r="AI124" s="271">
        <v>704460</v>
      </c>
      <c r="AJ124" s="271">
        <v>637301</v>
      </c>
      <c r="AK124" s="271">
        <v>557688</v>
      </c>
      <c r="AL124" s="271">
        <v>416253</v>
      </c>
      <c r="AM124" s="271">
        <v>340214</v>
      </c>
      <c r="AN124" s="271">
        <v>295393</v>
      </c>
      <c r="AO124" s="271">
        <v>244587</v>
      </c>
      <c r="AP124" s="271">
        <v>235214</v>
      </c>
      <c r="AQ124" s="271">
        <v>10677154</v>
      </c>
      <c r="AS124" s="22">
        <v>2008</v>
      </c>
      <c r="AT124" s="271">
        <v>1383093</v>
      </c>
      <c r="AU124" s="271">
        <v>1334683</v>
      </c>
      <c r="AV124" s="271">
        <v>1383120</v>
      </c>
      <c r="AW124" s="271">
        <v>1447612</v>
      </c>
      <c r="AX124" s="271">
        <v>1526362</v>
      </c>
      <c r="AY124" s="271">
        <v>1500008</v>
      </c>
      <c r="AZ124" s="271">
        <v>1458344</v>
      </c>
      <c r="BA124" s="271">
        <v>1589553</v>
      </c>
      <c r="BB124" s="271">
        <v>1499409</v>
      </c>
      <c r="BC124" s="271">
        <v>1537823</v>
      </c>
      <c r="BD124" s="271">
        <v>1397815</v>
      </c>
      <c r="BE124" s="271">
        <v>1268595</v>
      </c>
      <c r="BF124" s="271">
        <v>1117615</v>
      </c>
      <c r="BG124" s="271">
        <v>827160</v>
      </c>
      <c r="BH124" s="271">
        <v>657877</v>
      </c>
      <c r="BI124" s="271">
        <v>546932</v>
      </c>
      <c r="BJ124" s="271">
        <v>420642</v>
      </c>
      <c r="BK124" s="271">
        <v>352556</v>
      </c>
      <c r="BL124" s="271">
        <v>21249199</v>
      </c>
      <c r="BN124" s="22">
        <v>2008</v>
      </c>
    </row>
    <row r="125" spans="1:66" s="24" customFormat="1">
      <c r="B125" s="262" t="s">
        <v>205</v>
      </c>
      <c r="C125" s="22">
        <v>2009</v>
      </c>
      <c r="D125" s="271">
        <v>731969</v>
      </c>
      <c r="E125" s="271">
        <v>689986</v>
      </c>
      <c r="F125" s="271">
        <v>711605</v>
      </c>
      <c r="G125" s="271">
        <v>751442</v>
      </c>
      <c r="H125" s="271">
        <v>813622</v>
      </c>
      <c r="I125" s="271">
        <v>801314</v>
      </c>
      <c r="J125" s="271">
        <v>738309</v>
      </c>
      <c r="K125" s="271">
        <v>796271</v>
      </c>
      <c r="L125" s="271">
        <v>750450</v>
      </c>
      <c r="M125" s="271">
        <v>770435</v>
      </c>
      <c r="N125" s="271">
        <v>709117</v>
      </c>
      <c r="O125" s="271">
        <v>639246</v>
      </c>
      <c r="P125" s="271">
        <v>579498</v>
      </c>
      <c r="Q125" s="271">
        <v>430379</v>
      </c>
      <c r="R125" s="271">
        <v>329642</v>
      </c>
      <c r="S125" s="271">
        <v>252539</v>
      </c>
      <c r="T125" s="271">
        <v>180966</v>
      </c>
      <c r="U125" s="271">
        <v>124007</v>
      </c>
      <c r="V125" s="271">
        <v>10800797</v>
      </c>
      <c r="X125" s="22">
        <v>2009</v>
      </c>
      <c r="Y125" s="271">
        <v>693715</v>
      </c>
      <c r="Z125" s="271">
        <v>656114</v>
      </c>
      <c r="AA125" s="271">
        <v>674651</v>
      </c>
      <c r="AB125" s="271">
        <v>710996</v>
      </c>
      <c r="AC125" s="271">
        <v>767754</v>
      </c>
      <c r="AD125" s="271">
        <v>775995</v>
      </c>
      <c r="AE125" s="271">
        <v>738068</v>
      </c>
      <c r="AF125" s="271">
        <v>808009</v>
      </c>
      <c r="AG125" s="271">
        <v>761613</v>
      </c>
      <c r="AH125" s="271">
        <v>783995</v>
      </c>
      <c r="AI125" s="271">
        <v>720965</v>
      </c>
      <c r="AJ125" s="271">
        <v>647926</v>
      </c>
      <c r="AK125" s="271">
        <v>578022</v>
      </c>
      <c r="AL125" s="271">
        <v>435484</v>
      </c>
      <c r="AM125" s="271">
        <v>350656</v>
      </c>
      <c r="AN125" s="271">
        <v>295026</v>
      </c>
      <c r="AO125" s="271">
        <v>247645</v>
      </c>
      <c r="AP125" s="271">
        <v>244222</v>
      </c>
      <c r="AQ125" s="271">
        <v>10890856</v>
      </c>
      <c r="AS125" s="22">
        <v>2009</v>
      </c>
      <c r="AT125" s="271">
        <v>1425684</v>
      </c>
      <c r="AU125" s="271">
        <v>1346100</v>
      </c>
      <c r="AV125" s="271">
        <v>1386256</v>
      </c>
      <c r="AW125" s="271">
        <v>1462438</v>
      </c>
      <c r="AX125" s="271">
        <v>1581376</v>
      </c>
      <c r="AY125" s="271">
        <v>1577309</v>
      </c>
      <c r="AZ125" s="271">
        <v>1476377</v>
      </c>
      <c r="BA125" s="271">
        <v>1604280</v>
      </c>
      <c r="BB125" s="271">
        <v>1512063</v>
      </c>
      <c r="BC125" s="271">
        <v>1554430</v>
      </c>
      <c r="BD125" s="271">
        <v>1430082</v>
      </c>
      <c r="BE125" s="271">
        <v>1287172</v>
      </c>
      <c r="BF125" s="271">
        <v>1157520</v>
      </c>
      <c r="BG125" s="271">
        <v>865863</v>
      </c>
      <c r="BH125" s="271">
        <v>680298</v>
      </c>
      <c r="BI125" s="271">
        <v>547565</v>
      </c>
      <c r="BJ125" s="271">
        <v>428611</v>
      </c>
      <c r="BK125" s="271">
        <v>368229</v>
      </c>
      <c r="BL125" s="271">
        <v>21691653</v>
      </c>
      <c r="BN125" s="22">
        <v>2009</v>
      </c>
    </row>
    <row r="126" spans="1:66" s="25" customFormat="1">
      <c r="A126" s="24"/>
      <c r="B126" s="262" t="s">
        <v>205</v>
      </c>
      <c r="C126" s="23">
        <v>2010</v>
      </c>
      <c r="D126" s="271">
        <v>746322</v>
      </c>
      <c r="E126" s="271">
        <v>697910</v>
      </c>
      <c r="F126" s="271">
        <v>710019</v>
      </c>
      <c r="G126" s="271">
        <v>749321</v>
      </c>
      <c r="H126" s="271">
        <v>824068</v>
      </c>
      <c r="I126" s="271">
        <v>826369</v>
      </c>
      <c r="J126" s="271">
        <v>749576</v>
      </c>
      <c r="K126" s="271">
        <v>794307</v>
      </c>
      <c r="L126" s="271">
        <v>762854</v>
      </c>
      <c r="M126" s="271">
        <v>770567</v>
      </c>
      <c r="N126" s="271">
        <v>723754</v>
      </c>
      <c r="O126" s="271">
        <v>648777</v>
      </c>
      <c r="P126" s="271">
        <v>597038</v>
      </c>
      <c r="Q126" s="271">
        <v>451241</v>
      </c>
      <c r="R126" s="271">
        <v>344030</v>
      </c>
      <c r="S126" s="271">
        <v>253763</v>
      </c>
      <c r="T126" s="271">
        <v>186331</v>
      </c>
      <c r="U126" s="271">
        <v>131584</v>
      </c>
      <c r="V126" s="271">
        <v>10967831</v>
      </c>
      <c r="X126" s="23">
        <v>2010</v>
      </c>
      <c r="Y126" s="271">
        <v>707690</v>
      </c>
      <c r="Z126" s="271">
        <v>662272</v>
      </c>
      <c r="AA126" s="271">
        <v>674485</v>
      </c>
      <c r="AB126" s="271">
        <v>710727</v>
      </c>
      <c r="AC126" s="271">
        <v>780986</v>
      </c>
      <c r="AD126" s="271">
        <v>800887</v>
      </c>
      <c r="AE126" s="271">
        <v>748621</v>
      </c>
      <c r="AF126" s="271">
        <v>806239</v>
      </c>
      <c r="AG126" s="271">
        <v>774248</v>
      </c>
      <c r="AH126" s="271">
        <v>784237</v>
      </c>
      <c r="AI126" s="271">
        <v>736829</v>
      </c>
      <c r="AJ126" s="271">
        <v>659626</v>
      </c>
      <c r="AK126" s="271">
        <v>597346</v>
      </c>
      <c r="AL126" s="271">
        <v>457154</v>
      </c>
      <c r="AM126" s="271">
        <v>360864</v>
      </c>
      <c r="AN126" s="271">
        <v>296045</v>
      </c>
      <c r="AO126" s="271">
        <v>250653</v>
      </c>
      <c r="AP126" s="271">
        <v>255010</v>
      </c>
      <c r="AQ126" s="271">
        <v>11063919</v>
      </c>
      <c r="AS126" s="23">
        <v>2010</v>
      </c>
      <c r="AT126" s="271">
        <v>1454012</v>
      </c>
      <c r="AU126" s="271">
        <v>1360182</v>
      </c>
      <c r="AV126" s="271">
        <v>1384504</v>
      </c>
      <c r="AW126" s="271">
        <v>1460048</v>
      </c>
      <c r="AX126" s="271">
        <v>1605054</v>
      </c>
      <c r="AY126" s="271">
        <v>1627256</v>
      </c>
      <c r="AZ126" s="271">
        <v>1498197</v>
      </c>
      <c r="BA126" s="271">
        <v>1600546</v>
      </c>
      <c r="BB126" s="271">
        <v>1537102</v>
      </c>
      <c r="BC126" s="271">
        <v>1554804</v>
      </c>
      <c r="BD126" s="271">
        <v>1460583</v>
      </c>
      <c r="BE126" s="271">
        <v>1308403</v>
      </c>
      <c r="BF126" s="271">
        <v>1194384</v>
      </c>
      <c r="BG126" s="271">
        <v>908395</v>
      </c>
      <c r="BH126" s="271">
        <v>704894</v>
      </c>
      <c r="BI126" s="271">
        <v>549808</v>
      </c>
      <c r="BJ126" s="271">
        <v>436984</v>
      </c>
      <c r="BK126" s="271">
        <v>386594</v>
      </c>
      <c r="BL126" s="271">
        <v>22031750</v>
      </c>
      <c r="BN126" s="23">
        <v>2010</v>
      </c>
    </row>
    <row r="127" spans="1:66">
      <c r="B127" s="262" t="s">
        <v>205</v>
      </c>
      <c r="C127" s="22">
        <v>2011</v>
      </c>
      <c r="D127" s="271">
        <v>748527</v>
      </c>
      <c r="E127" s="271">
        <v>712205</v>
      </c>
      <c r="F127" s="271">
        <v>711543</v>
      </c>
      <c r="G127" s="271">
        <v>746599</v>
      </c>
      <c r="H127" s="271">
        <v>823470</v>
      </c>
      <c r="I127" s="271">
        <v>841084</v>
      </c>
      <c r="J127" s="271">
        <v>769211</v>
      </c>
      <c r="K127" s="271">
        <v>782204</v>
      </c>
      <c r="L127" s="271">
        <v>786748</v>
      </c>
      <c r="M127" s="271">
        <v>764147</v>
      </c>
      <c r="N127" s="271">
        <v>739627</v>
      </c>
      <c r="O127" s="271">
        <v>662069</v>
      </c>
      <c r="P127" s="271">
        <v>611198</v>
      </c>
      <c r="Q127" s="271">
        <v>474253</v>
      </c>
      <c r="R127" s="271">
        <v>357296</v>
      </c>
      <c r="S127" s="271">
        <v>258411</v>
      </c>
      <c r="T127" s="271">
        <v>190572</v>
      </c>
      <c r="U127" s="271">
        <v>139070</v>
      </c>
      <c r="V127" s="271">
        <v>11118234</v>
      </c>
      <c r="X127" s="22">
        <v>2011</v>
      </c>
      <c r="Y127" s="271">
        <v>709587</v>
      </c>
      <c r="Z127" s="271">
        <v>675429</v>
      </c>
      <c r="AA127" s="271">
        <v>676322</v>
      </c>
      <c r="AB127" s="271">
        <v>706860</v>
      </c>
      <c r="AC127" s="271">
        <v>788193</v>
      </c>
      <c r="AD127" s="271">
        <v>817086</v>
      </c>
      <c r="AE127" s="271">
        <v>766950</v>
      </c>
      <c r="AF127" s="271">
        <v>791706</v>
      </c>
      <c r="AG127" s="271">
        <v>800496</v>
      </c>
      <c r="AH127" s="271">
        <v>777690</v>
      </c>
      <c r="AI127" s="271">
        <v>754436</v>
      </c>
      <c r="AJ127" s="271">
        <v>673924</v>
      </c>
      <c r="AK127" s="271">
        <v>614802</v>
      </c>
      <c r="AL127" s="271">
        <v>480007</v>
      </c>
      <c r="AM127" s="271">
        <v>370375</v>
      </c>
      <c r="AN127" s="271">
        <v>299930</v>
      </c>
      <c r="AO127" s="271">
        <v>253460</v>
      </c>
      <c r="AP127" s="271">
        <v>264537</v>
      </c>
      <c r="AQ127" s="271">
        <v>11221790</v>
      </c>
      <c r="AS127" s="22">
        <v>2011</v>
      </c>
      <c r="AT127" s="271">
        <v>1458114</v>
      </c>
      <c r="AU127" s="271">
        <v>1387634</v>
      </c>
      <c r="AV127" s="271">
        <v>1387865</v>
      </c>
      <c r="AW127" s="271">
        <v>1453459</v>
      </c>
      <c r="AX127" s="271">
        <v>1611663</v>
      </c>
      <c r="AY127" s="271">
        <v>1658170</v>
      </c>
      <c r="AZ127" s="271">
        <v>1536161</v>
      </c>
      <c r="BA127" s="271">
        <v>1573910</v>
      </c>
      <c r="BB127" s="271">
        <v>1587244</v>
      </c>
      <c r="BC127" s="271">
        <v>1541837</v>
      </c>
      <c r="BD127" s="271">
        <v>1494063</v>
      </c>
      <c r="BE127" s="271">
        <v>1335993</v>
      </c>
      <c r="BF127" s="271">
        <v>1226000</v>
      </c>
      <c r="BG127" s="271">
        <v>954260</v>
      </c>
      <c r="BH127" s="271">
        <v>727671</v>
      </c>
      <c r="BI127" s="271">
        <v>558341</v>
      </c>
      <c r="BJ127" s="271">
        <v>444032</v>
      </c>
      <c r="BK127" s="271">
        <v>403607</v>
      </c>
      <c r="BL127" s="271">
        <v>22340024</v>
      </c>
      <c r="BN127" s="22">
        <v>2011</v>
      </c>
    </row>
    <row r="128" spans="1:66">
      <c r="B128" s="262" t="s">
        <v>207</v>
      </c>
      <c r="C128" s="22">
        <v>2012</v>
      </c>
      <c r="D128" s="271">
        <v>767335</v>
      </c>
      <c r="E128" s="271">
        <v>729208</v>
      </c>
      <c r="F128" s="271">
        <v>712658</v>
      </c>
      <c r="G128" s="271">
        <v>750465</v>
      </c>
      <c r="H128" s="271">
        <v>832022</v>
      </c>
      <c r="I128" s="271">
        <v>860414</v>
      </c>
      <c r="J128" s="271">
        <v>798113</v>
      </c>
      <c r="K128" s="271">
        <v>776112</v>
      </c>
      <c r="L128" s="271">
        <v>808736</v>
      </c>
      <c r="M128" s="271">
        <v>759684</v>
      </c>
      <c r="N128" s="271">
        <v>753945</v>
      </c>
      <c r="O128" s="271">
        <v>674136</v>
      </c>
      <c r="P128" s="271">
        <v>609438</v>
      </c>
      <c r="Q128" s="271">
        <v>507695</v>
      </c>
      <c r="R128" s="271">
        <v>370081</v>
      </c>
      <c r="S128" s="271">
        <v>266759</v>
      </c>
      <c r="T128" s="271">
        <v>192707</v>
      </c>
      <c r="U128" s="271">
        <v>146867</v>
      </c>
      <c r="V128" s="271">
        <v>11316375</v>
      </c>
      <c r="X128" s="22">
        <v>2012</v>
      </c>
      <c r="Y128" s="271">
        <v>727622</v>
      </c>
      <c r="Z128" s="271">
        <v>690199</v>
      </c>
      <c r="AA128" s="271">
        <v>677500</v>
      </c>
      <c r="AB128" s="271">
        <v>711120</v>
      </c>
      <c r="AC128" s="271">
        <v>798905</v>
      </c>
      <c r="AD128" s="271">
        <v>839482</v>
      </c>
      <c r="AE128" s="271">
        <v>792384</v>
      </c>
      <c r="AF128" s="271">
        <v>781479</v>
      </c>
      <c r="AG128" s="271">
        <v>826138</v>
      </c>
      <c r="AH128" s="271">
        <v>774562</v>
      </c>
      <c r="AI128" s="271">
        <v>769951</v>
      </c>
      <c r="AJ128" s="271">
        <v>690010</v>
      </c>
      <c r="AK128" s="271">
        <v>616934</v>
      </c>
      <c r="AL128" s="271">
        <v>514138</v>
      </c>
      <c r="AM128" s="271">
        <v>384504</v>
      </c>
      <c r="AN128" s="271">
        <v>305068</v>
      </c>
      <c r="AO128" s="271">
        <v>252667</v>
      </c>
      <c r="AP128" s="271">
        <v>273437</v>
      </c>
      <c r="AQ128" s="271">
        <v>11426100</v>
      </c>
      <c r="AS128" s="22">
        <v>2012</v>
      </c>
      <c r="AT128" s="271">
        <v>1494957</v>
      </c>
      <c r="AU128" s="271">
        <v>1419407</v>
      </c>
      <c r="AV128" s="271">
        <v>1390158</v>
      </c>
      <c r="AW128" s="271">
        <v>1461585</v>
      </c>
      <c r="AX128" s="271">
        <v>1630927</v>
      </c>
      <c r="AY128" s="271">
        <v>1699896</v>
      </c>
      <c r="AZ128" s="271">
        <v>1590497</v>
      </c>
      <c r="BA128" s="271">
        <v>1557591</v>
      </c>
      <c r="BB128" s="271">
        <v>1634874</v>
      </c>
      <c r="BC128" s="271">
        <v>1534246</v>
      </c>
      <c r="BD128" s="271">
        <v>1523896</v>
      </c>
      <c r="BE128" s="271">
        <v>1364146</v>
      </c>
      <c r="BF128" s="271">
        <v>1226372</v>
      </c>
      <c r="BG128" s="271">
        <v>1021833</v>
      </c>
      <c r="BH128" s="271">
        <v>754585</v>
      </c>
      <c r="BI128" s="271">
        <v>571827</v>
      </c>
      <c r="BJ128" s="271">
        <v>445374</v>
      </c>
      <c r="BK128" s="271">
        <v>420304</v>
      </c>
      <c r="BL128" s="271">
        <v>22742475</v>
      </c>
      <c r="BN128" s="22">
        <v>2012</v>
      </c>
    </row>
    <row r="129" spans="2:66">
      <c r="B129" s="262" t="s">
        <v>207</v>
      </c>
      <c r="C129" s="22">
        <v>2013</v>
      </c>
      <c r="D129" s="271">
        <v>783514</v>
      </c>
      <c r="E129" s="271">
        <v>749516</v>
      </c>
      <c r="F129" s="271">
        <v>714993</v>
      </c>
      <c r="G129" s="271">
        <v>753845</v>
      </c>
      <c r="H129" s="271">
        <v>841267</v>
      </c>
      <c r="I129" s="271">
        <v>875658</v>
      </c>
      <c r="J129" s="271">
        <v>830225</v>
      </c>
      <c r="K129" s="271">
        <v>775544</v>
      </c>
      <c r="L129" s="271">
        <v>820340</v>
      </c>
      <c r="M129" s="271">
        <v>757949</v>
      </c>
      <c r="N129" s="271">
        <v>765216</v>
      </c>
      <c r="O129" s="271">
        <v>684992</v>
      </c>
      <c r="P129" s="271">
        <v>615566</v>
      </c>
      <c r="Q129" s="271">
        <v>536668</v>
      </c>
      <c r="R129" s="271">
        <v>381597</v>
      </c>
      <c r="S129" s="271">
        <v>276241</v>
      </c>
      <c r="T129" s="271">
        <v>194350</v>
      </c>
      <c r="U129" s="271">
        <v>155219</v>
      </c>
      <c r="V129" s="271">
        <v>11512700</v>
      </c>
      <c r="X129" s="22">
        <v>2013</v>
      </c>
      <c r="Y129" s="271">
        <v>742192</v>
      </c>
      <c r="Z129" s="271">
        <v>708968</v>
      </c>
      <c r="AA129" s="271">
        <v>679971</v>
      </c>
      <c r="AB129" s="271">
        <v>714669</v>
      </c>
      <c r="AC129" s="271">
        <v>808585</v>
      </c>
      <c r="AD129" s="271">
        <v>859029</v>
      </c>
      <c r="AE129" s="271">
        <v>823258</v>
      </c>
      <c r="AF129" s="271">
        <v>778155</v>
      </c>
      <c r="AG129" s="271">
        <v>840149</v>
      </c>
      <c r="AH129" s="271">
        <v>774844</v>
      </c>
      <c r="AI129" s="271">
        <v>782726</v>
      </c>
      <c r="AJ129" s="271">
        <v>705160</v>
      </c>
      <c r="AK129" s="271">
        <v>628583</v>
      </c>
      <c r="AL129" s="271">
        <v>542873</v>
      </c>
      <c r="AM129" s="271">
        <v>398091</v>
      </c>
      <c r="AN129" s="271">
        <v>312024</v>
      </c>
      <c r="AO129" s="271">
        <v>251800</v>
      </c>
      <c r="AP129" s="271">
        <v>282124</v>
      </c>
      <c r="AQ129" s="271">
        <v>11633201</v>
      </c>
      <c r="AS129" s="22">
        <v>2013</v>
      </c>
      <c r="AT129" s="271">
        <v>1525706</v>
      </c>
      <c r="AU129" s="271">
        <v>1458484</v>
      </c>
      <c r="AV129" s="271">
        <v>1394964</v>
      </c>
      <c r="AW129" s="271">
        <v>1468514</v>
      </c>
      <c r="AX129" s="271">
        <v>1649852</v>
      </c>
      <c r="AY129" s="271">
        <v>1734687</v>
      </c>
      <c r="AZ129" s="271">
        <v>1653483</v>
      </c>
      <c r="BA129" s="271">
        <v>1553699</v>
      </c>
      <c r="BB129" s="271">
        <v>1660489</v>
      </c>
      <c r="BC129" s="271">
        <v>1532793</v>
      </c>
      <c r="BD129" s="271">
        <v>1547942</v>
      </c>
      <c r="BE129" s="271">
        <v>1390152</v>
      </c>
      <c r="BF129" s="271">
        <v>1244149</v>
      </c>
      <c r="BG129" s="271">
        <v>1079541</v>
      </c>
      <c r="BH129" s="271">
        <v>779688</v>
      </c>
      <c r="BI129" s="271">
        <v>588265</v>
      </c>
      <c r="BJ129" s="271">
        <v>446150</v>
      </c>
      <c r="BK129" s="271">
        <v>437343</v>
      </c>
      <c r="BL129" s="271">
        <v>23145901</v>
      </c>
      <c r="BN129" s="22">
        <v>2013</v>
      </c>
    </row>
    <row r="130" spans="2:66">
      <c r="B130" s="262" t="s">
        <v>207</v>
      </c>
      <c r="C130" s="22">
        <v>2014</v>
      </c>
      <c r="D130" s="271">
        <v>792256</v>
      </c>
      <c r="E130" s="271">
        <v>768900</v>
      </c>
      <c r="F130" s="271">
        <v>719225</v>
      </c>
      <c r="G130" s="271">
        <v>756474</v>
      </c>
      <c r="H130" s="271">
        <v>851261</v>
      </c>
      <c r="I130" s="271">
        <v>884573</v>
      </c>
      <c r="J130" s="271">
        <v>854534</v>
      </c>
      <c r="K130" s="271">
        <v>776721</v>
      </c>
      <c r="L130" s="271">
        <v>822608</v>
      </c>
      <c r="M130" s="271">
        <v>759747</v>
      </c>
      <c r="N130" s="271">
        <v>771369</v>
      </c>
      <c r="O130" s="271">
        <v>698265</v>
      </c>
      <c r="P130" s="271">
        <v>622289</v>
      </c>
      <c r="Q130" s="271">
        <v>555627</v>
      </c>
      <c r="R130" s="271">
        <v>398623</v>
      </c>
      <c r="S130" s="271">
        <v>286800</v>
      </c>
      <c r="T130" s="271">
        <v>196722</v>
      </c>
      <c r="U130" s="271">
        <v>163398</v>
      </c>
      <c r="V130" s="271">
        <v>11679392</v>
      </c>
      <c r="X130" s="22">
        <v>2014</v>
      </c>
      <c r="Y130" s="271">
        <v>751241</v>
      </c>
      <c r="Z130" s="271">
        <v>727732</v>
      </c>
      <c r="AA130" s="271">
        <v>682558</v>
      </c>
      <c r="AB130" s="271">
        <v>717142</v>
      </c>
      <c r="AC130" s="271">
        <v>816307</v>
      </c>
      <c r="AD130" s="271">
        <v>876711</v>
      </c>
      <c r="AE130" s="271">
        <v>851752</v>
      </c>
      <c r="AF130" s="271">
        <v>779945</v>
      </c>
      <c r="AG130" s="271">
        <v>842326</v>
      </c>
      <c r="AH130" s="271">
        <v>782313</v>
      </c>
      <c r="AI130" s="271">
        <v>791149</v>
      </c>
      <c r="AJ130" s="271">
        <v>720711</v>
      </c>
      <c r="AK130" s="271">
        <v>642324</v>
      </c>
      <c r="AL130" s="271">
        <v>563041</v>
      </c>
      <c r="AM130" s="271">
        <v>415951</v>
      </c>
      <c r="AN130" s="271">
        <v>321983</v>
      </c>
      <c r="AO130" s="271">
        <v>251334</v>
      </c>
      <c r="AP130" s="271">
        <v>290226</v>
      </c>
      <c r="AQ130" s="271">
        <v>11824746</v>
      </c>
      <c r="AS130" s="22">
        <v>2014</v>
      </c>
      <c r="AT130" s="271">
        <v>1543497</v>
      </c>
      <c r="AU130" s="271">
        <v>1496632</v>
      </c>
      <c r="AV130" s="271">
        <v>1401783</v>
      </c>
      <c r="AW130" s="271">
        <v>1473616</v>
      </c>
      <c r="AX130" s="271">
        <v>1667568</v>
      </c>
      <c r="AY130" s="271">
        <v>1761284</v>
      </c>
      <c r="AZ130" s="271">
        <v>1706286</v>
      </c>
      <c r="BA130" s="271">
        <v>1556666</v>
      </c>
      <c r="BB130" s="271">
        <v>1664934</v>
      </c>
      <c r="BC130" s="271">
        <v>1542060</v>
      </c>
      <c r="BD130" s="271">
        <v>1562518</v>
      </c>
      <c r="BE130" s="271">
        <v>1418976</v>
      </c>
      <c r="BF130" s="271">
        <v>1264613</v>
      </c>
      <c r="BG130" s="271">
        <v>1118668</v>
      </c>
      <c r="BH130" s="271">
        <v>814574</v>
      </c>
      <c r="BI130" s="271">
        <v>608783</v>
      </c>
      <c r="BJ130" s="271">
        <v>448056</v>
      </c>
      <c r="BK130" s="271">
        <v>453624</v>
      </c>
      <c r="BL130" s="271">
        <v>23504138</v>
      </c>
      <c r="BN130" s="22">
        <v>2014</v>
      </c>
    </row>
    <row r="131" spans="2:66">
      <c r="B131" s="262" t="s">
        <v>207</v>
      </c>
      <c r="C131" s="22">
        <v>2015</v>
      </c>
      <c r="D131" s="271">
        <v>798367</v>
      </c>
      <c r="E131" s="271">
        <v>788504</v>
      </c>
      <c r="F131" s="271">
        <v>724997</v>
      </c>
      <c r="G131" s="271">
        <v>754616</v>
      </c>
      <c r="H131" s="271">
        <v>859773</v>
      </c>
      <c r="I131" s="271">
        <v>898069</v>
      </c>
      <c r="J131" s="271">
        <v>875193</v>
      </c>
      <c r="K131" s="271">
        <v>785555</v>
      </c>
      <c r="L131" s="271">
        <v>819072</v>
      </c>
      <c r="M131" s="271">
        <v>768727</v>
      </c>
      <c r="N131" s="271">
        <v>769904</v>
      </c>
      <c r="O131" s="271">
        <v>710741</v>
      </c>
      <c r="P131" s="271">
        <v>629304</v>
      </c>
      <c r="Q131" s="271">
        <v>573559</v>
      </c>
      <c r="R131" s="271">
        <v>416395</v>
      </c>
      <c r="S131" s="271">
        <v>298201</v>
      </c>
      <c r="T131" s="271">
        <v>198492</v>
      </c>
      <c r="U131" s="271">
        <v>171358</v>
      </c>
      <c r="V131" s="271">
        <v>11840827</v>
      </c>
      <c r="X131" s="22">
        <v>2015</v>
      </c>
      <c r="Y131" s="271">
        <v>756734</v>
      </c>
      <c r="Z131" s="271">
        <v>747561</v>
      </c>
      <c r="AA131" s="271">
        <v>686241</v>
      </c>
      <c r="AB131" s="271">
        <v>718137</v>
      </c>
      <c r="AC131" s="271">
        <v>822319</v>
      </c>
      <c r="AD131" s="271">
        <v>895280</v>
      </c>
      <c r="AE131" s="271">
        <v>879065</v>
      </c>
      <c r="AF131" s="271">
        <v>789525</v>
      </c>
      <c r="AG131" s="271">
        <v>837491</v>
      </c>
      <c r="AH131" s="271">
        <v>796162</v>
      </c>
      <c r="AI131" s="271">
        <v>791206</v>
      </c>
      <c r="AJ131" s="271">
        <v>736692</v>
      </c>
      <c r="AK131" s="271">
        <v>654825</v>
      </c>
      <c r="AL131" s="271">
        <v>583757</v>
      </c>
      <c r="AM131" s="271">
        <v>434260</v>
      </c>
      <c r="AN131" s="271">
        <v>332461</v>
      </c>
      <c r="AO131" s="271">
        <v>251121</v>
      </c>
      <c r="AP131" s="271">
        <v>297120</v>
      </c>
      <c r="AQ131" s="271">
        <v>12009957</v>
      </c>
      <c r="AS131" s="22">
        <v>2015</v>
      </c>
      <c r="AT131" s="271">
        <v>1555101</v>
      </c>
      <c r="AU131" s="271">
        <v>1536065</v>
      </c>
      <c r="AV131" s="271">
        <v>1411238</v>
      </c>
      <c r="AW131" s="271">
        <v>1472753</v>
      </c>
      <c r="AX131" s="271">
        <v>1682092</v>
      </c>
      <c r="AY131" s="271">
        <v>1793349</v>
      </c>
      <c r="AZ131" s="271">
        <v>1754258</v>
      </c>
      <c r="BA131" s="271">
        <v>1575080</v>
      </c>
      <c r="BB131" s="271">
        <v>1656563</v>
      </c>
      <c r="BC131" s="271">
        <v>1564889</v>
      </c>
      <c r="BD131" s="271">
        <v>1561110</v>
      </c>
      <c r="BE131" s="271">
        <v>1447433</v>
      </c>
      <c r="BF131" s="271">
        <v>1284129</v>
      </c>
      <c r="BG131" s="271">
        <v>1157316</v>
      </c>
      <c r="BH131" s="271">
        <v>850655</v>
      </c>
      <c r="BI131" s="271">
        <v>630662</v>
      </c>
      <c r="BJ131" s="271">
        <v>449613</v>
      </c>
      <c r="BK131" s="271">
        <v>468478</v>
      </c>
      <c r="BL131" s="271">
        <v>23850784</v>
      </c>
      <c r="BN131" s="22">
        <v>2015</v>
      </c>
    </row>
    <row r="132" spans="2:66">
      <c r="B132" s="262" t="s">
        <v>207</v>
      </c>
      <c r="C132" s="22">
        <v>2016</v>
      </c>
      <c r="D132" s="271">
        <v>808109</v>
      </c>
      <c r="E132" s="271">
        <v>804159</v>
      </c>
      <c r="F132" s="271">
        <v>735400</v>
      </c>
      <c r="G132" s="271">
        <v>755917</v>
      </c>
      <c r="H132" s="271">
        <v>866128</v>
      </c>
      <c r="I132" s="271">
        <v>909656</v>
      </c>
      <c r="J132" s="271">
        <v>892953</v>
      </c>
      <c r="K132" s="271">
        <v>802100</v>
      </c>
      <c r="L132" s="271">
        <v>808149</v>
      </c>
      <c r="M132" s="271">
        <v>786139</v>
      </c>
      <c r="N132" s="271">
        <v>763717</v>
      </c>
      <c r="O132" s="271">
        <v>724403</v>
      </c>
      <c r="P132" s="271">
        <v>638275</v>
      </c>
      <c r="Q132" s="271">
        <v>589768</v>
      </c>
      <c r="R132" s="271">
        <v>436952</v>
      </c>
      <c r="S132" s="271">
        <v>308234</v>
      </c>
      <c r="T132" s="271">
        <v>202548</v>
      </c>
      <c r="U132" s="271">
        <v>179239</v>
      </c>
      <c r="V132" s="271">
        <v>12011846</v>
      </c>
      <c r="X132" s="22">
        <v>2016</v>
      </c>
      <c r="Y132" s="271">
        <v>765994</v>
      </c>
      <c r="Z132" s="271">
        <v>762928</v>
      </c>
      <c r="AA132" s="271">
        <v>696325</v>
      </c>
      <c r="AB132" s="271">
        <v>720085</v>
      </c>
      <c r="AC132" s="271">
        <v>830358</v>
      </c>
      <c r="AD132" s="271">
        <v>908879</v>
      </c>
      <c r="AE132" s="271">
        <v>903259</v>
      </c>
      <c r="AF132" s="271">
        <v>806038</v>
      </c>
      <c r="AG132" s="271">
        <v>820061</v>
      </c>
      <c r="AH132" s="271">
        <v>820203</v>
      </c>
      <c r="AI132" s="271">
        <v>787079</v>
      </c>
      <c r="AJ132" s="271">
        <v>753160</v>
      </c>
      <c r="AK132" s="271">
        <v>667824</v>
      </c>
      <c r="AL132" s="271">
        <v>604480</v>
      </c>
      <c r="AM132" s="271">
        <v>453269</v>
      </c>
      <c r="AN132" s="271">
        <v>342900</v>
      </c>
      <c r="AO132" s="271">
        <v>252629</v>
      </c>
      <c r="AP132" s="271">
        <v>303492</v>
      </c>
      <c r="AQ132" s="271">
        <v>12198963</v>
      </c>
      <c r="AS132" s="22">
        <v>2016</v>
      </c>
      <c r="AT132" s="271">
        <v>1574103</v>
      </c>
      <c r="AU132" s="271">
        <v>1567087</v>
      </c>
      <c r="AV132" s="271">
        <v>1431725</v>
      </c>
      <c r="AW132" s="271">
        <v>1476002</v>
      </c>
      <c r="AX132" s="271">
        <v>1696486</v>
      </c>
      <c r="AY132" s="271">
        <v>1818535</v>
      </c>
      <c r="AZ132" s="271">
        <v>1796212</v>
      </c>
      <c r="BA132" s="271">
        <v>1608138</v>
      </c>
      <c r="BB132" s="271">
        <v>1628210</v>
      </c>
      <c r="BC132" s="271">
        <v>1606342</v>
      </c>
      <c r="BD132" s="271">
        <v>1550796</v>
      </c>
      <c r="BE132" s="271">
        <v>1477563</v>
      </c>
      <c r="BF132" s="271">
        <v>1306099</v>
      </c>
      <c r="BG132" s="271">
        <v>1194248</v>
      </c>
      <c r="BH132" s="271">
        <v>890221</v>
      </c>
      <c r="BI132" s="271">
        <v>651134</v>
      </c>
      <c r="BJ132" s="271">
        <v>455177</v>
      </c>
      <c r="BK132" s="271">
        <v>482731</v>
      </c>
      <c r="BL132" s="271">
        <v>24210809</v>
      </c>
      <c r="BN132" s="22">
        <v>2016</v>
      </c>
    </row>
    <row r="133" spans="2:66">
      <c r="B133" s="262" t="s">
        <v>24</v>
      </c>
      <c r="C133" s="22">
        <v>2017</v>
      </c>
      <c r="D133" s="271" t="s">
        <v>24</v>
      </c>
      <c r="E133" s="271" t="s">
        <v>24</v>
      </c>
      <c r="F133" s="271" t="s">
        <v>24</v>
      </c>
      <c r="G133" s="271" t="s">
        <v>24</v>
      </c>
      <c r="H133" s="271" t="s">
        <v>24</v>
      </c>
      <c r="I133" s="271" t="s">
        <v>24</v>
      </c>
      <c r="J133" s="271" t="s">
        <v>24</v>
      </c>
      <c r="K133" s="271" t="s">
        <v>24</v>
      </c>
      <c r="L133" s="271" t="s">
        <v>24</v>
      </c>
      <c r="M133" s="271" t="s">
        <v>24</v>
      </c>
      <c r="N133" s="271" t="s">
        <v>24</v>
      </c>
      <c r="O133" s="271" t="s">
        <v>24</v>
      </c>
      <c r="P133" s="271" t="s">
        <v>24</v>
      </c>
      <c r="Q133" s="271" t="s">
        <v>24</v>
      </c>
      <c r="R133" s="271" t="s">
        <v>24</v>
      </c>
      <c r="S133" s="271" t="s">
        <v>24</v>
      </c>
      <c r="T133" s="271" t="s">
        <v>24</v>
      </c>
      <c r="U133" s="271" t="s">
        <v>24</v>
      </c>
      <c r="V133" s="271" t="s">
        <v>24</v>
      </c>
      <c r="X133" s="22">
        <v>2017</v>
      </c>
      <c r="Y133" s="271" t="s">
        <v>24</v>
      </c>
      <c r="Z133" s="271" t="s">
        <v>24</v>
      </c>
      <c r="AA133" s="271" t="s">
        <v>24</v>
      </c>
      <c r="AB133" s="271" t="s">
        <v>24</v>
      </c>
      <c r="AC133" s="271" t="s">
        <v>24</v>
      </c>
      <c r="AD133" s="271" t="s">
        <v>24</v>
      </c>
      <c r="AE133" s="271" t="s">
        <v>24</v>
      </c>
      <c r="AF133" s="271" t="s">
        <v>24</v>
      </c>
      <c r="AG133" s="271" t="s">
        <v>24</v>
      </c>
      <c r="AH133" s="271" t="s">
        <v>24</v>
      </c>
      <c r="AI133" s="271" t="s">
        <v>24</v>
      </c>
      <c r="AJ133" s="271" t="s">
        <v>24</v>
      </c>
      <c r="AK133" s="271" t="s">
        <v>24</v>
      </c>
      <c r="AL133" s="271" t="s">
        <v>24</v>
      </c>
      <c r="AM133" s="271" t="s">
        <v>24</v>
      </c>
      <c r="AN133" s="271" t="s">
        <v>24</v>
      </c>
      <c r="AO133" s="271" t="s">
        <v>24</v>
      </c>
      <c r="AP133" s="271" t="s">
        <v>24</v>
      </c>
      <c r="AQ133" s="271" t="s">
        <v>24</v>
      </c>
      <c r="AS133" s="22">
        <v>2017</v>
      </c>
      <c r="AT133" s="271" t="s">
        <v>24</v>
      </c>
      <c r="AU133" s="271" t="s">
        <v>24</v>
      </c>
      <c r="AV133" s="271" t="s">
        <v>24</v>
      </c>
      <c r="AW133" s="271" t="s">
        <v>24</v>
      </c>
      <c r="AX133" s="271" t="s">
        <v>24</v>
      </c>
      <c r="AY133" s="271" t="s">
        <v>24</v>
      </c>
      <c r="AZ133" s="271" t="s">
        <v>24</v>
      </c>
      <c r="BA133" s="271" t="s">
        <v>24</v>
      </c>
      <c r="BB133" s="271" t="s">
        <v>24</v>
      </c>
      <c r="BC133" s="271" t="s">
        <v>24</v>
      </c>
      <c r="BD133" s="271" t="s">
        <v>24</v>
      </c>
      <c r="BE133" s="271" t="s">
        <v>24</v>
      </c>
      <c r="BF133" s="271" t="s">
        <v>24</v>
      </c>
      <c r="BG133" s="271" t="s">
        <v>24</v>
      </c>
      <c r="BH133" s="271" t="s">
        <v>24</v>
      </c>
      <c r="BI133" s="271" t="s">
        <v>24</v>
      </c>
      <c r="BJ133" s="271" t="s">
        <v>24</v>
      </c>
      <c r="BK133" s="271" t="s">
        <v>24</v>
      </c>
      <c r="BL133" s="271" t="s">
        <v>24</v>
      </c>
      <c r="BN133" s="22">
        <v>2017</v>
      </c>
    </row>
    <row r="134" spans="2:66">
      <c r="B134" s="262" t="s">
        <v>24</v>
      </c>
      <c r="C134" s="22">
        <v>2018</v>
      </c>
      <c r="D134" s="271" t="s">
        <v>24</v>
      </c>
      <c r="E134" s="271" t="s">
        <v>24</v>
      </c>
      <c r="F134" s="271" t="s">
        <v>24</v>
      </c>
      <c r="G134" s="271" t="s">
        <v>24</v>
      </c>
      <c r="H134" s="271" t="s">
        <v>24</v>
      </c>
      <c r="I134" s="271" t="s">
        <v>24</v>
      </c>
      <c r="J134" s="271" t="s">
        <v>24</v>
      </c>
      <c r="K134" s="271" t="s">
        <v>24</v>
      </c>
      <c r="L134" s="271" t="s">
        <v>24</v>
      </c>
      <c r="M134" s="271" t="s">
        <v>24</v>
      </c>
      <c r="N134" s="271" t="s">
        <v>24</v>
      </c>
      <c r="O134" s="271" t="s">
        <v>24</v>
      </c>
      <c r="P134" s="271" t="s">
        <v>24</v>
      </c>
      <c r="Q134" s="271" t="s">
        <v>24</v>
      </c>
      <c r="R134" s="271" t="s">
        <v>24</v>
      </c>
      <c r="S134" s="271" t="s">
        <v>24</v>
      </c>
      <c r="T134" s="271" t="s">
        <v>24</v>
      </c>
      <c r="U134" s="271" t="s">
        <v>24</v>
      </c>
      <c r="V134" s="271" t="s">
        <v>24</v>
      </c>
      <c r="X134" s="22">
        <v>2018</v>
      </c>
      <c r="Y134" s="271" t="s">
        <v>24</v>
      </c>
      <c r="Z134" s="271" t="s">
        <v>24</v>
      </c>
      <c r="AA134" s="271" t="s">
        <v>24</v>
      </c>
      <c r="AB134" s="271" t="s">
        <v>24</v>
      </c>
      <c r="AC134" s="271" t="s">
        <v>24</v>
      </c>
      <c r="AD134" s="271" t="s">
        <v>24</v>
      </c>
      <c r="AE134" s="271" t="s">
        <v>24</v>
      </c>
      <c r="AF134" s="271" t="s">
        <v>24</v>
      </c>
      <c r="AG134" s="271" t="s">
        <v>24</v>
      </c>
      <c r="AH134" s="271" t="s">
        <v>24</v>
      </c>
      <c r="AI134" s="271" t="s">
        <v>24</v>
      </c>
      <c r="AJ134" s="271" t="s">
        <v>24</v>
      </c>
      <c r="AK134" s="271" t="s">
        <v>24</v>
      </c>
      <c r="AL134" s="271" t="s">
        <v>24</v>
      </c>
      <c r="AM134" s="271" t="s">
        <v>24</v>
      </c>
      <c r="AN134" s="271" t="s">
        <v>24</v>
      </c>
      <c r="AO134" s="271" t="s">
        <v>24</v>
      </c>
      <c r="AP134" s="271" t="s">
        <v>24</v>
      </c>
      <c r="AQ134" s="271" t="s">
        <v>24</v>
      </c>
      <c r="AS134" s="22">
        <v>2018</v>
      </c>
      <c r="AT134" s="271" t="s">
        <v>24</v>
      </c>
      <c r="AU134" s="271" t="s">
        <v>24</v>
      </c>
      <c r="AV134" s="271" t="s">
        <v>24</v>
      </c>
      <c r="AW134" s="271" t="s">
        <v>24</v>
      </c>
      <c r="AX134" s="271" t="s">
        <v>24</v>
      </c>
      <c r="AY134" s="271" t="s">
        <v>24</v>
      </c>
      <c r="AZ134" s="271" t="s">
        <v>24</v>
      </c>
      <c r="BA134" s="271" t="s">
        <v>24</v>
      </c>
      <c r="BB134" s="271" t="s">
        <v>24</v>
      </c>
      <c r="BC134" s="271" t="s">
        <v>24</v>
      </c>
      <c r="BD134" s="271" t="s">
        <v>24</v>
      </c>
      <c r="BE134" s="271" t="s">
        <v>24</v>
      </c>
      <c r="BF134" s="271" t="s">
        <v>24</v>
      </c>
      <c r="BG134" s="271" t="s">
        <v>24</v>
      </c>
      <c r="BH134" s="271" t="s">
        <v>24</v>
      </c>
      <c r="BI134" s="271" t="s">
        <v>24</v>
      </c>
      <c r="BJ134" s="271" t="s">
        <v>24</v>
      </c>
      <c r="BK134" s="271" t="s">
        <v>24</v>
      </c>
      <c r="BL134" s="271" t="s">
        <v>24</v>
      </c>
      <c r="BN134" s="22">
        <v>2018</v>
      </c>
    </row>
    <row r="135" spans="2:66">
      <c r="B135" s="262" t="s">
        <v>24</v>
      </c>
      <c r="C135" s="22">
        <v>2019</v>
      </c>
      <c r="D135" s="271" t="s">
        <v>24</v>
      </c>
      <c r="E135" s="271" t="s">
        <v>24</v>
      </c>
      <c r="F135" s="271" t="s">
        <v>24</v>
      </c>
      <c r="G135" s="271" t="s">
        <v>24</v>
      </c>
      <c r="H135" s="271" t="s">
        <v>24</v>
      </c>
      <c r="I135" s="271" t="s">
        <v>24</v>
      </c>
      <c r="J135" s="271" t="s">
        <v>24</v>
      </c>
      <c r="K135" s="271" t="s">
        <v>24</v>
      </c>
      <c r="L135" s="271" t="s">
        <v>24</v>
      </c>
      <c r="M135" s="271" t="s">
        <v>24</v>
      </c>
      <c r="N135" s="271" t="s">
        <v>24</v>
      </c>
      <c r="O135" s="271" t="s">
        <v>24</v>
      </c>
      <c r="P135" s="271" t="s">
        <v>24</v>
      </c>
      <c r="Q135" s="271" t="s">
        <v>24</v>
      </c>
      <c r="R135" s="271" t="s">
        <v>24</v>
      </c>
      <c r="S135" s="271" t="s">
        <v>24</v>
      </c>
      <c r="T135" s="271" t="s">
        <v>24</v>
      </c>
      <c r="U135" s="271" t="s">
        <v>24</v>
      </c>
      <c r="V135" s="271" t="s">
        <v>24</v>
      </c>
      <c r="X135" s="22">
        <v>2019</v>
      </c>
      <c r="Y135" s="271" t="s">
        <v>24</v>
      </c>
      <c r="Z135" s="271" t="s">
        <v>24</v>
      </c>
      <c r="AA135" s="271" t="s">
        <v>24</v>
      </c>
      <c r="AB135" s="271" t="s">
        <v>24</v>
      </c>
      <c r="AC135" s="271" t="s">
        <v>24</v>
      </c>
      <c r="AD135" s="271" t="s">
        <v>24</v>
      </c>
      <c r="AE135" s="271" t="s">
        <v>24</v>
      </c>
      <c r="AF135" s="271" t="s">
        <v>24</v>
      </c>
      <c r="AG135" s="271" t="s">
        <v>24</v>
      </c>
      <c r="AH135" s="271" t="s">
        <v>24</v>
      </c>
      <c r="AI135" s="271" t="s">
        <v>24</v>
      </c>
      <c r="AJ135" s="271" t="s">
        <v>24</v>
      </c>
      <c r="AK135" s="271" t="s">
        <v>24</v>
      </c>
      <c r="AL135" s="271" t="s">
        <v>24</v>
      </c>
      <c r="AM135" s="271" t="s">
        <v>24</v>
      </c>
      <c r="AN135" s="271" t="s">
        <v>24</v>
      </c>
      <c r="AO135" s="271" t="s">
        <v>24</v>
      </c>
      <c r="AP135" s="271" t="s">
        <v>24</v>
      </c>
      <c r="AQ135" s="271" t="s">
        <v>24</v>
      </c>
      <c r="AS135" s="22">
        <v>2019</v>
      </c>
      <c r="AT135" s="271" t="s">
        <v>24</v>
      </c>
      <c r="AU135" s="271" t="s">
        <v>24</v>
      </c>
      <c r="AV135" s="271" t="s">
        <v>24</v>
      </c>
      <c r="AW135" s="271" t="s">
        <v>24</v>
      </c>
      <c r="AX135" s="271" t="s">
        <v>24</v>
      </c>
      <c r="AY135" s="271" t="s">
        <v>24</v>
      </c>
      <c r="AZ135" s="271" t="s">
        <v>24</v>
      </c>
      <c r="BA135" s="271" t="s">
        <v>24</v>
      </c>
      <c r="BB135" s="271" t="s">
        <v>24</v>
      </c>
      <c r="BC135" s="271" t="s">
        <v>24</v>
      </c>
      <c r="BD135" s="271" t="s">
        <v>24</v>
      </c>
      <c r="BE135" s="271" t="s">
        <v>24</v>
      </c>
      <c r="BF135" s="271" t="s">
        <v>24</v>
      </c>
      <c r="BG135" s="271" t="s">
        <v>24</v>
      </c>
      <c r="BH135" s="271" t="s">
        <v>24</v>
      </c>
      <c r="BI135" s="271" t="s">
        <v>24</v>
      </c>
      <c r="BJ135" s="271" t="s">
        <v>24</v>
      </c>
      <c r="BK135" s="271" t="s">
        <v>24</v>
      </c>
      <c r="BL135" s="271" t="s">
        <v>24</v>
      </c>
      <c r="BN135" s="22">
        <v>2019</v>
      </c>
    </row>
    <row r="136" spans="2:66">
      <c r="B136" s="262" t="s">
        <v>24</v>
      </c>
      <c r="C136" s="22">
        <v>2020</v>
      </c>
      <c r="D136" s="271" t="s">
        <v>24</v>
      </c>
      <c r="E136" s="271" t="s">
        <v>24</v>
      </c>
      <c r="F136" s="271" t="s">
        <v>24</v>
      </c>
      <c r="G136" s="271" t="s">
        <v>24</v>
      </c>
      <c r="H136" s="271" t="s">
        <v>24</v>
      </c>
      <c r="I136" s="271" t="s">
        <v>24</v>
      </c>
      <c r="J136" s="271" t="s">
        <v>24</v>
      </c>
      <c r="K136" s="271" t="s">
        <v>24</v>
      </c>
      <c r="L136" s="271" t="s">
        <v>24</v>
      </c>
      <c r="M136" s="271" t="s">
        <v>24</v>
      </c>
      <c r="N136" s="271" t="s">
        <v>24</v>
      </c>
      <c r="O136" s="271" t="s">
        <v>24</v>
      </c>
      <c r="P136" s="271" t="s">
        <v>24</v>
      </c>
      <c r="Q136" s="271" t="s">
        <v>24</v>
      </c>
      <c r="R136" s="271" t="s">
        <v>24</v>
      </c>
      <c r="S136" s="271" t="s">
        <v>24</v>
      </c>
      <c r="T136" s="271" t="s">
        <v>24</v>
      </c>
      <c r="U136" s="271" t="s">
        <v>24</v>
      </c>
      <c r="V136" s="271" t="s">
        <v>24</v>
      </c>
      <c r="X136" s="22">
        <v>2020</v>
      </c>
      <c r="Y136" s="271" t="s">
        <v>24</v>
      </c>
      <c r="Z136" s="271" t="s">
        <v>24</v>
      </c>
      <c r="AA136" s="271" t="s">
        <v>24</v>
      </c>
      <c r="AB136" s="271" t="s">
        <v>24</v>
      </c>
      <c r="AC136" s="271" t="s">
        <v>24</v>
      </c>
      <c r="AD136" s="271" t="s">
        <v>24</v>
      </c>
      <c r="AE136" s="271" t="s">
        <v>24</v>
      </c>
      <c r="AF136" s="271" t="s">
        <v>24</v>
      </c>
      <c r="AG136" s="271" t="s">
        <v>24</v>
      </c>
      <c r="AH136" s="271" t="s">
        <v>24</v>
      </c>
      <c r="AI136" s="271" t="s">
        <v>24</v>
      </c>
      <c r="AJ136" s="271" t="s">
        <v>24</v>
      </c>
      <c r="AK136" s="271" t="s">
        <v>24</v>
      </c>
      <c r="AL136" s="271" t="s">
        <v>24</v>
      </c>
      <c r="AM136" s="271" t="s">
        <v>24</v>
      </c>
      <c r="AN136" s="271" t="s">
        <v>24</v>
      </c>
      <c r="AO136" s="271" t="s">
        <v>24</v>
      </c>
      <c r="AP136" s="271" t="s">
        <v>24</v>
      </c>
      <c r="AQ136" s="271" t="s">
        <v>24</v>
      </c>
      <c r="AS136" s="22">
        <v>2020</v>
      </c>
      <c r="AT136" s="271" t="s">
        <v>24</v>
      </c>
      <c r="AU136" s="271" t="s">
        <v>24</v>
      </c>
      <c r="AV136" s="271" t="s">
        <v>24</v>
      </c>
      <c r="AW136" s="271" t="s">
        <v>24</v>
      </c>
      <c r="AX136" s="271" t="s">
        <v>24</v>
      </c>
      <c r="AY136" s="271" t="s">
        <v>24</v>
      </c>
      <c r="AZ136" s="271" t="s">
        <v>24</v>
      </c>
      <c r="BA136" s="271" t="s">
        <v>24</v>
      </c>
      <c r="BB136" s="271" t="s">
        <v>24</v>
      </c>
      <c r="BC136" s="271" t="s">
        <v>24</v>
      </c>
      <c r="BD136" s="271" t="s">
        <v>24</v>
      </c>
      <c r="BE136" s="271" t="s">
        <v>24</v>
      </c>
      <c r="BF136" s="271" t="s">
        <v>24</v>
      </c>
      <c r="BG136" s="271" t="s">
        <v>24</v>
      </c>
      <c r="BH136" s="271" t="s">
        <v>24</v>
      </c>
      <c r="BI136" s="271" t="s">
        <v>24</v>
      </c>
      <c r="BJ136" s="271" t="s">
        <v>24</v>
      </c>
      <c r="BK136" s="271" t="s">
        <v>24</v>
      </c>
      <c r="BL136" s="271" t="s">
        <v>24</v>
      </c>
      <c r="BN136" s="22">
        <v>2020</v>
      </c>
    </row>
    <row r="137" spans="2:66">
      <c r="B137" s="262" t="s">
        <v>24</v>
      </c>
      <c r="C137" s="22">
        <v>2021</v>
      </c>
      <c r="D137" s="271" t="s">
        <v>24</v>
      </c>
      <c r="E137" s="271" t="s">
        <v>24</v>
      </c>
      <c r="F137" s="271" t="s">
        <v>24</v>
      </c>
      <c r="G137" s="271" t="s">
        <v>24</v>
      </c>
      <c r="H137" s="271" t="s">
        <v>24</v>
      </c>
      <c r="I137" s="271" t="s">
        <v>24</v>
      </c>
      <c r="J137" s="271" t="s">
        <v>24</v>
      </c>
      <c r="K137" s="271" t="s">
        <v>24</v>
      </c>
      <c r="L137" s="271" t="s">
        <v>24</v>
      </c>
      <c r="M137" s="271" t="s">
        <v>24</v>
      </c>
      <c r="N137" s="271" t="s">
        <v>24</v>
      </c>
      <c r="O137" s="271" t="s">
        <v>24</v>
      </c>
      <c r="P137" s="271" t="s">
        <v>24</v>
      </c>
      <c r="Q137" s="271" t="s">
        <v>24</v>
      </c>
      <c r="R137" s="271" t="s">
        <v>24</v>
      </c>
      <c r="S137" s="271" t="s">
        <v>24</v>
      </c>
      <c r="T137" s="271" t="s">
        <v>24</v>
      </c>
      <c r="U137" s="271" t="s">
        <v>24</v>
      </c>
      <c r="V137" s="271" t="s">
        <v>24</v>
      </c>
      <c r="X137" s="22">
        <v>2021</v>
      </c>
      <c r="Y137" s="271" t="s">
        <v>24</v>
      </c>
      <c r="Z137" s="271" t="s">
        <v>24</v>
      </c>
      <c r="AA137" s="271" t="s">
        <v>24</v>
      </c>
      <c r="AB137" s="271" t="s">
        <v>24</v>
      </c>
      <c r="AC137" s="271" t="s">
        <v>24</v>
      </c>
      <c r="AD137" s="271" t="s">
        <v>24</v>
      </c>
      <c r="AE137" s="271" t="s">
        <v>24</v>
      </c>
      <c r="AF137" s="271" t="s">
        <v>24</v>
      </c>
      <c r="AG137" s="271" t="s">
        <v>24</v>
      </c>
      <c r="AH137" s="271" t="s">
        <v>24</v>
      </c>
      <c r="AI137" s="271" t="s">
        <v>24</v>
      </c>
      <c r="AJ137" s="271" t="s">
        <v>24</v>
      </c>
      <c r="AK137" s="271" t="s">
        <v>24</v>
      </c>
      <c r="AL137" s="271" t="s">
        <v>24</v>
      </c>
      <c r="AM137" s="271" t="s">
        <v>24</v>
      </c>
      <c r="AN137" s="271" t="s">
        <v>24</v>
      </c>
      <c r="AO137" s="271" t="s">
        <v>24</v>
      </c>
      <c r="AP137" s="271" t="s">
        <v>24</v>
      </c>
      <c r="AQ137" s="271" t="s">
        <v>24</v>
      </c>
      <c r="AS137" s="22">
        <v>2021</v>
      </c>
      <c r="AT137" s="271" t="s">
        <v>24</v>
      </c>
      <c r="AU137" s="271" t="s">
        <v>24</v>
      </c>
      <c r="AV137" s="271" t="s">
        <v>24</v>
      </c>
      <c r="AW137" s="271" t="s">
        <v>24</v>
      </c>
      <c r="AX137" s="271" t="s">
        <v>24</v>
      </c>
      <c r="AY137" s="271" t="s">
        <v>24</v>
      </c>
      <c r="AZ137" s="271" t="s">
        <v>24</v>
      </c>
      <c r="BA137" s="271" t="s">
        <v>24</v>
      </c>
      <c r="BB137" s="271" t="s">
        <v>24</v>
      </c>
      <c r="BC137" s="271" t="s">
        <v>24</v>
      </c>
      <c r="BD137" s="271" t="s">
        <v>24</v>
      </c>
      <c r="BE137" s="271" t="s">
        <v>24</v>
      </c>
      <c r="BF137" s="271" t="s">
        <v>24</v>
      </c>
      <c r="BG137" s="271" t="s">
        <v>24</v>
      </c>
      <c r="BH137" s="271" t="s">
        <v>24</v>
      </c>
      <c r="BI137" s="271" t="s">
        <v>24</v>
      </c>
      <c r="BJ137" s="271" t="s">
        <v>24</v>
      </c>
      <c r="BK137" s="271" t="s">
        <v>24</v>
      </c>
      <c r="BL137" s="271" t="s">
        <v>24</v>
      </c>
      <c r="BN137" s="22">
        <v>2021</v>
      </c>
    </row>
    <row r="138" spans="2:66">
      <c r="B138" s="262" t="s">
        <v>24</v>
      </c>
      <c r="C138" s="22">
        <v>2022</v>
      </c>
      <c r="D138" s="271" t="s">
        <v>24</v>
      </c>
      <c r="E138" s="271" t="s">
        <v>24</v>
      </c>
      <c r="F138" s="271" t="s">
        <v>24</v>
      </c>
      <c r="G138" s="271" t="s">
        <v>24</v>
      </c>
      <c r="H138" s="271" t="s">
        <v>24</v>
      </c>
      <c r="I138" s="271" t="s">
        <v>24</v>
      </c>
      <c r="J138" s="271" t="s">
        <v>24</v>
      </c>
      <c r="K138" s="271" t="s">
        <v>24</v>
      </c>
      <c r="L138" s="271" t="s">
        <v>24</v>
      </c>
      <c r="M138" s="271" t="s">
        <v>24</v>
      </c>
      <c r="N138" s="271" t="s">
        <v>24</v>
      </c>
      <c r="O138" s="271" t="s">
        <v>24</v>
      </c>
      <c r="P138" s="271" t="s">
        <v>24</v>
      </c>
      <c r="Q138" s="271" t="s">
        <v>24</v>
      </c>
      <c r="R138" s="271" t="s">
        <v>24</v>
      </c>
      <c r="S138" s="271" t="s">
        <v>24</v>
      </c>
      <c r="T138" s="271" t="s">
        <v>24</v>
      </c>
      <c r="U138" s="271" t="s">
        <v>24</v>
      </c>
      <c r="V138" s="271" t="s">
        <v>24</v>
      </c>
      <c r="X138" s="22">
        <v>2022</v>
      </c>
      <c r="Y138" s="271" t="s">
        <v>24</v>
      </c>
      <c r="Z138" s="271" t="s">
        <v>24</v>
      </c>
      <c r="AA138" s="271" t="s">
        <v>24</v>
      </c>
      <c r="AB138" s="271" t="s">
        <v>24</v>
      </c>
      <c r="AC138" s="271" t="s">
        <v>24</v>
      </c>
      <c r="AD138" s="271" t="s">
        <v>24</v>
      </c>
      <c r="AE138" s="271" t="s">
        <v>24</v>
      </c>
      <c r="AF138" s="271" t="s">
        <v>24</v>
      </c>
      <c r="AG138" s="271" t="s">
        <v>24</v>
      </c>
      <c r="AH138" s="271" t="s">
        <v>24</v>
      </c>
      <c r="AI138" s="271" t="s">
        <v>24</v>
      </c>
      <c r="AJ138" s="271" t="s">
        <v>24</v>
      </c>
      <c r="AK138" s="271" t="s">
        <v>24</v>
      </c>
      <c r="AL138" s="271" t="s">
        <v>24</v>
      </c>
      <c r="AM138" s="271" t="s">
        <v>24</v>
      </c>
      <c r="AN138" s="271" t="s">
        <v>24</v>
      </c>
      <c r="AO138" s="271" t="s">
        <v>24</v>
      </c>
      <c r="AP138" s="271" t="s">
        <v>24</v>
      </c>
      <c r="AQ138" s="271" t="s">
        <v>24</v>
      </c>
      <c r="AS138" s="22">
        <v>2022</v>
      </c>
      <c r="AT138" s="271" t="s">
        <v>24</v>
      </c>
      <c r="AU138" s="271" t="s">
        <v>24</v>
      </c>
      <c r="AV138" s="271" t="s">
        <v>24</v>
      </c>
      <c r="AW138" s="271" t="s">
        <v>24</v>
      </c>
      <c r="AX138" s="271" t="s">
        <v>24</v>
      </c>
      <c r="AY138" s="271" t="s">
        <v>24</v>
      </c>
      <c r="AZ138" s="271" t="s">
        <v>24</v>
      </c>
      <c r="BA138" s="271" t="s">
        <v>24</v>
      </c>
      <c r="BB138" s="271" t="s">
        <v>24</v>
      </c>
      <c r="BC138" s="271" t="s">
        <v>24</v>
      </c>
      <c r="BD138" s="271" t="s">
        <v>24</v>
      </c>
      <c r="BE138" s="271" t="s">
        <v>24</v>
      </c>
      <c r="BF138" s="271" t="s">
        <v>24</v>
      </c>
      <c r="BG138" s="271" t="s">
        <v>24</v>
      </c>
      <c r="BH138" s="271" t="s">
        <v>24</v>
      </c>
      <c r="BI138" s="271" t="s">
        <v>24</v>
      </c>
      <c r="BJ138" s="271" t="s">
        <v>24</v>
      </c>
      <c r="BK138" s="271" t="s">
        <v>24</v>
      </c>
      <c r="BL138" s="271" t="s">
        <v>24</v>
      </c>
      <c r="BN138" s="22">
        <v>2022</v>
      </c>
    </row>
    <row r="139" spans="2:66">
      <c r="B139" s="262" t="s">
        <v>24</v>
      </c>
      <c r="C139" s="22">
        <v>2023</v>
      </c>
      <c r="D139" s="271" t="s">
        <v>24</v>
      </c>
      <c r="E139" s="271" t="s">
        <v>24</v>
      </c>
      <c r="F139" s="271" t="s">
        <v>24</v>
      </c>
      <c r="G139" s="271" t="s">
        <v>24</v>
      </c>
      <c r="H139" s="271" t="s">
        <v>24</v>
      </c>
      <c r="I139" s="271" t="s">
        <v>24</v>
      </c>
      <c r="J139" s="271" t="s">
        <v>24</v>
      </c>
      <c r="K139" s="271" t="s">
        <v>24</v>
      </c>
      <c r="L139" s="271" t="s">
        <v>24</v>
      </c>
      <c r="M139" s="271" t="s">
        <v>24</v>
      </c>
      <c r="N139" s="271" t="s">
        <v>24</v>
      </c>
      <c r="O139" s="271" t="s">
        <v>24</v>
      </c>
      <c r="P139" s="271" t="s">
        <v>24</v>
      </c>
      <c r="Q139" s="271" t="s">
        <v>24</v>
      </c>
      <c r="R139" s="271" t="s">
        <v>24</v>
      </c>
      <c r="S139" s="271" t="s">
        <v>24</v>
      </c>
      <c r="T139" s="271" t="s">
        <v>24</v>
      </c>
      <c r="U139" s="271" t="s">
        <v>24</v>
      </c>
      <c r="V139" s="271" t="s">
        <v>24</v>
      </c>
      <c r="X139" s="22">
        <v>2023</v>
      </c>
      <c r="Y139" s="271" t="s">
        <v>24</v>
      </c>
      <c r="Z139" s="271" t="s">
        <v>24</v>
      </c>
      <c r="AA139" s="271" t="s">
        <v>24</v>
      </c>
      <c r="AB139" s="271" t="s">
        <v>24</v>
      </c>
      <c r="AC139" s="271" t="s">
        <v>24</v>
      </c>
      <c r="AD139" s="271" t="s">
        <v>24</v>
      </c>
      <c r="AE139" s="271" t="s">
        <v>24</v>
      </c>
      <c r="AF139" s="271" t="s">
        <v>24</v>
      </c>
      <c r="AG139" s="271" t="s">
        <v>24</v>
      </c>
      <c r="AH139" s="271" t="s">
        <v>24</v>
      </c>
      <c r="AI139" s="271" t="s">
        <v>24</v>
      </c>
      <c r="AJ139" s="271" t="s">
        <v>24</v>
      </c>
      <c r="AK139" s="271" t="s">
        <v>24</v>
      </c>
      <c r="AL139" s="271" t="s">
        <v>24</v>
      </c>
      <c r="AM139" s="271" t="s">
        <v>24</v>
      </c>
      <c r="AN139" s="271" t="s">
        <v>24</v>
      </c>
      <c r="AO139" s="271" t="s">
        <v>24</v>
      </c>
      <c r="AP139" s="271" t="s">
        <v>24</v>
      </c>
      <c r="AQ139" s="271" t="s">
        <v>24</v>
      </c>
      <c r="AS139" s="22">
        <v>2023</v>
      </c>
      <c r="AT139" s="271" t="s">
        <v>24</v>
      </c>
      <c r="AU139" s="271" t="s">
        <v>24</v>
      </c>
      <c r="AV139" s="271" t="s">
        <v>24</v>
      </c>
      <c r="AW139" s="271" t="s">
        <v>24</v>
      </c>
      <c r="AX139" s="271" t="s">
        <v>24</v>
      </c>
      <c r="AY139" s="271" t="s">
        <v>24</v>
      </c>
      <c r="AZ139" s="271" t="s">
        <v>24</v>
      </c>
      <c r="BA139" s="271" t="s">
        <v>24</v>
      </c>
      <c r="BB139" s="271" t="s">
        <v>24</v>
      </c>
      <c r="BC139" s="271" t="s">
        <v>24</v>
      </c>
      <c r="BD139" s="271" t="s">
        <v>24</v>
      </c>
      <c r="BE139" s="271" t="s">
        <v>24</v>
      </c>
      <c r="BF139" s="271" t="s">
        <v>24</v>
      </c>
      <c r="BG139" s="271" t="s">
        <v>24</v>
      </c>
      <c r="BH139" s="271" t="s">
        <v>24</v>
      </c>
      <c r="BI139" s="271" t="s">
        <v>24</v>
      </c>
      <c r="BJ139" s="271" t="s">
        <v>24</v>
      </c>
      <c r="BK139" s="271" t="s">
        <v>24</v>
      </c>
      <c r="BL139" s="271" t="s">
        <v>24</v>
      </c>
      <c r="BN139" s="22">
        <v>2023</v>
      </c>
    </row>
    <row r="140" spans="2:66">
      <c r="B140" s="262" t="s">
        <v>24</v>
      </c>
      <c r="C140" s="22">
        <v>2024</v>
      </c>
      <c r="D140" s="271" t="s">
        <v>24</v>
      </c>
      <c r="E140" s="271" t="s">
        <v>24</v>
      </c>
      <c r="F140" s="271" t="s">
        <v>24</v>
      </c>
      <c r="G140" s="271" t="s">
        <v>24</v>
      </c>
      <c r="H140" s="271" t="s">
        <v>24</v>
      </c>
      <c r="I140" s="271" t="s">
        <v>24</v>
      </c>
      <c r="J140" s="271" t="s">
        <v>24</v>
      </c>
      <c r="K140" s="271" t="s">
        <v>24</v>
      </c>
      <c r="L140" s="271" t="s">
        <v>24</v>
      </c>
      <c r="M140" s="271" t="s">
        <v>24</v>
      </c>
      <c r="N140" s="271" t="s">
        <v>24</v>
      </c>
      <c r="O140" s="271" t="s">
        <v>24</v>
      </c>
      <c r="P140" s="271" t="s">
        <v>24</v>
      </c>
      <c r="Q140" s="271" t="s">
        <v>24</v>
      </c>
      <c r="R140" s="271" t="s">
        <v>24</v>
      </c>
      <c r="S140" s="271" t="s">
        <v>24</v>
      </c>
      <c r="T140" s="271" t="s">
        <v>24</v>
      </c>
      <c r="U140" s="271" t="s">
        <v>24</v>
      </c>
      <c r="V140" s="271" t="s">
        <v>24</v>
      </c>
      <c r="X140" s="22">
        <v>2024</v>
      </c>
      <c r="Y140" s="271" t="s">
        <v>24</v>
      </c>
      <c r="Z140" s="271" t="s">
        <v>24</v>
      </c>
      <c r="AA140" s="271" t="s">
        <v>24</v>
      </c>
      <c r="AB140" s="271" t="s">
        <v>24</v>
      </c>
      <c r="AC140" s="271" t="s">
        <v>24</v>
      </c>
      <c r="AD140" s="271" t="s">
        <v>24</v>
      </c>
      <c r="AE140" s="271" t="s">
        <v>24</v>
      </c>
      <c r="AF140" s="271" t="s">
        <v>24</v>
      </c>
      <c r="AG140" s="271" t="s">
        <v>24</v>
      </c>
      <c r="AH140" s="271" t="s">
        <v>24</v>
      </c>
      <c r="AI140" s="271" t="s">
        <v>24</v>
      </c>
      <c r="AJ140" s="271" t="s">
        <v>24</v>
      </c>
      <c r="AK140" s="271" t="s">
        <v>24</v>
      </c>
      <c r="AL140" s="271" t="s">
        <v>24</v>
      </c>
      <c r="AM140" s="271" t="s">
        <v>24</v>
      </c>
      <c r="AN140" s="271" t="s">
        <v>24</v>
      </c>
      <c r="AO140" s="271" t="s">
        <v>24</v>
      </c>
      <c r="AP140" s="271" t="s">
        <v>24</v>
      </c>
      <c r="AQ140" s="271" t="s">
        <v>24</v>
      </c>
      <c r="AS140" s="22">
        <v>2024</v>
      </c>
      <c r="AT140" s="271" t="s">
        <v>24</v>
      </c>
      <c r="AU140" s="271" t="s">
        <v>24</v>
      </c>
      <c r="AV140" s="271" t="s">
        <v>24</v>
      </c>
      <c r="AW140" s="271" t="s">
        <v>24</v>
      </c>
      <c r="AX140" s="271" t="s">
        <v>24</v>
      </c>
      <c r="AY140" s="271" t="s">
        <v>24</v>
      </c>
      <c r="AZ140" s="271" t="s">
        <v>24</v>
      </c>
      <c r="BA140" s="271" t="s">
        <v>24</v>
      </c>
      <c r="BB140" s="271" t="s">
        <v>24</v>
      </c>
      <c r="BC140" s="271" t="s">
        <v>24</v>
      </c>
      <c r="BD140" s="271" t="s">
        <v>24</v>
      </c>
      <c r="BE140" s="271" t="s">
        <v>24</v>
      </c>
      <c r="BF140" s="271" t="s">
        <v>24</v>
      </c>
      <c r="BG140" s="271" t="s">
        <v>24</v>
      </c>
      <c r="BH140" s="271" t="s">
        <v>24</v>
      </c>
      <c r="BI140" s="271" t="s">
        <v>24</v>
      </c>
      <c r="BJ140" s="271" t="s">
        <v>24</v>
      </c>
      <c r="BK140" s="271" t="s">
        <v>24</v>
      </c>
      <c r="BL140" s="271" t="s">
        <v>24</v>
      </c>
      <c r="BN140" s="22">
        <v>2024</v>
      </c>
    </row>
    <row r="141" spans="2:66">
      <c r="B141" s="262" t="s">
        <v>24</v>
      </c>
      <c r="C141" s="22">
        <v>2025</v>
      </c>
      <c r="D141" s="271" t="s">
        <v>24</v>
      </c>
      <c r="E141" s="271" t="s">
        <v>24</v>
      </c>
      <c r="F141" s="271" t="s">
        <v>24</v>
      </c>
      <c r="G141" s="271" t="s">
        <v>24</v>
      </c>
      <c r="H141" s="271" t="s">
        <v>24</v>
      </c>
      <c r="I141" s="271" t="s">
        <v>24</v>
      </c>
      <c r="J141" s="271" t="s">
        <v>24</v>
      </c>
      <c r="K141" s="271" t="s">
        <v>24</v>
      </c>
      <c r="L141" s="271" t="s">
        <v>24</v>
      </c>
      <c r="M141" s="271" t="s">
        <v>24</v>
      </c>
      <c r="N141" s="271" t="s">
        <v>24</v>
      </c>
      <c r="O141" s="271" t="s">
        <v>24</v>
      </c>
      <c r="P141" s="271" t="s">
        <v>24</v>
      </c>
      <c r="Q141" s="271" t="s">
        <v>24</v>
      </c>
      <c r="R141" s="271" t="s">
        <v>24</v>
      </c>
      <c r="S141" s="271" t="s">
        <v>24</v>
      </c>
      <c r="T141" s="271" t="s">
        <v>24</v>
      </c>
      <c r="U141" s="271" t="s">
        <v>24</v>
      </c>
      <c r="V141" s="271" t="s">
        <v>24</v>
      </c>
      <c r="X141" s="22">
        <v>2025</v>
      </c>
      <c r="Y141" s="271" t="s">
        <v>24</v>
      </c>
      <c r="Z141" s="271" t="s">
        <v>24</v>
      </c>
      <c r="AA141" s="271" t="s">
        <v>24</v>
      </c>
      <c r="AB141" s="271" t="s">
        <v>24</v>
      </c>
      <c r="AC141" s="271" t="s">
        <v>24</v>
      </c>
      <c r="AD141" s="271" t="s">
        <v>24</v>
      </c>
      <c r="AE141" s="271" t="s">
        <v>24</v>
      </c>
      <c r="AF141" s="271" t="s">
        <v>24</v>
      </c>
      <c r="AG141" s="271" t="s">
        <v>24</v>
      </c>
      <c r="AH141" s="271" t="s">
        <v>24</v>
      </c>
      <c r="AI141" s="271" t="s">
        <v>24</v>
      </c>
      <c r="AJ141" s="271" t="s">
        <v>24</v>
      </c>
      <c r="AK141" s="271" t="s">
        <v>24</v>
      </c>
      <c r="AL141" s="271" t="s">
        <v>24</v>
      </c>
      <c r="AM141" s="271" t="s">
        <v>24</v>
      </c>
      <c r="AN141" s="271" t="s">
        <v>24</v>
      </c>
      <c r="AO141" s="271" t="s">
        <v>24</v>
      </c>
      <c r="AP141" s="271" t="s">
        <v>24</v>
      </c>
      <c r="AQ141" s="271" t="s">
        <v>24</v>
      </c>
      <c r="AS141" s="22">
        <v>2025</v>
      </c>
      <c r="AT141" s="271" t="s">
        <v>24</v>
      </c>
      <c r="AU141" s="271" t="s">
        <v>24</v>
      </c>
      <c r="AV141" s="271" t="s">
        <v>24</v>
      </c>
      <c r="AW141" s="271" t="s">
        <v>24</v>
      </c>
      <c r="AX141" s="271" t="s">
        <v>24</v>
      </c>
      <c r="AY141" s="271" t="s">
        <v>24</v>
      </c>
      <c r="AZ141" s="271" t="s">
        <v>24</v>
      </c>
      <c r="BA141" s="271" t="s">
        <v>24</v>
      </c>
      <c r="BB141" s="271" t="s">
        <v>24</v>
      </c>
      <c r="BC141" s="271" t="s">
        <v>24</v>
      </c>
      <c r="BD141" s="271" t="s">
        <v>24</v>
      </c>
      <c r="BE141" s="271" t="s">
        <v>24</v>
      </c>
      <c r="BF141" s="271" t="s">
        <v>24</v>
      </c>
      <c r="BG141" s="271" t="s">
        <v>24</v>
      </c>
      <c r="BH141" s="271" t="s">
        <v>24</v>
      </c>
      <c r="BI141" s="271" t="s">
        <v>24</v>
      </c>
      <c r="BJ141" s="271" t="s">
        <v>24</v>
      </c>
      <c r="BK141" s="271" t="s">
        <v>24</v>
      </c>
      <c r="BL141" s="271"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78" customWidth="1"/>
    <col min="2" max="2" width="39" style="78" customWidth="1"/>
    <col min="3" max="3" width="63.140625" style="78" customWidth="1"/>
    <col min="4" max="4" width="15" style="78" customWidth="1"/>
    <col min="5" max="6" width="31.5703125" style="78" customWidth="1"/>
    <col min="7" max="7" width="39.140625" style="78" customWidth="1"/>
    <col min="8" max="8" width="46" style="78" bestFit="1" customWidth="1"/>
    <col min="9" max="9" width="15.5703125" style="78" bestFit="1" customWidth="1"/>
    <col min="10" max="11" width="11.140625" style="78" bestFit="1" customWidth="1"/>
    <col min="12" max="16384" width="8.85546875" style="78"/>
  </cols>
  <sheetData>
    <row r="1" spans="1:11" s="80" customFormat="1" ht="23.25">
      <c r="A1" s="237"/>
      <c r="B1" s="128" t="str">
        <f>Admin!$B$6&amp;" (ICD-10 "&amp;(Admin!$C$6)&amp;"), " &amp;Admin!$D$6&amp;"–" &amp;Admin!$D$8</f>
        <v>Melanoma (ICD-10 C43), 1950–2016</v>
      </c>
      <c r="C1" s="129"/>
      <c r="D1" s="129"/>
      <c r="G1" s="130"/>
      <c r="H1" s="130"/>
      <c r="I1" s="130"/>
      <c r="J1" s="130"/>
    </row>
    <row r="2" spans="1:11" ht="21" customHeight="1">
      <c r="A2" s="265"/>
      <c r="B2" s="79" t="s">
        <v>0</v>
      </c>
      <c r="E2" s="132" t="s">
        <v>181</v>
      </c>
      <c r="F2" s="130"/>
      <c r="G2" s="130"/>
      <c r="H2" s="130"/>
      <c r="I2" s="130"/>
      <c r="J2" s="130"/>
    </row>
    <row r="3" spans="1:11" s="81" customFormat="1" ht="28.9" customHeight="1">
      <c r="B3" s="126" t="s">
        <v>61</v>
      </c>
      <c r="E3" s="266" t="s">
        <v>202</v>
      </c>
      <c r="F3" s="191" t="s">
        <v>155</v>
      </c>
      <c r="G3" s="198">
        <f>$D$8-2</f>
        <v>2014</v>
      </c>
      <c r="H3" s="130"/>
      <c r="I3" s="130"/>
      <c r="J3" s="130"/>
    </row>
    <row r="4" spans="1:11" ht="28.9" customHeight="1">
      <c r="B4" s="131" t="s">
        <v>150</v>
      </c>
      <c r="E4" s="274" t="s">
        <v>203</v>
      </c>
      <c r="F4" s="133" t="s">
        <v>156</v>
      </c>
      <c r="G4" s="198">
        <f>$D$8-1</f>
        <v>2015</v>
      </c>
      <c r="H4" s="130"/>
      <c r="I4" s="130"/>
      <c r="J4" s="130"/>
    </row>
    <row r="5" spans="1:11" ht="28.9" customHeight="1">
      <c r="B5" s="132" t="s">
        <v>52</v>
      </c>
      <c r="C5" s="132" t="s">
        <v>154</v>
      </c>
      <c r="D5" s="132" t="s">
        <v>59</v>
      </c>
      <c r="E5" s="134" t="str">
        <f>CONCATENATE("[",E4,"]",E3)</f>
        <v>[GRIM_output_2.xls]GRIM0227</v>
      </c>
      <c r="F5" s="133" t="s">
        <v>157</v>
      </c>
      <c r="G5" s="198">
        <f>$D$8</f>
        <v>2016</v>
      </c>
      <c r="J5" s="130"/>
    </row>
    <row r="6" spans="1:11" ht="28.9" customHeight="1">
      <c r="B6" s="272" t="s">
        <v>208</v>
      </c>
      <c r="C6" s="272" t="s">
        <v>209</v>
      </c>
      <c r="D6" s="272">
        <v>1950</v>
      </c>
      <c r="F6" s="133" t="s">
        <v>148</v>
      </c>
      <c r="G6" s="127">
        <v>2018</v>
      </c>
    </row>
    <row r="7" spans="1:11" ht="28.9" customHeight="1">
      <c r="B7" s="194" t="s">
        <v>53</v>
      </c>
      <c r="C7" s="194" t="s">
        <v>154</v>
      </c>
      <c r="D7" s="194" t="s">
        <v>60</v>
      </c>
      <c r="E7" s="275" t="s">
        <v>146</v>
      </c>
      <c r="F7" s="133" t="s">
        <v>112</v>
      </c>
      <c r="G7" s="134" t="str">
        <f>"Australian Institute of Health and Welfare (AIHW) " &amp;$G$6 &amp;". GRIM (General Record of Incidence of Mortality) books " &amp;$D$8 &amp; ": "&amp;$B$6 &amp;". Canberra: AIHW."</f>
        <v>Australian Institute of Health and Welfare (AIHW) 2018. GRIM (General Record of Incidence of Mortality) books 2016: Melanoma. Canberra: AIHW.</v>
      </c>
      <c r="H7" s="135"/>
      <c r="I7" s="135"/>
      <c r="J7" s="135"/>
      <c r="K7" s="135"/>
    </row>
    <row r="8" spans="1:11" ht="28.9" customHeight="1">
      <c r="B8" s="272" t="s">
        <v>210</v>
      </c>
      <c r="C8" s="272" t="s">
        <v>211</v>
      </c>
      <c r="D8" s="192">
        <v>2016</v>
      </c>
      <c r="E8" s="193">
        <f ca="1">CELL("row",INDEX(Deaths!$B$14:$B$132,MATCH($D$8,Deaths!$B$14:$B$132,0),0))</f>
        <v>123</v>
      </c>
    </row>
    <row r="9" spans="1:11">
      <c r="F9" s="137"/>
      <c r="G9" s="137"/>
    </row>
    <row r="10" spans="1:11">
      <c r="B10" s="132" t="s">
        <v>44</v>
      </c>
      <c r="C10" s="136"/>
      <c r="D10" s="139"/>
      <c r="E10" s="140"/>
      <c r="F10" s="141" t="s">
        <v>2</v>
      </c>
      <c r="G10" s="142" t="s">
        <v>92</v>
      </c>
      <c r="I10" s="143"/>
    </row>
    <row r="11" spans="1:11">
      <c r="B11" s="138" t="s">
        <v>187</v>
      </c>
      <c r="C11" s="273" t="s">
        <v>212</v>
      </c>
      <c r="D11" s="144"/>
      <c r="F11" s="146" t="s">
        <v>6</v>
      </c>
      <c r="G11" s="145">
        <v>1</v>
      </c>
    </row>
    <row r="12" spans="1:11">
      <c r="B12" s="138" t="s">
        <v>103</v>
      </c>
      <c r="C12" s="273" t="s">
        <v>212</v>
      </c>
      <c r="D12" s="108"/>
      <c r="F12" s="146" t="s">
        <v>7</v>
      </c>
      <c r="G12" s="145">
        <v>2</v>
      </c>
      <c r="I12" s="137"/>
    </row>
    <row r="13" spans="1:11">
      <c r="B13" s="138" t="s">
        <v>104</v>
      </c>
      <c r="C13" s="273" t="s">
        <v>213</v>
      </c>
      <c r="D13" s="108"/>
      <c r="F13" s="146" t="s">
        <v>8</v>
      </c>
      <c r="G13" s="145">
        <v>3</v>
      </c>
      <c r="I13" s="137"/>
    </row>
    <row r="14" spans="1:11">
      <c r="B14" s="138" t="s">
        <v>105</v>
      </c>
      <c r="C14" s="273" t="s">
        <v>214</v>
      </c>
      <c r="F14" s="146" t="s">
        <v>9</v>
      </c>
      <c r="G14" s="145">
        <v>4</v>
      </c>
    </row>
    <row r="15" spans="1:11">
      <c r="B15" s="138" t="s">
        <v>106</v>
      </c>
      <c r="C15" s="273" t="s">
        <v>214</v>
      </c>
      <c r="F15" s="146" t="s">
        <v>10</v>
      </c>
      <c r="G15" s="145">
        <v>5</v>
      </c>
    </row>
    <row r="16" spans="1:11">
      <c r="B16" s="138" t="s">
        <v>107</v>
      </c>
      <c r="C16" s="273">
        <v>190</v>
      </c>
      <c r="F16" s="146" t="s">
        <v>11</v>
      </c>
      <c r="G16" s="145">
        <v>6</v>
      </c>
    </row>
    <row r="17" spans="1:20">
      <c r="B17" s="138" t="s">
        <v>108</v>
      </c>
      <c r="C17" s="273">
        <v>190</v>
      </c>
      <c r="F17" s="146" t="s">
        <v>12</v>
      </c>
      <c r="G17" s="145">
        <v>7</v>
      </c>
    </row>
    <row r="18" spans="1:20">
      <c r="B18" s="138" t="s">
        <v>109</v>
      </c>
      <c r="C18" s="273">
        <v>172</v>
      </c>
      <c r="F18" s="146" t="s">
        <v>13</v>
      </c>
      <c r="G18" s="145">
        <v>8</v>
      </c>
    </row>
    <row r="19" spans="1:20">
      <c r="B19" s="138" t="s">
        <v>110</v>
      </c>
      <c r="C19" s="273">
        <v>172</v>
      </c>
      <c r="F19" s="146" t="s">
        <v>14</v>
      </c>
      <c r="G19" s="145">
        <v>9</v>
      </c>
    </row>
    <row r="20" spans="1:20">
      <c r="B20" s="138" t="s">
        <v>188</v>
      </c>
      <c r="C20" s="273" t="s">
        <v>209</v>
      </c>
      <c r="F20" s="146" t="s">
        <v>15</v>
      </c>
      <c r="G20" s="145">
        <v>10</v>
      </c>
    </row>
    <row r="21" spans="1:20">
      <c r="B21" s="136"/>
      <c r="C21" s="136"/>
      <c r="D21" s="82" t="s">
        <v>145</v>
      </c>
      <c r="F21" s="146" t="s">
        <v>16</v>
      </c>
      <c r="G21" s="145">
        <v>11</v>
      </c>
    </row>
    <row r="22" spans="1:20">
      <c r="B22" s="132" t="s">
        <v>56</v>
      </c>
      <c r="C22" s="136"/>
      <c r="D22" s="82" t="s">
        <v>142</v>
      </c>
      <c r="E22" s="135" t="str">
        <f ca="1">"Admin!"&amp;CELL("address",INDEX($B$57:$H$175,MATCH($D$6,$B$57:$B$175,0),1))</f>
        <v>Admin!$B$100</v>
      </c>
      <c r="F22" s="146" t="s">
        <v>17</v>
      </c>
      <c r="G22" s="145">
        <v>12</v>
      </c>
    </row>
    <row r="23" spans="1:20">
      <c r="B23" s="272" t="s">
        <v>215</v>
      </c>
      <c r="C23" s="136"/>
      <c r="D23" s="82" t="s">
        <v>143</v>
      </c>
      <c r="E23" s="135" t="str">
        <f ca="1">CELL("address",INDEX($B$57:$H$175,MATCH($D$8,$B$57:$B$175,0),1))</f>
        <v>$B$166</v>
      </c>
      <c r="F23" s="146" t="s">
        <v>18</v>
      </c>
      <c r="G23" s="145">
        <v>13</v>
      </c>
    </row>
    <row r="24" spans="1:20">
      <c r="B24" s="132" t="s">
        <v>54</v>
      </c>
      <c r="C24" s="132" t="s">
        <v>55</v>
      </c>
      <c r="D24" s="82" t="s">
        <v>144</v>
      </c>
      <c r="E24" s="135" t="str">
        <f ca="1">$E$22&amp;":"&amp;$E$23</f>
        <v>Admin!$B$100:$B$166</v>
      </c>
      <c r="F24" s="146" t="s">
        <v>19</v>
      </c>
      <c r="G24" s="145">
        <v>14</v>
      </c>
    </row>
    <row r="25" spans="1:20">
      <c r="B25" s="273" t="s">
        <v>215</v>
      </c>
      <c r="C25" s="273">
        <v>0.98</v>
      </c>
      <c r="F25" s="146" t="s">
        <v>20</v>
      </c>
      <c r="G25" s="145">
        <v>15</v>
      </c>
    </row>
    <row r="26" spans="1:20">
      <c r="F26" s="146" t="s">
        <v>21</v>
      </c>
      <c r="G26" s="145">
        <v>16</v>
      </c>
      <c r="J26" s="130"/>
      <c r="K26" s="136"/>
    </row>
    <row r="27" spans="1:20">
      <c r="B27" s="82" t="s">
        <v>87</v>
      </c>
      <c r="F27" s="146" t="s">
        <v>22</v>
      </c>
      <c r="G27" s="145">
        <v>17</v>
      </c>
      <c r="J27" s="130"/>
      <c r="K27" s="136"/>
    </row>
    <row r="28" spans="1:20">
      <c r="F28" s="147" t="s">
        <v>23</v>
      </c>
      <c r="G28" s="148">
        <v>18</v>
      </c>
    </row>
    <row r="29" spans="1:20">
      <c r="A29" s="82">
        <v>1</v>
      </c>
      <c r="B29" s="131" t="str">
        <f>"Age-specific death rates for " &amp;Admin!B6&amp;" (ICD-10 "&amp;UPPER(Admin!C6)&amp;"), by sex, " &amp;Admin!D8</f>
        <v>Age-specific death rates for Melanoma (ICD-10 C43), by sex, 2016</v>
      </c>
      <c r="C29" s="135"/>
      <c r="D29" s="135"/>
    </row>
    <row r="30" spans="1:20">
      <c r="B30" s="149"/>
    </row>
    <row r="31" spans="1:20">
      <c r="B31" s="139" t="s">
        <v>121</v>
      </c>
      <c r="C31" s="150" t="str">
        <f>Rates!C6</f>
        <v>0–4</v>
      </c>
      <c r="D31" s="150" t="str">
        <f>Rates!D6</f>
        <v>5–9</v>
      </c>
      <c r="E31" s="150" t="str">
        <f>Rates!E6</f>
        <v>10–14</v>
      </c>
      <c r="F31" s="150" t="str">
        <f>Rates!F6</f>
        <v>15–19</v>
      </c>
      <c r="G31" s="150" t="str">
        <f>Rates!G6</f>
        <v>20–24</v>
      </c>
      <c r="H31" s="150" t="str">
        <f>Rates!H6</f>
        <v>25–29</v>
      </c>
      <c r="I31" s="150" t="str">
        <f>Rates!I6</f>
        <v>30–34</v>
      </c>
      <c r="J31" s="150" t="str">
        <f>Rates!J6</f>
        <v>35–39</v>
      </c>
      <c r="K31" s="150" t="str">
        <f>Rates!K6</f>
        <v>40–44</v>
      </c>
      <c r="L31" s="150" t="str">
        <f>Rates!L6</f>
        <v>45–49</v>
      </c>
      <c r="M31" s="150" t="str">
        <f>Rates!M6</f>
        <v>50–54</v>
      </c>
      <c r="N31" s="150" t="str">
        <f>Rates!N6</f>
        <v>55–59</v>
      </c>
      <c r="O31" s="150" t="str">
        <f>Rates!O6</f>
        <v>60–64</v>
      </c>
      <c r="P31" s="150" t="str">
        <f>Rates!P6</f>
        <v>65–69</v>
      </c>
      <c r="Q31" s="150" t="str">
        <f>Rates!Q6</f>
        <v>70–74</v>
      </c>
      <c r="R31" s="150" t="str">
        <f>Rates!R6</f>
        <v>75–79</v>
      </c>
      <c r="S31" s="150" t="str">
        <f>Rates!S6</f>
        <v>80–84</v>
      </c>
      <c r="T31" s="150" t="str">
        <f>Rates!T6</f>
        <v>85+</v>
      </c>
    </row>
    <row r="32" spans="1:20">
      <c r="B32" s="139" t="s">
        <v>189</v>
      </c>
      <c r="C32" s="151">
        <f ca="1">INDIRECT("Rates!C"&amp;$E$8)</f>
        <v>0</v>
      </c>
      <c r="D32" s="151">
        <f ca="1">INDIRECT("Rates!D"&amp;$E$8)</f>
        <v>0</v>
      </c>
      <c r="E32" s="151">
        <f ca="1">INDIRECT("Rates!E"&amp;$E$8)</f>
        <v>0</v>
      </c>
      <c r="F32" s="151">
        <f ca="1">INDIRECT("Rates!F"&amp;$E$8)</f>
        <v>0.13228970000000001</v>
      </c>
      <c r="G32" s="151">
        <f ca="1">INDIRECT("Rates!G"&amp;$E$8)</f>
        <v>0.1154564</v>
      </c>
      <c r="H32" s="151">
        <f ca="1">INDIRECT("Rates!H"&amp;$E$8)</f>
        <v>0.21986330000000001</v>
      </c>
      <c r="I32" s="151">
        <f ca="1">INDIRECT("Rates!I"&amp;$E$8)</f>
        <v>0.89590380000000003</v>
      </c>
      <c r="J32" s="151">
        <f ca="1">INDIRECT("Rates!J"&amp;$E$8)</f>
        <v>1.7454183000000001</v>
      </c>
      <c r="K32" s="151">
        <f ca="1">INDIRECT("Rates!K"&amp;$E$8)</f>
        <v>2.5985307</v>
      </c>
      <c r="L32" s="151">
        <f ca="1">INDIRECT("Rates!L"&amp;$E$8)</f>
        <v>3.3073032000000002</v>
      </c>
      <c r="M32" s="151">
        <f ca="1">INDIRECT("Rates!M"&amp;$E$8)</f>
        <v>4.8447265000000002</v>
      </c>
      <c r="N32" s="151">
        <f ca="1">INDIRECT("Rates!N"&amp;$E$8)</f>
        <v>7.1783248000000004</v>
      </c>
      <c r="O32" s="151">
        <f ca="1">INDIRECT("Rates!O"&amp;$E$8)</f>
        <v>9.7136814000000005</v>
      </c>
      <c r="P32" s="151">
        <f ca="1">INDIRECT("Rates!P"&amp;$E$8)</f>
        <v>21.364332999999998</v>
      </c>
      <c r="Q32" s="151">
        <f ca="1">INDIRECT("Rates!Q"&amp;$E$8)</f>
        <v>23.572382999999999</v>
      </c>
      <c r="R32" s="151">
        <f ca="1">INDIRECT("Rates!R"&amp;$E$8)</f>
        <v>38.282603000000002</v>
      </c>
      <c r="S32" s="151">
        <f ca="1">INDIRECT("Rates!S"&amp;$E$8)</f>
        <v>61.713766999999997</v>
      </c>
      <c r="T32" s="151">
        <f ca="1">INDIRECT("Rates!T"&amp;$E$8)</f>
        <v>93.171687000000006</v>
      </c>
    </row>
    <row r="33" spans="1:21">
      <c r="B33" s="139" t="s">
        <v>190</v>
      </c>
      <c r="C33" s="151">
        <f ca="1">INDIRECT("Rates!Y"&amp;$E$8)</f>
        <v>0</v>
      </c>
      <c r="D33" s="151">
        <f ca="1">INDIRECT("Rates!Z"&amp;$E$8)</f>
        <v>0</v>
      </c>
      <c r="E33" s="151">
        <f ca="1">INDIRECT("Rates!AA"&amp;$E$8)</f>
        <v>0</v>
      </c>
      <c r="F33" s="151">
        <f ca="1">INDIRECT("Rates!AB"&amp;$E$8)</f>
        <v>0</v>
      </c>
      <c r="G33" s="151">
        <f ca="1">INDIRECT("Rates!AC"&amp;$E$8)</f>
        <v>0</v>
      </c>
      <c r="H33" s="151">
        <f ca="1">INDIRECT("Rates!AD"&amp;$E$8)</f>
        <v>0.33007690000000001</v>
      </c>
      <c r="I33" s="151">
        <f ca="1">INDIRECT("Rates!AE"&amp;$E$8)</f>
        <v>0.44284089999999998</v>
      </c>
      <c r="J33" s="151">
        <f ca="1">INDIRECT("Rates!AF"&amp;$E$8)</f>
        <v>0.49625449999999999</v>
      </c>
      <c r="K33" s="151">
        <f ca="1">INDIRECT("Rates!AG"&amp;$E$8)</f>
        <v>1.2194214999999999</v>
      </c>
      <c r="L33" s="151">
        <f ca="1">INDIRECT("Rates!AH"&amp;$E$8)</f>
        <v>1.3411314000000001</v>
      </c>
      <c r="M33" s="151">
        <f ca="1">INDIRECT("Rates!AI"&amp;$E$8)</f>
        <v>3.0492492000000002</v>
      </c>
      <c r="N33" s="151">
        <f ca="1">INDIRECT("Rates!AJ"&amp;$E$8)</f>
        <v>3.0537999999999998</v>
      </c>
      <c r="O33" s="151">
        <f ca="1">INDIRECT("Rates!AK"&amp;$E$8)</f>
        <v>5.0911616999999998</v>
      </c>
      <c r="P33" s="151">
        <f ca="1">INDIRECT("Rates!AL"&amp;$E$8)</f>
        <v>6.7826893000000004</v>
      </c>
      <c r="Q33" s="151">
        <f ca="1">INDIRECT("Rates!AM"&amp;$E$8)</f>
        <v>9.7072599000000004</v>
      </c>
      <c r="R33" s="151">
        <f ca="1">INDIRECT("Rates!AN"&amp;$E$8)</f>
        <v>16.039662</v>
      </c>
      <c r="S33" s="151">
        <f ca="1">INDIRECT("Rates!AO"&amp;$E$8)</f>
        <v>22.166893000000002</v>
      </c>
      <c r="T33" s="151">
        <f ca="1">INDIRECT("Rates!AP"&amp;$E$8)</f>
        <v>35.915278999999998</v>
      </c>
    </row>
    <row r="35" spans="1:21">
      <c r="A35" s="82">
        <v>2</v>
      </c>
      <c r="B35" s="131" t="str">
        <f>"Number of deaths due to " &amp;Admin!B6&amp;" (ICD-10 "&amp;UPPER(Admin!C6)&amp;"), by sex and age group, " &amp;Admin!D8</f>
        <v>Number of deaths due to Melanoma (ICD-10 C43), by sex and age group, 2016</v>
      </c>
      <c r="C35" s="135"/>
      <c r="D35" s="135"/>
      <c r="E35" s="152"/>
    </row>
    <row r="36" spans="1:21">
      <c r="B36" s="149"/>
    </row>
    <row r="37" spans="1:21">
      <c r="B37" s="82" t="s">
        <v>121</v>
      </c>
      <c r="C37" s="131" t="str">
        <f>Deaths!C6</f>
        <v>0–4</v>
      </c>
      <c r="D37" s="131" t="str">
        <f>Deaths!D6</f>
        <v>5–9</v>
      </c>
      <c r="E37" s="131" t="str">
        <f>Deaths!E6</f>
        <v>10–14</v>
      </c>
      <c r="F37" s="131" t="str">
        <f>Deaths!F6</f>
        <v>15–19</v>
      </c>
      <c r="G37" s="131" t="str">
        <f>Deaths!G6</f>
        <v>20–24</v>
      </c>
      <c r="H37" s="131" t="str">
        <f>Deaths!H6</f>
        <v>25–29</v>
      </c>
      <c r="I37" s="131" t="str">
        <f>Deaths!I6</f>
        <v>30–34</v>
      </c>
      <c r="J37" s="131" t="str">
        <f>Deaths!J6</f>
        <v>35–39</v>
      </c>
      <c r="K37" s="131" t="str">
        <f>Deaths!K6</f>
        <v>40–44</v>
      </c>
      <c r="L37" s="131" t="str">
        <f>Deaths!L6</f>
        <v>45–49</v>
      </c>
      <c r="M37" s="131" t="str">
        <f>Deaths!M6</f>
        <v>50–54</v>
      </c>
      <c r="N37" s="131" t="str">
        <f>Deaths!N6</f>
        <v>55–59</v>
      </c>
      <c r="O37" s="131" t="str">
        <f>Deaths!O6</f>
        <v>60–64</v>
      </c>
      <c r="P37" s="131" t="str">
        <f>Deaths!P6</f>
        <v>65–69</v>
      </c>
      <c r="Q37" s="131" t="str">
        <f>Deaths!Q6</f>
        <v>70–74</v>
      </c>
      <c r="R37" s="131" t="str">
        <f>Deaths!R6</f>
        <v>75–79</v>
      </c>
      <c r="S37" s="131" t="str">
        <f>Deaths!S6</f>
        <v>80–84</v>
      </c>
      <c r="T37" s="131" t="str">
        <f>Deaths!T6</f>
        <v>85+</v>
      </c>
      <c r="U37" s="131" t="s">
        <v>28</v>
      </c>
    </row>
    <row r="38" spans="1:21">
      <c r="B38" s="82" t="s">
        <v>62</v>
      </c>
      <c r="C38" s="151">
        <f ca="1">INDIRECT("Deaths!C"&amp;$E$8)</f>
        <v>0</v>
      </c>
      <c r="D38" s="151">
        <f ca="1">INDIRECT("Deaths!D"&amp;$E$8)</f>
        <v>0</v>
      </c>
      <c r="E38" s="151">
        <f ca="1">INDIRECT("Deaths!E"&amp;$E$8)</f>
        <v>0</v>
      </c>
      <c r="F38" s="151">
        <f ca="1">INDIRECT("Deaths!F"&amp;$E$8)</f>
        <v>1</v>
      </c>
      <c r="G38" s="151">
        <f ca="1">INDIRECT("Deaths!G"&amp;$E$8)</f>
        <v>1</v>
      </c>
      <c r="H38" s="151">
        <f ca="1">INDIRECT("Deaths!H"&amp;$E$8)</f>
        <v>2</v>
      </c>
      <c r="I38" s="151">
        <f ca="1">INDIRECT("Deaths!I"&amp;$E$8)</f>
        <v>8</v>
      </c>
      <c r="J38" s="151">
        <f ca="1">INDIRECT("Deaths!J"&amp;$E$8)</f>
        <v>14</v>
      </c>
      <c r="K38" s="151">
        <f ca="1">INDIRECT("Deaths!K"&amp;$E$8)</f>
        <v>21</v>
      </c>
      <c r="L38" s="151">
        <f ca="1">INDIRECT("Deaths!L"&amp;$E$8)</f>
        <v>26</v>
      </c>
      <c r="M38" s="151">
        <f ca="1">INDIRECT("Deaths!M"&amp;$E$8)</f>
        <v>37</v>
      </c>
      <c r="N38" s="151">
        <f ca="1">INDIRECT("Deaths!N"&amp;$E$8)</f>
        <v>52</v>
      </c>
      <c r="O38" s="151">
        <f ca="1">INDIRECT("Deaths!O"&amp;$E$8)</f>
        <v>62</v>
      </c>
      <c r="P38" s="151">
        <f ca="1">INDIRECT("Deaths!P"&amp;$E$8)</f>
        <v>126</v>
      </c>
      <c r="Q38" s="151">
        <f ca="1">INDIRECT("Deaths!Q"&amp;$E$8)</f>
        <v>103</v>
      </c>
      <c r="R38" s="151">
        <f ca="1">INDIRECT("Deaths!R"&amp;$E$8)</f>
        <v>118</v>
      </c>
      <c r="S38" s="151">
        <f ca="1">INDIRECT("Deaths!S"&amp;$E$8)</f>
        <v>125</v>
      </c>
      <c r="T38" s="151">
        <f ca="1">INDIRECT("Deaths!T"&amp;$E$8)</f>
        <v>167</v>
      </c>
      <c r="U38" s="153">
        <f ca="1">SUM(C38:T38)</f>
        <v>863</v>
      </c>
    </row>
    <row r="39" spans="1:21">
      <c r="B39" s="82" t="s">
        <v>63</v>
      </c>
      <c r="C39" s="151">
        <f ca="1">INDIRECT("Deaths!Y"&amp;$E$8)</f>
        <v>0</v>
      </c>
      <c r="D39" s="151">
        <f ca="1">INDIRECT("Deaths!Z"&amp;$E$8)</f>
        <v>0</v>
      </c>
      <c r="E39" s="151">
        <f ca="1">INDIRECT("Deaths!AA"&amp;$E$8)</f>
        <v>0</v>
      </c>
      <c r="F39" s="151">
        <f ca="1">INDIRECT("Deaths!AB"&amp;$E$8)</f>
        <v>0</v>
      </c>
      <c r="G39" s="151">
        <f ca="1">INDIRECT("Deaths!AC"&amp;$E$8)</f>
        <v>0</v>
      </c>
      <c r="H39" s="151">
        <f ca="1">INDIRECT("Deaths!AD"&amp;$E$8)</f>
        <v>3</v>
      </c>
      <c r="I39" s="151">
        <f ca="1">INDIRECT("Deaths!AE"&amp;$E$8)</f>
        <v>4</v>
      </c>
      <c r="J39" s="151">
        <f ca="1">INDIRECT("Deaths!AF"&amp;$E$8)</f>
        <v>4</v>
      </c>
      <c r="K39" s="151">
        <f ca="1">INDIRECT("Deaths!AG"&amp;$E$8)</f>
        <v>10</v>
      </c>
      <c r="L39" s="151">
        <f ca="1">INDIRECT("Deaths!AH"&amp;$E$8)</f>
        <v>11</v>
      </c>
      <c r="M39" s="151">
        <f ca="1">INDIRECT("Deaths!AI"&amp;$E$8)</f>
        <v>24</v>
      </c>
      <c r="N39" s="151">
        <f ca="1">INDIRECT("Deaths!AJ"&amp;$E$8)</f>
        <v>23</v>
      </c>
      <c r="O39" s="151">
        <f ca="1">INDIRECT("Deaths!AK"&amp;$E$8)</f>
        <v>34</v>
      </c>
      <c r="P39" s="151">
        <f ca="1">INDIRECT("Deaths!AL"&amp;$E$8)</f>
        <v>41</v>
      </c>
      <c r="Q39" s="151">
        <f ca="1">INDIRECT("Deaths!AM"&amp;$E$8)</f>
        <v>44</v>
      </c>
      <c r="R39" s="151">
        <f ca="1">INDIRECT("Deaths!AN"&amp;$E$8)</f>
        <v>55</v>
      </c>
      <c r="S39" s="151">
        <f ca="1">INDIRECT("Deaths!AO"&amp;$E$8)</f>
        <v>56</v>
      </c>
      <c r="T39" s="151">
        <f ca="1">INDIRECT("Deaths!AP"&amp;$E$8)</f>
        <v>109</v>
      </c>
      <c r="U39" s="153">
        <f ca="1">SUM(C39:T39)</f>
        <v>418</v>
      </c>
    </row>
    <row r="40" spans="1:21">
      <c r="B40" s="82"/>
      <c r="C40" s="154"/>
      <c r="D40" s="154"/>
      <c r="E40" s="154"/>
      <c r="F40" s="154"/>
      <c r="G40" s="154"/>
      <c r="H40" s="154"/>
      <c r="I40" s="154"/>
      <c r="J40" s="154"/>
      <c r="K40" s="154"/>
      <c r="L40" s="154"/>
      <c r="M40" s="154"/>
      <c r="N40" s="154"/>
      <c r="O40" s="154"/>
      <c r="P40" s="154"/>
      <c r="Q40" s="154"/>
      <c r="R40" s="154"/>
      <c r="S40" s="154"/>
      <c r="T40" s="154"/>
      <c r="U40" s="155"/>
    </row>
    <row r="41" spans="1:21">
      <c r="B41" s="82" t="s">
        <v>149</v>
      </c>
      <c r="C41" s="154"/>
      <c r="D41" s="154"/>
      <c r="E41" s="154"/>
      <c r="F41" s="154"/>
      <c r="G41" s="154"/>
      <c r="H41" s="154"/>
      <c r="I41" s="154"/>
      <c r="J41" s="154"/>
      <c r="K41" s="154"/>
      <c r="L41" s="154"/>
      <c r="M41" s="154"/>
      <c r="N41" s="154"/>
      <c r="O41" s="154"/>
      <c r="P41" s="154"/>
      <c r="Q41" s="154"/>
      <c r="R41" s="154"/>
      <c r="S41" s="154"/>
      <c r="T41" s="154"/>
      <c r="U41" s="155"/>
    </row>
    <row r="42" spans="1:21">
      <c r="B42" s="82" t="s">
        <v>62</v>
      </c>
      <c r="C42" s="156">
        <f ca="1">-1*C38</f>
        <v>0</v>
      </c>
      <c r="D42" s="156">
        <f t="shared" ref="D42:T42" ca="1" si="0">-1*D38</f>
        <v>0</v>
      </c>
      <c r="E42" s="156">
        <f t="shared" ca="1" si="0"/>
        <v>0</v>
      </c>
      <c r="F42" s="156">
        <f t="shared" ca="1" si="0"/>
        <v>-1</v>
      </c>
      <c r="G42" s="156">
        <f t="shared" ca="1" si="0"/>
        <v>-1</v>
      </c>
      <c r="H42" s="156">
        <f t="shared" ca="1" si="0"/>
        <v>-2</v>
      </c>
      <c r="I42" s="156">
        <f t="shared" ca="1" si="0"/>
        <v>-8</v>
      </c>
      <c r="J42" s="156">
        <f t="shared" ca="1" si="0"/>
        <v>-14</v>
      </c>
      <c r="K42" s="156">
        <f t="shared" ca="1" si="0"/>
        <v>-21</v>
      </c>
      <c r="L42" s="156">
        <f t="shared" ca="1" si="0"/>
        <v>-26</v>
      </c>
      <c r="M42" s="156">
        <f t="shared" ca="1" si="0"/>
        <v>-37</v>
      </c>
      <c r="N42" s="156">
        <f t="shared" ca="1" si="0"/>
        <v>-52</v>
      </c>
      <c r="O42" s="156">
        <f t="shared" ca="1" si="0"/>
        <v>-62</v>
      </c>
      <c r="P42" s="156">
        <f t="shared" ca="1" si="0"/>
        <v>-126</v>
      </c>
      <c r="Q42" s="156">
        <f t="shared" ca="1" si="0"/>
        <v>-103</v>
      </c>
      <c r="R42" s="156">
        <f t="shared" ca="1" si="0"/>
        <v>-118</v>
      </c>
      <c r="S42" s="156">
        <f t="shared" ca="1" si="0"/>
        <v>-125</v>
      </c>
      <c r="T42" s="156">
        <f t="shared" ca="1" si="0"/>
        <v>-167</v>
      </c>
      <c r="U42" s="155"/>
    </row>
    <row r="43" spans="1:21">
      <c r="B43" s="82" t="s">
        <v>63</v>
      </c>
      <c r="C43" s="156">
        <f ca="1">C39</f>
        <v>0</v>
      </c>
      <c r="D43" s="156">
        <f t="shared" ref="D43:T43" ca="1" si="1">D39</f>
        <v>0</v>
      </c>
      <c r="E43" s="156">
        <f t="shared" ca="1" si="1"/>
        <v>0</v>
      </c>
      <c r="F43" s="156">
        <f t="shared" ca="1" si="1"/>
        <v>0</v>
      </c>
      <c r="G43" s="156">
        <f t="shared" ca="1" si="1"/>
        <v>0</v>
      </c>
      <c r="H43" s="156">
        <f t="shared" ca="1" si="1"/>
        <v>3</v>
      </c>
      <c r="I43" s="156">
        <f t="shared" ca="1" si="1"/>
        <v>4</v>
      </c>
      <c r="J43" s="156">
        <f t="shared" ca="1" si="1"/>
        <v>4</v>
      </c>
      <c r="K43" s="156">
        <f t="shared" ca="1" si="1"/>
        <v>10</v>
      </c>
      <c r="L43" s="156">
        <f t="shared" ca="1" si="1"/>
        <v>11</v>
      </c>
      <c r="M43" s="156">
        <f t="shared" ca="1" si="1"/>
        <v>24</v>
      </c>
      <c r="N43" s="156">
        <f t="shared" ca="1" si="1"/>
        <v>23</v>
      </c>
      <c r="O43" s="156">
        <f t="shared" ca="1" si="1"/>
        <v>34</v>
      </c>
      <c r="P43" s="156">
        <f t="shared" ca="1" si="1"/>
        <v>41</v>
      </c>
      <c r="Q43" s="156">
        <f t="shared" ca="1" si="1"/>
        <v>44</v>
      </c>
      <c r="R43" s="156">
        <f t="shared" ca="1" si="1"/>
        <v>55</v>
      </c>
      <c r="S43" s="156">
        <f t="shared" ca="1" si="1"/>
        <v>56</v>
      </c>
      <c r="T43" s="156">
        <f t="shared" ca="1" si="1"/>
        <v>109</v>
      </c>
      <c r="U43" s="155"/>
    </row>
    <row r="45" spans="1:21">
      <c r="A45" s="82">
        <v>3</v>
      </c>
      <c r="B45" s="131" t="str">
        <f>"Number of deaths due to " &amp;Admin!B6&amp;" (ICD-10 "&amp;UPPER(Admin!C6)&amp;"), by sex and year, " &amp;Admin!D6&amp;"–" &amp;Admin!D8</f>
        <v>Number of deaths due to Melanoma (ICD-10 C43), by sex and year, 1950–2016</v>
      </c>
      <c r="C45" s="135"/>
      <c r="D45" s="135"/>
      <c r="E45" s="135"/>
    </row>
    <row r="46" spans="1:21">
      <c r="A46" s="82">
        <v>4</v>
      </c>
      <c r="B46" s="131" t="str">
        <f>"Age-standardised death rates for " &amp;Admin!B6&amp;" (ICD-10 "&amp;UPPER(Admin!C6)&amp;"), by sex and year, " &amp;Admin!D6&amp;"–" &amp;Admin!D8</f>
        <v>Age-standardised death rates for Melanoma (ICD-10 C43), by sex and year, 1950–2016</v>
      </c>
      <c r="C46" s="135"/>
      <c r="D46" s="135"/>
      <c r="E46" s="135"/>
    </row>
    <row r="47" spans="1:21">
      <c r="A47" s="82"/>
      <c r="B47" s="149"/>
    </row>
    <row r="48" spans="1:21">
      <c r="A48" s="82"/>
      <c r="B48" s="149"/>
    </row>
    <row r="49" spans="2:8">
      <c r="B49" s="139" t="s">
        <v>5</v>
      </c>
      <c r="C49" s="133" t="s">
        <v>135</v>
      </c>
      <c r="D49" s="133" t="s">
        <v>136</v>
      </c>
      <c r="E49" s="133" t="s">
        <v>137</v>
      </c>
      <c r="F49" s="133" t="s">
        <v>151</v>
      </c>
      <c r="G49" s="133" t="s">
        <v>152</v>
      </c>
      <c r="H49" s="133" t="s">
        <v>153</v>
      </c>
    </row>
    <row r="50" spans="2:8">
      <c r="B50" s="139">
        <v>1900</v>
      </c>
      <c r="C50" s="157"/>
      <c r="D50" s="157"/>
      <c r="F50" s="158"/>
      <c r="G50" s="158"/>
    </row>
    <row r="51" spans="2:8">
      <c r="B51" s="139">
        <v>1901</v>
      </c>
      <c r="C51" s="157"/>
      <c r="D51" s="157"/>
      <c r="F51" s="158"/>
      <c r="G51" s="158"/>
    </row>
    <row r="52" spans="2:8">
      <c r="B52" s="139">
        <v>1902</v>
      </c>
      <c r="C52" s="157"/>
      <c r="D52" s="157"/>
      <c r="F52" s="158"/>
      <c r="G52" s="158"/>
    </row>
    <row r="53" spans="2:8">
      <c r="B53" s="139">
        <v>1903</v>
      </c>
      <c r="C53" s="157"/>
      <c r="D53" s="157"/>
      <c r="F53" s="158"/>
      <c r="G53" s="158"/>
    </row>
    <row r="54" spans="2:8">
      <c r="B54" s="139">
        <v>1904</v>
      </c>
      <c r="C54" s="157"/>
      <c r="D54" s="157"/>
      <c r="F54" s="158"/>
      <c r="G54" s="158"/>
    </row>
    <row r="55" spans="2:8">
      <c r="B55" s="139">
        <v>1905</v>
      </c>
      <c r="C55" s="157"/>
      <c r="D55" s="157"/>
      <c r="F55" s="158"/>
      <c r="G55" s="158"/>
    </row>
    <row r="56" spans="2:8">
      <c r="B56" s="139">
        <v>1906</v>
      </c>
      <c r="C56" s="157"/>
      <c r="D56" s="157"/>
      <c r="F56" s="158"/>
      <c r="G56" s="158"/>
    </row>
    <row r="57" spans="2:8">
      <c r="B57" s="139">
        <v>1907</v>
      </c>
      <c r="C57" s="159" t="str">
        <f>Deaths!V14</f>
        <v/>
      </c>
      <c r="D57" s="159" t="str">
        <f>Deaths!AR14</f>
        <v/>
      </c>
      <c r="E57" s="159" t="str">
        <f>Deaths!BN14</f>
        <v/>
      </c>
      <c r="F57" s="160" t="str">
        <f>Rates!V14</f>
        <v/>
      </c>
      <c r="G57" s="160" t="str">
        <f>Rates!AR14</f>
        <v/>
      </c>
      <c r="H57" s="160" t="str">
        <f>Rates!BN14</f>
        <v/>
      </c>
    </row>
    <row r="58" spans="2:8">
      <c r="B58" s="139">
        <v>1908</v>
      </c>
      <c r="C58" s="159" t="str">
        <f>Deaths!V15</f>
        <v/>
      </c>
      <c r="D58" s="159" t="str">
        <f>Deaths!AR15</f>
        <v/>
      </c>
      <c r="E58" s="159" t="str">
        <f>Deaths!BN15</f>
        <v/>
      </c>
      <c r="F58" s="160" t="str">
        <f>Rates!V15</f>
        <v/>
      </c>
      <c r="G58" s="160" t="str">
        <f>Rates!AR15</f>
        <v/>
      </c>
      <c r="H58" s="160" t="str">
        <f>Rates!BN15</f>
        <v/>
      </c>
    </row>
    <row r="59" spans="2:8">
      <c r="B59" s="139">
        <v>1909</v>
      </c>
      <c r="C59" s="159" t="str">
        <f>Deaths!V16</f>
        <v/>
      </c>
      <c r="D59" s="159" t="str">
        <f>Deaths!AR16</f>
        <v/>
      </c>
      <c r="E59" s="159" t="str">
        <f>Deaths!BN16</f>
        <v/>
      </c>
      <c r="F59" s="160" t="str">
        <f>Rates!V16</f>
        <v/>
      </c>
      <c r="G59" s="160" t="str">
        <f>Rates!AR16</f>
        <v/>
      </c>
      <c r="H59" s="160" t="str">
        <f>Rates!BN16</f>
        <v/>
      </c>
    </row>
    <row r="60" spans="2:8">
      <c r="B60" s="139">
        <v>1910</v>
      </c>
      <c r="C60" s="159" t="str">
        <f>Deaths!V17</f>
        <v/>
      </c>
      <c r="D60" s="159" t="str">
        <f>Deaths!AR17</f>
        <v/>
      </c>
      <c r="E60" s="159" t="str">
        <f>Deaths!BN17</f>
        <v/>
      </c>
      <c r="F60" s="160" t="str">
        <f>Rates!V17</f>
        <v/>
      </c>
      <c r="G60" s="160" t="str">
        <f>Rates!AR17</f>
        <v/>
      </c>
      <c r="H60" s="160" t="str">
        <f>Rates!BN17</f>
        <v/>
      </c>
    </row>
    <row r="61" spans="2:8">
      <c r="B61" s="139">
        <v>1911</v>
      </c>
      <c r="C61" s="159" t="str">
        <f>Deaths!V18</f>
        <v/>
      </c>
      <c r="D61" s="159" t="str">
        <f>Deaths!AR18</f>
        <v/>
      </c>
      <c r="E61" s="159" t="str">
        <f>Deaths!BN18</f>
        <v/>
      </c>
      <c r="F61" s="160" t="str">
        <f>Rates!V18</f>
        <v/>
      </c>
      <c r="G61" s="160" t="str">
        <f>Rates!AR18</f>
        <v/>
      </c>
      <c r="H61" s="160" t="str">
        <f>Rates!BN18</f>
        <v/>
      </c>
    </row>
    <row r="62" spans="2:8">
      <c r="B62" s="139">
        <v>1912</v>
      </c>
      <c r="C62" s="159" t="str">
        <f>Deaths!V19</f>
        <v/>
      </c>
      <c r="D62" s="159" t="str">
        <f>Deaths!AR19</f>
        <v/>
      </c>
      <c r="E62" s="159" t="str">
        <f>Deaths!BN19</f>
        <v/>
      </c>
      <c r="F62" s="160" t="str">
        <f>Rates!V19</f>
        <v/>
      </c>
      <c r="G62" s="160" t="str">
        <f>Rates!AR19</f>
        <v/>
      </c>
      <c r="H62" s="160" t="str">
        <f>Rates!BN19</f>
        <v/>
      </c>
    </row>
    <row r="63" spans="2:8">
      <c r="B63" s="139">
        <v>1913</v>
      </c>
      <c r="C63" s="159" t="str">
        <f>Deaths!V20</f>
        <v/>
      </c>
      <c r="D63" s="159" t="str">
        <f>Deaths!AR20</f>
        <v/>
      </c>
      <c r="E63" s="159" t="str">
        <f>Deaths!BN20</f>
        <v/>
      </c>
      <c r="F63" s="160" t="str">
        <f>Rates!V20</f>
        <v/>
      </c>
      <c r="G63" s="160" t="str">
        <f>Rates!AR20</f>
        <v/>
      </c>
      <c r="H63" s="160" t="str">
        <f>Rates!BN20</f>
        <v/>
      </c>
    </row>
    <row r="64" spans="2:8">
      <c r="B64" s="139">
        <v>1914</v>
      </c>
      <c r="C64" s="159" t="str">
        <f>Deaths!V21</f>
        <v/>
      </c>
      <c r="D64" s="159" t="str">
        <f>Deaths!AR21</f>
        <v/>
      </c>
      <c r="E64" s="159" t="str">
        <f>Deaths!BN21</f>
        <v/>
      </c>
      <c r="F64" s="160" t="str">
        <f>Rates!V21</f>
        <v/>
      </c>
      <c r="G64" s="160" t="str">
        <f>Rates!AR21</f>
        <v/>
      </c>
      <c r="H64" s="160" t="str">
        <f>Rates!BN21</f>
        <v/>
      </c>
    </row>
    <row r="65" spans="2:8">
      <c r="B65" s="139">
        <v>1915</v>
      </c>
      <c r="C65" s="159" t="str">
        <f>Deaths!V22</f>
        <v/>
      </c>
      <c r="D65" s="159" t="str">
        <f>Deaths!AR22</f>
        <v/>
      </c>
      <c r="E65" s="159" t="str">
        <f>Deaths!BN22</f>
        <v/>
      </c>
      <c r="F65" s="160" t="str">
        <f>Rates!V22</f>
        <v/>
      </c>
      <c r="G65" s="160" t="str">
        <f>Rates!AR22</f>
        <v/>
      </c>
      <c r="H65" s="160" t="str">
        <f>Rates!BN22</f>
        <v/>
      </c>
    </row>
    <row r="66" spans="2:8">
      <c r="B66" s="139">
        <v>1916</v>
      </c>
      <c r="C66" s="159" t="str">
        <f>Deaths!V23</f>
        <v/>
      </c>
      <c r="D66" s="159" t="str">
        <f>Deaths!AR23</f>
        <v/>
      </c>
      <c r="E66" s="159" t="str">
        <f>Deaths!BN23</f>
        <v/>
      </c>
      <c r="F66" s="160" t="str">
        <f>Rates!V23</f>
        <v/>
      </c>
      <c r="G66" s="160" t="str">
        <f>Rates!AR23</f>
        <v/>
      </c>
      <c r="H66" s="160" t="str">
        <f>Rates!BN23</f>
        <v/>
      </c>
    </row>
    <row r="67" spans="2:8">
      <c r="B67" s="139">
        <v>1917</v>
      </c>
      <c r="C67" s="159" t="str">
        <f>Deaths!V24</f>
        <v/>
      </c>
      <c r="D67" s="159" t="str">
        <f>Deaths!AR24</f>
        <v/>
      </c>
      <c r="E67" s="159" t="str">
        <f>Deaths!BN24</f>
        <v/>
      </c>
      <c r="F67" s="160" t="str">
        <f>Rates!V24</f>
        <v/>
      </c>
      <c r="G67" s="160" t="str">
        <f>Rates!AR24</f>
        <v/>
      </c>
      <c r="H67" s="160" t="str">
        <f>Rates!BN24</f>
        <v/>
      </c>
    </row>
    <row r="68" spans="2:8">
      <c r="B68" s="139">
        <v>1918</v>
      </c>
      <c r="C68" s="159" t="str">
        <f>Deaths!V25</f>
        <v/>
      </c>
      <c r="D68" s="159" t="str">
        <f>Deaths!AR25</f>
        <v/>
      </c>
      <c r="E68" s="159" t="str">
        <f>Deaths!BN25</f>
        <v/>
      </c>
      <c r="F68" s="160" t="str">
        <f>Rates!V25</f>
        <v/>
      </c>
      <c r="G68" s="160" t="str">
        <f>Rates!AR25</f>
        <v/>
      </c>
      <c r="H68" s="160" t="str">
        <f>Rates!BN25</f>
        <v/>
      </c>
    </row>
    <row r="69" spans="2:8">
      <c r="B69" s="139">
        <v>1919</v>
      </c>
      <c r="C69" s="159" t="str">
        <f>Deaths!V26</f>
        <v/>
      </c>
      <c r="D69" s="159" t="str">
        <f>Deaths!AR26</f>
        <v/>
      </c>
      <c r="E69" s="159" t="str">
        <f>Deaths!BN26</f>
        <v/>
      </c>
      <c r="F69" s="160" t="str">
        <f>Rates!V26</f>
        <v/>
      </c>
      <c r="G69" s="160" t="str">
        <f>Rates!AR26</f>
        <v/>
      </c>
      <c r="H69" s="160" t="str">
        <f>Rates!BN26</f>
        <v/>
      </c>
    </row>
    <row r="70" spans="2:8">
      <c r="B70" s="139">
        <v>1920</v>
      </c>
      <c r="C70" s="159" t="str">
        <f>Deaths!V27</f>
        <v/>
      </c>
      <c r="D70" s="159" t="str">
        <f>Deaths!AR27</f>
        <v/>
      </c>
      <c r="E70" s="159" t="str">
        <f>Deaths!BN27</f>
        <v/>
      </c>
      <c r="F70" s="160" t="str">
        <f>Rates!V27</f>
        <v/>
      </c>
      <c r="G70" s="160" t="str">
        <f>Rates!AR27</f>
        <v/>
      </c>
      <c r="H70" s="160" t="str">
        <f>Rates!BN27</f>
        <v/>
      </c>
    </row>
    <row r="71" spans="2:8">
      <c r="B71" s="139">
        <v>1921</v>
      </c>
      <c r="C71" s="159" t="str">
        <f>Deaths!V28</f>
        <v/>
      </c>
      <c r="D71" s="159" t="str">
        <f>Deaths!AR28</f>
        <v/>
      </c>
      <c r="E71" s="159" t="str">
        <f>Deaths!BN28</f>
        <v/>
      </c>
      <c r="F71" s="160" t="str">
        <f>Rates!V28</f>
        <v/>
      </c>
      <c r="G71" s="160" t="str">
        <f>Rates!AR28</f>
        <v/>
      </c>
      <c r="H71" s="160" t="str">
        <f>Rates!BN28</f>
        <v/>
      </c>
    </row>
    <row r="72" spans="2:8">
      <c r="B72" s="139">
        <v>1922</v>
      </c>
      <c r="C72" s="159" t="str">
        <f>Deaths!V29</f>
        <v/>
      </c>
      <c r="D72" s="159" t="str">
        <f>Deaths!AR29</f>
        <v/>
      </c>
      <c r="E72" s="159" t="str">
        <f>Deaths!BN29</f>
        <v/>
      </c>
      <c r="F72" s="160" t="str">
        <f>Rates!V29</f>
        <v/>
      </c>
      <c r="G72" s="160" t="str">
        <f>Rates!AR29</f>
        <v/>
      </c>
      <c r="H72" s="160" t="str">
        <f>Rates!BN29</f>
        <v/>
      </c>
    </row>
    <row r="73" spans="2:8">
      <c r="B73" s="139">
        <v>1923</v>
      </c>
      <c r="C73" s="159" t="str">
        <f>Deaths!V30</f>
        <v/>
      </c>
      <c r="D73" s="159" t="str">
        <f>Deaths!AR30</f>
        <v/>
      </c>
      <c r="E73" s="159" t="str">
        <f>Deaths!BN30</f>
        <v/>
      </c>
      <c r="F73" s="160" t="str">
        <f>Rates!V30</f>
        <v/>
      </c>
      <c r="G73" s="160" t="str">
        <f>Rates!AR30</f>
        <v/>
      </c>
      <c r="H73" s="160" t="str">
        <f>Rates!BN30</f>
        <v/>
      </c>
    </row>
    <row r="74" spans="2:8">
      <c r="B74" s="139">
        <v>1924</v>
      </c>
      <c r="C74" s="159" t="str">
        <f>Deaths!V31</f>
        <v/>
      </c>
      <c r="D74" s="159" t="str">
        <f>Deaths!AR31</f>
        <v/>
      </c>
      <c r="E74" s="159" t="str">
        <f>Deaths!BN31</f>
        <v/>
      </c>
      <c r="F74" s="160" t="str">
        <f>Rates!V31</f>
        <v/>
      </c>
      <c r="G74" s="160" t="str">
        <f>Rates!AR31</f>
        <v/>
      </c>
      <c r="H74" s="160" t="str">
        <f>Rates!BN31</f>
        <v/>
      </c>
    </row>
    <row r="75" spans="2:8">
      <c r="B75" s="139">
        <v>1925</v>
      </c>
      <c r="C75" s="159" t="str">
        <f>Deaths!V32</f>
        <v/>
      </c>
      <c r="D75" s="159" t="str">
        <f>Deaths!AR32</f>
        <v/>
      </c>
      <c r="E75" s="159" t="str">
        <f>Deaths!BN32</f>
        <v/>
      </c>
      <c r="F75" s="160" t="str">
        <f>Rates!V32</f>
        <v/>
      </c>
      <c r="G75" s="160" t="str">
        <f>Rates!AR32</f>
        <v/>
      </c>
      <c r="H75" s="160" t="str">
        <f>Rates!BN32</f>
        <v/>
      </c>
    </row>
    <row r="76" spans="2:8">
      <c r="B76" s="139">
        <v>1926</v>
      </c>
      <c r="C76" s="159" t="str">
        <f>Deaths!V33</f>
        <v/>
      </c>
      <c r="D76" s="159" t="str">
        <f>Deaths!AR33</f>
        <v/>
      </c>
      <c r="E76" s="159" t="str">
        <f>Deaths!BN33</f>
        <v/>
      </c>
      <c r="F76" s="160" t="str">
        <f>Rates!V33</f>
        <v/>
      </c>
      <c r="G76" s="160" t="str">
        <f>Rates!AR33</f>
        <v/>
      </c>
      <c r="H76" s="160" t="str">
        <f>Rates!BN33</f>
        <v/>
      </c>
    </row>
    <row r="77" spans="2:8">
      <c r="B77" s="139">
        <v>1927</v>
      </c>
      <c r="C77" s="159" t="str">
        <f>Deaths!V34</f>
        <v/>
      </c>
      <c r="D77" s="159" t="str">
        <f>Deaths!AR34</f>
        <v/>
      </c>
      <c r="E77" s="159" t="str">
        <f>Deaths!BN34</f>
        <v/>
      </c>
      <c r="F77" s="160" t="str">
        <f>Rates!V34</f>
        <v/>
      </c>
      <c r="G77" s="160" t="str">
        <f>Rates!AR34</f>
        <v/>
      </c>
      <c r="H77" s="160" t="str">
        <f>Rates!BN34</f>
        <v/>
      </c>
    </row>
    <row r="78" spans="2:8">
      <c r="B78" s="139">
        <v>1928</v>
      </c>
      <c r="C78" s="159" t="str">
        <f>Deaths!V35</f>
        <v/>
      </c>
      <c r="D78" s="159" t="str">
        <f>Deaths!AR35</f>
        <v/>
      </c>
      <c r="E78" s="159" t="str">
        <f>Deaths!BN35</f>
        <v/>
      </c>
      <c r="F78" s="160" t="str">
        <f>Rates!V35</f>
        <v/>
      </c>
      <c r="G78" s="160" t="str">
        <f>Rates!AR35</f>
        <v/>
      </c>
      <c r="H78" s="160" t="str">
        <f>Rates!BN35</f>
        <v/>
      </c>
    </row>
    <row r="79" spans="2:8">
      <c r="B79" s="139">
        <v>1929</v>
      </c>
      <c r="C79" s="159" t="str">
        <f>Deaths!V36</f>
        <v/>
      </c>
      <c r="D79" s="159" t="str">
        <f>Deaths!AR36</f>
        <v/>
      </c>
      <c r="E79" s="159" t="str">
        <f>Deaths!BN36</f>
        <v/>
      </c>
      <c r="F79" s="160" t="str">
        <f>Rates!V36</f>
        <v/>
      </c>
      <c r="G79" s="160" t="str">
        <f>Rates!AR36</f>
        <v/>
      </c>
      <c r="H79" s="160" t="str">
        <f>Rates!BN36</f>
        <v/>
      </c>
    </row>
    <row r="80" spans="2:8">
      <c r="B80" s="139">
        <v>1930</v>
      </c>
      <c r="C80" s="159" t="str">
        <f>Deaths!V37</f>
        <v/>
      </c>
      <c r="D80" s="159" t="str">
        <f>Deaths!AR37</f>
        <v/>
      </c>
      <c r="E80" s="159" t="str">
        <f>Deaths!BN37</f>
        <v/>
      </c>
      <c r="F80" s="160" t="str">
        <f>Rates!V37</f>
        <v/>
      </c>
      <c r="G80" s="160" t="str">
        <f>Rates!AR37</f>
        <v/>
      </c>
      <c r="H80" s="160" t="str">
        <f>Rates!BN37</f>
        <v/>
      </c>
    </row>
    <row r="81" spans="2:8">
      <c r="B81" s="139">
        <v>1931</v>
      </c>
      <c r="C81" s="159" t="str">
        <f>Deaths!V38</f>
        <v/>
      </c>
      <c r="D81" s="159" t="str">
        <f>Deaths!AR38</f>
        <v/>
      </c>
      <c r="E81" s="159" t="str">
        <f>Deaths!BN38</f>
        <v/>
      </c>
      <c r="F81" s="160" t="str">
        <f>Rates!V38</f>
        <v/>
      </c>
      <c r="G81" s="160" t="str">
        <f>Rates!AR38</f>
        <v/>
      </c>
      <c r="H81" s="160" t="str">
        <f>Rates!BN38</f>
        <v/>
      </c>
    </row>
    <row r="82" spans="2:8">
      <c r="B82" s="139">
        <v>1932</v>
      </c>
      <c r="C82" s="159" t="str">
        <f>Deaths!V39</f>
        <v/>
      </c>
      <c r="D82" s="159" t="str">
        <f>Deaths!AR39</f>
        <v/>
      </c>
      <c r="E82" s="159" t="str">
        <f>Deaths!BN39</f>
        <v/>
      </c>
      <c r="F82" s="160" t="str">
        <f>Rates!V39</f>
        <v/>
      </c>
      <c r="G82" s="160" t="str">
        <f>Rates!AR39</f>
        <v/>
      </c>
      <c r="H82" s="160" t="str">
        <f>Rates!BN39</f>
        <v/>
      </c>
    </row>
    <row r="83" spans="2:8">
      <c r="B83" s="139">
        <v>1933</v>
      </c>
      <c r="C83" s="159" t="str">
        <f>Deaths!V40</f>
        <v/>
      </c>
      <c r="D83" s="159" t="str">
        <f>Deaths!AR40</f>
        <v/>
      </c>
      <c r="E83" s="159" t="str">
        <f>Deaths!BN40</f>
        <v/>
      </c>
      <c r="F83" s="160" t="str">
        <f>Rates!V40</f>
        <v/>
      </c>
      <c r="G83" s="160" t="str">
        <f>Rates!AR40</f>
        <v/>
      </c>
      <c r="H83" s="160" t="str">
        <f>Rates!BN40</f>
        <v/>
      </c>
    </row>
    <row r="84" spans="2:8">
      <c r="B84" s="139">
        <v>1934</v>
      </c>
      <c r="C84" s="159" t="str">
        <f>Deaths!V41</f>
        <v/>
      </c>
      <c r="D84" s="159" t="str">
        <f>Deaths!AR41</f>
        <v/>
      </c>
      <c r="E84" s="159" t="str">
        <f>Deaths!BN41</f>
        <v/>
      </c>
      <c r="F84" s="160" t="str">
        <f>Rates!V41</f>
        <v/>
      </c>
      <c r="G84" s="160" t="str">
        <f>Rates!AR41</f>
        <v/>
      </c>
      <c r="H84" s="160" t="str">
        <f>Rates!BN41</f>
        <v/>
      </c>
    </row>
    <row r="85" spans="2:8">
      <c r="B85" s="139">
        <v>1935</v>
      </c>
      <c r="C85" s="159" t="str">
        <f>Deaths!V42</f>
        <v/>
      </c>
      <c r="D85" s="159" t="str">
        <f>Deaths!AR42</f>
        <v/>
      </c>
      <c r="E85" s="159" t="str">
        <f>Deaths!BN42</f>
        <v/>
      </c>
      <c r="F85" s="160" t="str">
        <f>Rates!V42</f>
        <v/>
      </c>
      <c r="G85" s="160" t="str">
        <f>Rates!AR42</f>
        <v/>
      </c>
      <c r="H85" s="160" t="str">
        <f>Rates!BN42</f>
        <v/>
      </c>
    </row>
    <row r="86" spans="2:8">
      <c r="B86" s="139">
        <v>1936</v>
      </c>
      <c r="C86" s="159" t="str">
        <f>Deaths!V43</f>
        <v/>
      </c>
      <c r="D86" s="159" t="str">
        <f>Deaths!AR43</f>
        <v/>
      </c>
      <c r="E86" s="159" t="str">
        <f>Deaths!BN43</f>
        <v/>
      </c>
      <c r="F86" s="160" t="str">
        <f>Rates!V43</f>
        <v/>
      </c>
      <c r="G86" s="160" t="str">
        <f>Rates!AR43</f>
        <v/>
      </c>
      <c r="H86" s="160" t="str">
        <f>Rates!BN43</f>
        <v/>
      </c>
    </row>
    <row r="87" spans="2:8">
      <c r="B87" s="139">
        <v>1937</v>
      </c>
      <c r="C87" s="159" t="str">
        <f>Deaths!V44</f>
        <v/>
      </c>
      <c r="D87" s="159" t="str">
        <f>Deaths!AR44</f>
        <v/>
      </c>
      <c r="E87" s="159" t="str">
        <f>Deaths!BN44</f>
        <v/>
      </c>
      <c r="F87" s="160" t="str">
        <f>Rates!V44</f>
        <v/>
      </c>
      <c r="G87" s="160" t="str">
        <f>Rates!AR44</f>
        <v/>
      </c>
      <c r="H87" s="160" t="str">
        <f>Rates!BN44</f>
        <v/>
      </c>
    </row>
    <row r="88" spans="2:8">
      <c r="B88" s="139">
        <v>1938</v>
      </c>
      <c r="C88" s="159" t="str">
        <f>Deaths!V45</f>
        <v/>
      </c>
      <c r="D88" s="159" t="str">
        <f>Deaths!AR45</f>
        <v/>
      </c>
      <c r="E88" s="159" t="str">
        <f>Deaths!BN45</f>
        <v/>
      </c>
      <c r="F88" s="160" t="str">
        <f>Rates!V45</f>
        <v/>
      </c>
      <c r="G88" s="160" t="str">
        <f>Rates!AR45</f>
        <v/>
      </c>
      <c r="H88" s="160" t="str">
        <f>Rates!BN45</f>
        <v/>
      </c>
    </row>
    <row r="89" spans="2:8">
      <c r="B89" s="139">
        <v>1939</v>
      </c>
      <c r="C89" s="159" t="str">
        <f>Deaths!V46</f>
        <v/>
      </c>
      <c r="D89" s="159" t="str">
        <f>Deaths!AR46</f>
        <v/>
      </c>
      <c r="E89" s="159" t="str">
        <f>Deaths!BN46</f>
        <v/>
      </c>
      <c r="F89" s="160" t="str">
        <f>Rates!V46</f>
        <v/>
      </c>
      <c r="G89" s="160" t="str">
        <f>Rates!AR46</f>
        <v/>
      </c>
      <c r="H89" s="160" t="str">
        <f>Rates!BN46</f>
        <v/>
      </c>
    </row>
    <row r="90" spans="2:8">
      <c r="B90" s="139">
        <v>1940</v>
      </c>
      <c r="C90" s="159" t="str">
        <f>Deaths!V47</f>
        <v/>
      </c>
      <c r="D90" s="159" t="str">
        <f>Deaths!AR47</f>
        <v/>
      </c>
      <c r="E90" s="159" t="str">
        <f>Deaths!BN47</f>
        <v/>
      </c>
      <c r="F90" s="160" t="str">
        <f>Rates!V47</f>
        <v/>
      </c>
      <c r="G90" s="160" t="str">
        <f>Rates!AR47</f>
        <v/>
      </c>
      <c r="H90" s="160" t="str">
        <f>Rates!BN47</f>
        <v/>
      </c>
    </row>
    <row r="91" spans="2:8">
      <c r="B91" s="139">
        <v>1941</v>
      </c>
      <c r="C91" s="159" t="str">
        <f>Deaths!V48</f>
        <v/>
      </c>
      <c r="D91" s="159" t="str">
        <f>Deaths!AR48</f>
        <v/>
      </c>
      <c r="E91" s="159" t="str">
        <f>Deaths!BN48</f>
        <v/>
      </c>
      <c r="F91" s="160" t="str">
        <f>Rates!V48</f>
        <v/>
      </c>
      <c r="G91" s="160" t="str">
        <f>Rates!AR48</f>
        <v/>
      </c>
      <c r="H91" s="160" t="str">
        <f>Rates!BN48</f>
        <v/>
      </c>
    </row>
    <row r="92" spans="2:8">
      <c r="B92" s="139">
        <v>1942</v>
      </c>
      <c r="C92" s="159" t="str">
        <f>Deaths!V49</f>
        <v/>
      </c>
      <c r="D92" s="159" t="str">
        <f>Deaths!AR49</f>
        <v/>
      </c>
      <c r="E92" s="159" t="str">
        <f>Deaths!BN49</f>
        <v/>
      </c>
      <c r="F92" s="160" t="str">
        <f>Rates!V49</f>
        <v/>
      </c>
      <c r="G92" s="160" t="str">
        <f>Rates!AR49</f>
        <v/>
      </c>
      <c r="H92" s="160" t="str">
        <f>Rates!BN49</f>
        <v/>
      </c>
    </row>
    <row r="93" spans="2:8">
      <c r="B93" s="139">
        <v>1943</v>
      </c>
      <c r="C93" s="159" t="str">
        <f>Deaths!V50</f>
        <v/>
      </c>
      <c r="D93" s="159" t="str">
        <f>Deaths!AR50</f>
        <v/>
      </c>
      <c r="E93" s="159" t="str">
        <f>Deaths!BN50</f>
        <v/>
      </c>
      <c r="F93" s="160" t="str">
        <f>Rates!V50</f>
        <v/>
      </c>
      <c r="G93" s="160" t="str">
        <f>Rates!AR50</f>
        <v/>
      </c>
      <c r="H93" s="160" t="str">
        <f>Rates!BN50</f>
        <v/>
      </c>
    </row>
    <row r="94" spans="2:8">
      <c r="B94" s="139">
        <v>1944</v>
      </c>
      <c r="C94" s="159" t="str">
        <f>Deaths!V51</f>
        <v/>
      </c>
      <c r="D94" s="159" t="str">
        <f>Deaths!AR51</f>
        <v/>
      </c>
      <c r="E94" s="159" t="str">
        <f>Deaths!BN51</f>
        <v/>
      </c>
      <c r="F94" s="160" t="str">
        <f>Rates!V51</f>
        <v/>
      </c>
      <c r="G94" s="160" t="str">
        <f>Rates!AR51</f>
        <v/>
      </c>
      <c r="H94" s="160" t="str">
        <f>Rates!BN51</f>
        <v/>
      </c>
    </row>
    <row r="95" spans="2:8">
      <c r="B95" s="139">
        <v>1945</v>
      </c>
      <c r="C95" s="159" t="str">
        <f>Deaths!V52</f>
        <v/>
      </c>
      <c r="D95" s="159" t="str">
        <f>Deaths!AR52</f>
        <v/>
      </c>
      <c r="E95" s="159" t="str">
        <f>Deaths!BN52</f>
        <v/>
      </c>
      <c r="F95" s="160" t="str">
        <f>Rates!V52</f>
        <v/>
      </c>
      <c r="G95" s="160" t="str">
        <f>Rates!AR52</f>
        <v/>
      </c>
      <c r="H95" s="160" t="str">
        <f>Rates!BN52</f>
        <v/>
      </c>
    </row>
    <row r="96" spans="2:8">
      <c r="B96" s="139">
        <v>1946</v>
      </c>
      <c r="C96" s="159" t="str">
        <f>Deaths!V53</f>
        <v/>
      </c>
      <c r="D96" s="159" t="str">
        <f>Deaths!AR53</f>
        <v/>
      </c>
      <c r="E96" s="159" t="str">
        <f>Deaths!BN53</f>
        <v/>
      </c>
      <c r="F96" s="160" t="str">
        <f>Rates!V53</f>
        <v/>
      </c>
      <c r="G96" s="160" t="str">
        <f>Rates!AR53</f>
        <v/>
      </c>
      <c r="H96" s="160" t="str">
        <f>Rates!BN53</f>
        <v/>
      </c>
    </row>
    <row r="97" spans="2:8">
      <c r="B97" s="139">
        <v>1947</v>
      </c>
      <c r="C97" s="159" t="str">
        <f>Deaths!V54</f>
        <v/>
      </c>
      <c r="D97" s="159" t="str">
        <f>Deaths!AR54</f>
        <v/>
      </c>
      <c r="E97" s="159" t="str">
        <f>Deaths!BN54</f>
        <v/>
      </c>
      <c r="F97" s="160" t="str">
        <f>Rates!V54</f>
        <v/>
      </c>
      <c r="G97" s="160" t="str">
        <f>Rates!AR54</f>
        <v/>
      </c>
      <c r="H97" s="160" t="str">
        <f>Rates!BN54</f>
        <v/>
      </c>
    </row>
    <row r="98" spans="2:8">
      <c r="B98" s="139">
        <v>1948</v>
      </c>
      <c r="C98" s="159" t="str">
        <f>Deaths!V55</f>
        <v/>
      </c>
      <c r="D98" s="159" t="str">
        <f>Deaths!AR55</f>
        <v/>
      </c>
      <c r="E98" s="159" t="str">
        <f>Deaths!BN55</f>
        <v/>
      </c>
      <c r="F98" s="160" t="str">
        <f>Rates!V55</f>
        <v/>
      </c>
      <c r="G98" s="160" t="str">
        <f>Rates!AR55</f>
        <v/>
      </c>
      <c r="H98" s="160" t="str">
        <f>Rates!BN55</f>
        <v/>
      </c>
    </row>
    <row r="99" spans="2:8">
      <c r="B99" s="139">
        <v>1949</v>
      </c>
      <c r="C99" s="159" t="str">
        <f>Deaths!V56</f>
        <v/>
      </c>
      <c r="D99" s="159" t="str">
        <f>Deaths!AR56</f>
        <v/>
      </c>
      <c r="E99" s="159" t="str">
        <f>Deaths!BN56</f>
        <v/>
      </c>
      <c r="F99" s="160" t="str">
        <f>Rates!V56</f>
        <v/>
      </c>
      <c r="G99" s="160" t="str">
        <f>Rates!AR56</f>
        <v/>
      </c>
      <c r="H99" s="160" t="str">
        <f>Rates!BN56</f>
        <v/>
      </c>
    </row>
    <row r="100" spans="2:8">
      <c r="B100" s="139">
        <v>1950</v>
      </c>
      <c r="C100" s="159">
        <f>Deaths!V57</f>
        <v>64</v>
      </c>
      <c r="D100" s="159">
        <f>Deaths!AR57</f>
        <v>38</v>
      </c>
      <c r="E100" s="159">
        <f>Deaths!BN57</f>
        <v>102</v>
      </c>
      <c r="F100" s="160">
        <f>Rates!V57</f>
        <v>1.9462666</v>
      </c>
      <c r="G100" s="160">
        <f>Rates!AR57</f>
        <v>1.1946018</v>
      </c>
      <c r="H100" s="160">
        <f>Rates!BN57</f>
        <v>1.5637316999999999</v>
      </c>
    </row>
    <row r="101" spans="2:8">
      <c r="B101" s="139">
        <v>1951</v>
      </c>
      <c r="C101" s="159">
        <f>Deaths!V58</f>
        <v>61</v>
      </c>
      <c r="D101" s="159">
        <f>Deaths!AR58</f>
        <v>49</v>
      </c>
      <c r="E101" s="159">
        <f>Deaths!BN58</f>
        <v>110</v>
      </c>
      <c r="F101" s="160">
        <f>Rates!V58</f>
        <v>1.8550838000000001</v>
      </c>
      <c r="G101" s="160">
        <f>Rates!AR58</f>
        <v>1.3538654000000001</v>
      </c>
      <c r="H101" s="160">
        <f>Rates!BN58</f>
        <v>1.5889936</v>
      </c>
    </row>
    <row r="102" spans="2:8">
      <c r="B102" s="139">
        <v>1952</v>
      </c>
      <c r="C102" s="159">
        <f>Deaths!V59</f>
        <v>69</v>
      </c>
      <c r="D102" s="159">
        <f>Deaths!AR59</f>
        <v>60</v>
      </c>
      <c r="E102" s="159">
        <f>Deaths!BN59</f>
        <v>129</v>
      </c>
      <c r="F102" s="160">
        <f>Rates!V59</f>
        <v>1.9658887</v>
      </c>
      <c r="G102" s="160">
        <f>Rates!AR59</f>
        <v>1.6192651</v>
      </c>
      <c r="H102" s="160">
        <f>Rates!BN59</f>
        <v>1.7724902</v>
      </c>
    </row>
    <row r="103" spans="2:8">
      <c r="B103" s="139">
        <v>1953</v>
      </c>
      <c r="C103" s="159">
        <f>Deaths!V60</f>
        <v>74</v>
      </c>
      <c r="D103" s="159">
        <f>Deaths!AR60</f>
        <v>56</v>
      </c>
      <c r="E103" s="159">
        <f>Deaths!BN60</f>
        <v>130</v>
      </c>
      <c r="F103" s="160">
        <f>Rates!V60</f>
        <v>2.1757355</v>
      </c>
      <c r="G103" s="160">
        <f>Rates!AR60</f>
        <v>1.4949669000000001</v>
      </c>
      <c r="H103" s="160">
        <f>Rates!BN60</f>
        <v>1.8065876999999999</v>
      </c>
    </row>
    <row r="104" spans="2:8">
      <c r="B104" s="139">
        <v>1954</v>
      </c>
      <c r="C104" s="159">
        <f>Deaths!V61</f>
        <v>59</v>
      </c>
      <c r="D104" s="159">
        <f>Deaths!AR61</f>
        <v>63</v>
      </c>
      <c r="E104" s="159">
        <f>Deaths!BN61</f>
        <v>122</v>
      </c>
      <c r="F104" s="160">
        <f>Rates!V61</f>
        <v>1.6801048000000001</v>
      </c>
      <c r="G104" s="160">
        <f>Rates!AR61</f>
        <v>1.6937047999999999</v>
      </c>
      <c r="H104" s="160">
        <f>Rates!BN61</f>
        <v>1.6750537000000001</v>
      </c>
    </row>
    <row r="105" spans="2:8">
      <c r="B105" s="139">
        <v>1955</v>
      </c>
      <c r="C105" s="159">
        <f>Deaths!V62</f>
        <v>86</v>
      </c>
      <c r="D105" s="159">
        <f>Deaths!AR62</f>
        <v>78</v>
      </c>
      <c r="E105" s="159">
        <f>Deaths!BN62</f>
        <v>164</v>
      </c>
      <c r="F105" s="160">
        <f>Rates!V62</f>
        <v>2.4554494</v>
      </c>
      <c r="G105" s="160">
        <f>Rates!AR62</f>
        <v>2.1097689000000002</v>
      </c>
      <c r="H105" s="160">
        <f>Rates!BN62</f>
        <v>2.2682136000000002</v>
      </c>
    </row>
    <row r="106" spans="2:8">
      <c r="B106" s="139">
        <v>1956</v>
      </c>
      <c r="C106" s="159">
        <f>Deaths!V63</f>
        <v>99</v>
      </c>
      <c r="D106" s="159">
        <f>Deaths!AR63</f>
        <v>67</v>
      </c>
      <c r="E106" s="159">
        <f>Deaths!BN63</f>
        <v>166</v>
      </c>
      <c r="F106" s="160">
        <f>Rates!V63</f>
        <v>2.6609199000000001</v>
      </c>
      <c r="G106" s="160">
        <f>Rates!AR63</f>
        <v>1.7400111</v>
      </c>
      <c r="H106" s="160">
        <f>Rates!BN63</f>
        <v>2.1941310000000001</v>
      </c>
    </row>
    <row r="107" spans="2:8">
      <c r="B107" s="139">
        <v>1957</v>
      </c>
      <c r="C107" s="159">
        <f>Deaths!V64</f>
        <v>121</v>
      </c>
      <c r="D107" s="159">
        <f>Deaths!AR64</f>
        <v>91</v>
      </c>
      <c r="E107" s="159">
        <f>Deaths!BN64</f>
        <v>212</v>
      </c>
      <c r="F107" s="160">
        <f>Rates!V64</f>
        <v>2.9074420000000001</v>
      </c>
      <c r="G107" s="160">
        <f>Rates!AR64</f>
        <v>2.3036979</v>
      </c>
      <c r="H107" s="160">
        <f>Rates!BN64</f>
        <v>2.6387871000000001</v>
      </c>
    </row>
    <row r="108" spans="2:8">
      <c r="B108" s="139">
        <v>1958</v>
      </c>
      <c r="C108" s="159">
        <f>Deaths!V65</f>
        <v>115</v>
      </c>
      <c r="D108" s="159">
        <f>Deaths!AR65</f>
        <v>83</v>
      </c>
      <c r="E108" s="159">
        <f>Deaths!BN65</f>
        <v>198</v>
      </c>
      <c r="F108" s="160">
        <f>Rates!V65</f>
        <v>3.1542842000000002</v>
      </c>
      <c r="G108" s="160">
        <f>Rates!AR65</f>
        <v>2.0463349000000002</v>
      </c>
      <c r="H108" s="160">
        <f>Rates!BN65</f>
        <v>2.5364775000000002</v>
      </c>
    </row>
    <row r="109" spans="2:8">
      <c r="B109" s="139">
        <v>1959</v>
      </c>
      <c r="C109" s="159">
        <f>Deaths!V66</f>
        <v>138</v>
      </c>
      <c r="D109" s="159">
        <f>Deaths!AR66</f>
        <v>102</v>
      </c>
      <c r="E109" s="159">
        <f>Deaths!BN66</f>
        <v>240</v>
      </c>
      <c r="F109" s="160">
        <f>Rates!V66</f>
        <v>3.4755438000000001</v>
      </c>
      <c r="G109" s="160">
        <f>Rates!AR66</f>
        <v>2.4254129999999998</v>
      </c>
      <c r="H109" s="160">
        <f>Rates!BN66</f>
        <v>2.9201176000000002</v>
      </c>
    </row>
    <row r="110" spans="2:8">
      <c r="B110" s="139">
        <v>1960</v>
      </c>
      <c r="C110" s="159">
        <f>Deaths!V67</f>
        <v>119</v>
      </c>
      <c r="D110" s="159">
        <f>Deaths!AR67</f>
        <v>97</v>
      </c>
      <c r="E110" s="159">
        <f>Deaths!BN67</f>
        <v>216</v>
      </c>
      <c r="F110" s="160">
        <f>Rates!V67</f>
        <v>2.973052</v>
      </c>
      <c r="G110" s="160">
        <f>Rates!AR67</f>
        <v>2.2428837000000001</v>
      </c>
      <c r="H110" s="160">
        <f>Rates!BN67</f>
        <v>2.5837075999999999</v>
      </c>
    </row>
    <row r="111" spans="2:8">
      <c r="B111" s="139">
        <v>1961</v>
      </c>
      <c r="C111" s="159">
        <f>Deaths!V68</f>
        <v>124</v>
      </c>
      <c r="D111" s="159">
        <f>Deaths!AR68</f>
        <v>100</v>
      </c>
      <c r="E111" s="159">
        <f>Deaths!BN68</f>
        <v>224</v>
      </c>
      <c r="F111" s="160">
        <f>Rates!V68</f>
        <v>2.9651635999999999</v>
      </c>
      <c r="G111" s="160">
        <f>Rates!AR68</f>
        <v>2.3925051000000002</v>
      </c>
      <c r="H111" s="160">
        <f>Rates!BN68</f>
        <v>2.6850214999999999</v>
      </c>
    </row>
    <row r="112" spans="2:8">
      <c r="B112" s="139">
        <v>1962</v>
      </c>
      <c r="C112" s="159">
        <f>Deaths!V69</f>
        <v>137</v>
      </c>
      <c r="D112" s="159">
        <f>Deaths!AR69</f>
        <v>104</v>
      </c>
      <c r="E112" s="159">
        <f>Deaths!BN69</f>
        <v>241</v>
      </c>
      <c r="F112" s="160">
        <f>Rates!V69</f>
        <v>3.3408538999999999</v>
      </c>
      <c r="G112" s="160">
        <f>Rates!AR69</f>
        <v>2.4440827999999999</v>
      </c>
      <c r="H112" s="160">
        <f>Rates!BN69</f>
        <v>2.8772120000000001</v>
      </c>
    </row>
    <row r="113" spans="2:8">
      <c r="B113" s="139">
        <v>1963</v>
      </c>
      <c r="C113" s="159">
        <f>Deaths!V70</f>
        <v>160</v>
      </c>
      <c r="D113" s="159">
        <f>Deaths!AR70</f>
        <v>133</v>
      </c>
      <c r="E113" s="159">
        <f>Deaths!BN70</f>
        <v>293</v>
      </c>
      <c r="F113" s="160">
        <f>Rates!V70</f>
        <v>3.7288070000000002</v>
      </c>
      <c r="G113" s="160">
        <f>Rates!AR70</f>
        <v>2.9609770000000002</v>
      </c>
      <c r="H113" s="160">
        <f>Rates!BN70</f>
        <v>3.3290353000000001</v>
      </c>
    </row>
    <row r="114" spans="2:8">
      <c r="B114" s="139">
        <v>1964</v>
      </c>
      <c r="C114" s="159">
        <f>Deaths!V71</f>
        <v>154</v>
      </c>
      <c r="D114" s="159">
        <f>Deaths!AR71</f>
        <v>108</v>
      </c>
      <c r="E114" s="159">
        <f>Deaths!BN71</f>
        <v>262</v>
      </c>
      <c r="F114" s="160">
        <f>Rates!V71</f>
        <v>3.5384012999999999</v>
      </c>
      <c r="G114" s="160">
        <f>Rates!AR71</f>
        <v>2.3626594999999999</v>
      </c>
      <c r="H114" s="160">
        <f>Rates!BN71</f>
        <v>2.9382796999999998</v>
      </c>
    </row>
    <row r="115" spans="2:8">
      <c r="B115" s="139">
        <v>1965</v>
      </c>
      <c r="C115" s="159">
        <f>Deaths!V72</f>
        <v>163</v>
      </c>
      <c r="D115" s="159">
        <f>Deaths!AR72</f>
        <v>125</v>
      </c>
      <c r="E115" s="159">
        <f>Deaths!BN72</f>
        <v>288</v>
      </c>
      <c r="F115" s="160">
        <f>Rates!V72</f>
        <v>3.5783529000000001</v>
      </c>
      <c r="G115" s="160">
        <f>Rates!AR72</f>
        <v>2.7747028999999999</v>
      </c>
      <c r="H115" s="160">
        <f>Rates!BN72</f>
        <v>3.2143894999999998</v>
      </c>
    </row>
    <row r="116" spans="2:8">
      <c r="B116" s="139">
        <v>1966</v>
      </c>
      <c r="C116" s="159">
        <f>Deaths!V73</f>
        <v>180</v>
      </c>
      <c r="D116" s="159">
        <f>Deaths!AR73</f>
        <v>144</v>
      </c>
      <c r="E116" s="159">
        <f>Deaths!BN73</f>
        <v>324</v>
      </c>
      <c r="F116" s="160">
        <f>Rates!V73</f>
        <v>4.1892022999999998</v>
      </c>
      <c r="G116" s="160">
        <f>Rates!AR73</f>
        <v>3.0628882000000002</v>
      </c>
      <c r="H116" s="160">
        <f>Rates!BN73</f>
        <v>3.5855725000000001</v>
      </c>
    </row>
    <row r="117" spans="2:8">
      <c r="B117" s="139">
        <v>1967</v>
      </c>
      <c r="C117" s="159">
        <f>Deaths!V74</f>
        <v>166</v>
      </c>
      <c r="D117" s="159">
        <f>Deaths!AR74</f>
        <v>122</v>
      </c>
      <c r="E117" s="159">
        <f>Deaths!BN74</f>
        <v>288</v>
      </c>
      <c r="F117" s="160">
        <f>Rates!V74</f>
        <v>3.6422108999999998</v>
      </c>
      <c r="G117" s="160">
        <f>Rates!AR74</f>
        <v>2.5682189000000002</v>
      </c>
      <c r="H117" s="160">
        <f>Rates!BN74</f>
        <v>3.0885068000000002</v>
      </c>
    </row>
    <row r="118" spans="2:8">
      <c r="B118" s="139">
        <v>1968</v>
      </c>
      <c r="C118" s="159">
        <f>Deaths!V75</f>
        <v>172</v>
      </c>
      <c r="D118" s="159">
        <f>Deaths!AR75</f>
        <v>136</v>
      </c>
      <c r="E118" s="159">
        <f>Deaths!BN75</f>
        <v>308</v>
      </c>
      <c r="F118" s="160">
        <f>Rates!V75</f>
        <v>3.8097289999999999</v>
      </c>
      <c r="G118" s="160">
        <f>Rates!AR75</f>
        <v>2.7844894999999998</v>
      </c>
      <c r="H118" s="160">
        <f>Rates!BN75</f>
        <v>3.2585456000000002</v>
      </c>
    </row>
    <row r="119" spans="2:8">
      <c r="B119" s="139">
        <v>1969</v>
      </c>
      <c r="C119" s="159">
        <f>Deaths!V76</f>
        <v>215</v>
      </c>
      <c r="D119" s="159">
        <f>Deaths!AR76</f>
        <v>127</v>
      </c>
      <c r="E119" s="159">
        <f>Deaths!BN76</f>
        <v>342</v>
      </c>
      <c r="F119" s="160">
        <f>Rates!V76</f>
        <v>4.6208565999999998</v>
      </c>
      <c r="G119" s="160">
        <f>Rates!AR76</f>
        <v>2.5103483</v>
      </c>
      <c r="H119" s="160">
        <f>Rates!BN76</f>
        <v>3.4833208</v>
      </c>
    </row>
    <row r="120" spans="2:8">
      <c r="B120" s="139">
        <v>1970</v>
      </c>
      <c r="C120" s="159">
        <f>Deaths!V77</f>
        <v>220</v>
      </c>
      <c r="D120" s="159">
        <f>Deaths!AR77</f>
        <v>159</v>
      </c>
      <c r="E120" s="159">
        <f>Deaths!BN77</f>
        <v>379</v>
      </c>
      <c r="F120" s="160">
        <f>Rates!V77</f>
        <v>4.7106401</v>
      </c>
      <c r="G120" s="160">
        <f>Rates!AR77</f>
        <v>3.1429898000000001</v>
      </c>
      <c r="H120" s="160">
        <f>Rates!BN77</f>
        <v>3.8786873000000002</v>
      </c>
    </row>
    <row r="121" spans="2:8">
      <c r="B121" s="139">
        <v>1971</v>
      </c>
      <c r="C121" s="159">
        <f>Deaths!V78</f>
        <v>194</v>
      </c>
      <c r="D121" s="159">
        <f>Deaths!AR78</f>
        <v>154</v>
      </c>
      <c r="E121" s="159">
        <f>Deaths!BN78</f>
        <v>348</v>
      </c>
      <c r="F121" s="160">
        <f>Rates!V78</f>
        <v>3.7554596999999998</v>
      </c>
      <c r="G121" s="160">
        <f>Rates!AR78</f>
        <v>2.9537543999999998</v>
      </c>
      <c r="H121" s="160">
        <f>Rates!BN78</f>
        <v>3.4124232999999999</v>
      </c>
    </row>
    <row r="122" spans="2:8">
      <c r="B122" s="139">
        <v>1972</v>
      </c>
      <c r="C122" s="159">
        <f>Deaths!V79</f>
        <v>209</v>
      </c>
      <c r="D122" s="159">
        <f>Deaths!AR79</f>
        <v>156</v>
      </c>
      <c r="E122" s="159">
        <f>Deaths!BN79</f>
        <v>365</v>
      </c>
      <c r="F122" s="160">
        <f>Rates!V79</f>
        <v>4.1624023000000001</v>
      </c>
      <c r="G122" s="160">
        <f>Rates!AR79</f>
        <v>2.8409577000000001</v>
      </c>
      <c r="H122" s="160">
        <f>Rates!BN79</f>
        <v>3.4405597999999999</v>
      </c>
    </row>
    <row r="123" spans="2:8">
      <c r="B123" s="139">
        <v>1973</v>
      </c>
      <c r="C123" s="159">
        <f>Deaths!V80</f>
        <v>222</v>
      </c>
      <c r="D123" s="159">
        <f>Deaths!AR80</f>
        <v>161</v>
      </c>
      <c r="E123" s="159">
        <f>Deaths!BN80</f>
        <v>383</v>
      </c>
      <c r="F123" s="160">
        <f>Rates!V80</f>
        <v>4.5254650999999999</v>
      </c>
      <c r="G123" s="160">
        <f>Rates!AR80</f>
        <v>2.8167246000000001</v>
      </c>
      <c r="H123" s="160">
        <f>Rates!BN80</f>
        <v>3.5352600000000001</v>
      </c>
    </row>
    <row r="124" spans="2:8">
      <c r="B124" s="139">
        <v>1974</v>
      </c>
      <c r="C124" s="159">
        <f>Deaths!V81</f>
        <v>238</v>
      </c>
      <c r="D124" s="159">
        <f>Deaths!AR81</f>
        <v>156</v>
      </c>
      <c r="E124" s="159">
        <f>Deaths!BN81</f>
        <v>394</v>
      </c>
      <c r="F124" s="160">
        <f>Rates!V81</f>
        <v>4.6826115000000001</v>
      </c>
      <c r="G124" s="160">
        <f>Rates!AR81</f>
        <v>2.7197350999999998</v>
      </c>
      <c r="H124" s="160">
        <f>Rates!BN81</f>
        <v>3.5902090000000002</v>
      </c>
    </row>
    <row r="125" spans="2:8">
      <c r="B125" s="139">
        <v>1975</v>
      </c>
      <c r="C125" s="159">
        <f>Deaths!V82</f>
        <v>252</v>
      </c>
      <c r="D125" s="159">
        <f>Deaths!AR82</f>
        <v>170</v>
      </c>
      <c r="E125" s="159">
        <f>Deaths!BN82</f>
        <v>422</v>
      </c>
      <c r="F125" s="160">
        <f>Rates!V82</f>
        <v>5.0657394</v>
      </c>
      <c r="G125" s="160">
        <f>Rates!AR82</f>
        <v>2.9175474000000001</v>
      </c>
      <c r="H125" s="160">
        <f>Rates!BN82</f>
        <v>3.8857368999999999</v>
      </c>
    </row>
    <row r="126" spans="2:8">
      <c r="B126" s="139">
        <v>1976</v>
      </c>
      <c r="C126" s="159">
        <f>Deaths!V83</f>
        <v>261</v>
      </c>
      <c r="D126" s="159">
        <f>Deaths!AR83</f>
        <v>182</v>
      </c>
      <c r="E126" s="159">
        <f>Deaths!BN83</f>
        <v>443</v>
      </c>
      <c r="F126" s="160">
        <f>Rates!V83</f>
        <v>4.7621992999999998</v>
      </c>
      <c r="G126" s="160">
        <f>Rates!AR83</f>
        <v>3.0592275999999998</v>
      </c>
      <c r="H126" s="160">
        <f>Rates!BN83</f>
        <v>3.8860168000000002</v>
      </c>
    </row>
    <row r="127" spans="2:8">
      <c r="B127" s="139">
        <v>1977</v>
      </c>
      <c r="C127" s="159">
        <f>Deaths!V84</f>
        <v>307</v>
      </c>
      <c r="D127" s="159">
        <f>Deaths!AR84</f>
        <v>197</v>
      </c>
      <c r="E127" s="159">
        <f>Deaths!BN84</f>
        <v>504</v>
      </c>
      <c r="F127" s="160">
        <f>Rates!V84</f>
        <v>5.8877344000000003</v>
      </c>
      <c r="G127" s="160">
        <f>Rates!AR84</f>
        <v>3.2529549000000002</v>
      </c>
      <c r="H127" s="160">
        <f>Rates!BN84</f>
        <v>4.4065789000000004</v>
      </c>
    </row>
    <row r="128" spans="2:8">
      <c r="B128" s="139">
        <v>1978</v>
      </c>
      <c r="C128" s="159">
        <f>Deaths!V85</f>
        <v>310</v>
      </c>
      <c r="D128" s="159">
        <f>Deaths!AR85</f>
        <v>196</v>
      </c>
      <c r="E128" s="159">
        <f>Deaths!BN85</f>
        <v>506</v>
      </c>
      <c r="F128" s="160">
        <f>Rates!V85</f>
        <v>5.7164771999999999</v>
      </c>
      <c r="G128" s="160">
        <f>Rates!AR85</f>
        <v>3.1596546999999999</v>
      </c>
      <c r="H128" s="160">
        <f>Rates!BN85</f>
        <v>4.3124146000000003</v>
      </c>
    </row>
    <row r="129" spans="2:8">
      <c r="B129" s="139">
        <v>1979</v>
      </c>
      <c r="C129" s="159">
        <f>Deaths!V86</f>
        <v>325</v>
      </c>
      <c r="D129" s="159">
        <f>Deaths!AR86</f>
        <v>195</v>
      </c>
      <c r="E129" s="159">
        <f>Deaths!BN86</f>
        <v>520</v>
      </c>
      <c r="F129" s="160">
        <f>Rates!V86</f>
        <v>5.6496195</v>
      </c>
      <c r="G129" s="160">
        <f>Rates!AR86</f>
        <v>3.1578032999999999</v>
      </c>
      <c r="H129" s="160">
        <f>Rates!BN86</f>
        <v>4.3662798</v>
      </c>
    </row>
    <row r="130" spans="2:8">
      <c r="B130" s="139">
        <v>1980</v>
      </c>
      <c r="C130" s="159">
        <f>Deaths!V87</f>
        <v>341</v>
      </c>
      <c r="D130" s="159">
        <f>Deaths!AR87</f>
        <v>209</v>
      </c>
      <c r="E130" s="159">
        <f>Deaths!BN87</f>
        <v>550</v>
      </c>
      <c r="F130" s="160">
        <f>Rates!V87</f>
        <v>5.9482289000000002</v>
      </c>
      <c r="G130" s="160">
        <f>Rates!AR87</f>
        <v>3.2709754000000002</v>
      </c>
      <c r="H130" s="160">
        <f>Rates!BN87</f>
        <v>4.5315763000000002</v>
      </c>
    </row>
    <row r="131" spans="2:8">
      <c r="B131" s="139">
        <v>1981</v>
      </c>
      <c r="C131" s="159">
        <f>Deaths!V88</f>
        <v>359</v>
      </c>
      <c r="D131" s="159">
        <f>Deaths!AR88</f>
        <v>206</v>
      </c>
      <c r="E131" s="159">
        <f>Deaths!BN88</f>
        <v>565</v>
      </c>
      <c r="F131" s="160">
        <f>Rates!V88</f>
        <v>6.0980318999999996</v>
      </c>
      <c r="G131" s="160">
        <f>Rates!AR88</f>
        <v>3.1986386000000002</v>
      </c>
      <c r="H131" s="160">
        <f>Rates!BN88</f>
        <v>4.5717572000000004</v>
      </c>
    </row>
    <row r="132" spans="2:8">
      <c r="B132" s="139">
        <v>1982</v>
      </c>
      <c r="C132" s="159">
        <f>Deaths!V89</f>
        <v>379</v>
      </c>
      <c r="D132" s="159">
        <f>Deaths!AR89</f>
        <v>211</v>
      </c>
      <c r="E132" s="159">
        <f>Deaths!BN89</f>
        <v>590</v>
      </c>
      <c r="F132" s="160">
        <f>Rates!V89</f>
        <v>6.4047872000000003</v>
      </c>
      <c r="G132" s="160">
        <f>Rates!AR89</f>
        <v>3.1552991000000001</v>
      </c>
      <c r="H132" s="160">
        <f>Rates!BN89</f>
        <v>4.6744313999999996</v>
      </c>
    </row>
    <row r="133" spans="2:8">
      <c r="B133" s="139">
        <v>1983</v>
      </c>
      <c r="C133" s="159">
        <f>Deaths!V90</f>
        <v>363</v>
      </c>
      <c r="D133" s="159">
        <f>Deaths!AR90</f>
        <v>264</v>
      </c>
      <c r="E133" s="159">
        <f>Deaths!BN90</f>
        <v>627</v>
      </c>
      <c r="F133" s="160">
        <f>Rates!V90</f>
        <v>6.1130385</v>
      </c>
      <c r="G133" s="160">
        <f>Rates!AR90</f>
        <v>3.9242243999999999</v>
      </c>
      <c r="H133" s="160">
        <f>Rates!BN90</f>
        <v>4.9132343000000001</v>
      </c>
    </row>
    <row r="134" spans="2:8">
      <c r="B134" s="139">
        <v>1984</v>
      </c>
      <c r="C134" s="159">
        <f>Deaths!V91</f>
        <v>381</v>
      </c>
      <c r="D134" s="159">
        <f>Deaths!AR91</f>
        <v>236</v>
      </c>
      <c r="E134" s="159">
        <f>Deaths!BN91</f>
        <v>617</v>
      </c>
      <c r="F134" s="160">
        <f>Rates!V91</f>
        <v>6.1339588999999997</v>
      </c>
      <c r="G134" s="160">
        <f>Rates!AR91</f>
        <v>3.3697767000000001</v>
      </c>
      <c r="H134" s="160">
        <f>Rates!BN91</f>
        <v>4.6636977999999996</v>
      </c>
    </row>
    <row r="135" spans="2:8">
      <c r="B135" s="139">
        <v>1985</v>
      </c>
      <c r="C135" s="159">
        <f>Deaths!V92</f>
        <v>422</v>
      </c>
      <c r="D135" s="159">
        <f>Deaths!AR92</f>
        <v>269</v>
      </c>
      <c r="E135" s="159">
        <f>Deaths!BN92</f>
        <v>691</v>
      </c>
      <c r="F135" s="160">
        <f>Rates!V92</f>
        <v>6.8397880999999998</v>
      </c>
      <c r="G135" s="160">
        <f>Rates!AR92</f>
        <v>3.8331187999999998</v>
      </c>
      <c r="H135" s="160">
        <f>Rates!BN92</f>
        <v>5.1815733000000002</v>
      </c>
    </row>
    <row r="136" spans="2:8">
      <c r="B136" s="139">
        <v>1986</v>
      </c>
      <c r="C136" s="159">
        <f>Deaths!V93</f>
        <v>417</v>
      </c>
      <c r="D136" s="159">
        <f>Deaths!AR93</f>
        <v>263</v>
      </c>
      <c r="E136" s="159">
        <f>Deaths!BN93</f>
        <v>680</v>
      </c>
      <c r="F136" s="160">
        <f>Rates!V93</f>
        <v>6.7453472999999997</v>
      </c>
      <c r="G136" s="160">
        <f>Rates!AR93</f>
        <v>3.5794904000000001</v>
      </c>
      <c r="H136" s="160">
        <f>Rates!BN93</f>
        <v>4.9523505999999999</v>
      </c>
    </row>
    <row r="137" spans="2:8">
      <c r="B137" s="139">
        <v>1987</v>
      </c>
      <c r="C137" s="159">
        <f>Deaths!V94</f>
        <v>505</v>
      </c>
      <c r="D137" s="159">
        <f>Deaths!AR94</f>
        <v>287</v>
      </c>
      <c r="E137" s="159">
        <f>Deaths!BN94</f>
        <v>792</v>
      </c>
      <c r="F137" s="160">
        <f>Rates!V94</f>
        <v>8.1105668000000009</v>
      </c>
      <c r="G137" s="160">
        <f>Rates!AR94</f>
        <v>3.8688810999999999</v>
      </c>
      <c r="H137" s="160">
        <f>Rates!BN94</f>
        <v>5.7055169000000001</v>
      </c>
    </row>
    <row r="138" spans="2:8">
      <c r="B138" s="139">
        <v>1988</v>
      </c>
      <c r="C138" s="159">
        <f>Deaths!V95</f>
        <v>490</v>
      </c>
      <c r="D138" s="159">
        <f>Deaths!AR95</f>
        <v>294</v>
      </c>
      <c r="E138" s="159">
        <f>Deaths!BN95</f>
        <v>784</v>
      </c>
      <c r="F138" s="160">
        <f>Rates!V95</f>
        <v>7.4129769000000003</v>
      </c>
      <c r="G138" s="160">
        <f>Rates!AR95</f>
        <v>3.7630460999999999</v>
      </c>
      <c r="H138" s="160">
        <f>Rates!BN95</f>
        <v>5.4379736999999997</v>
      </c>
    </row>
    <row r="139" spans="2:8">
      <c r="B139" s="139">
        <v>1989</v>
      </c>
      <c r="C139" s="159">
        <f>Deaths!V96</f>
        <v>487</v>
      </c>
      <c r="D139" s="159">
        <f>Deaths!AR96</f>
        <v>281</v>
      </c>
      <c r="E139" s="159">
        <f>Deaths!BN96</f>
        <v>768</v>
      </c>
      <c r="F139" s="160">
        <f>Rates!V96</f>
        <v>7.4005143999999996</v>
      </c>
      <c r="G139" s="160">
        <f>Rates!AR96</f>
        <v>3.6187393000000001</v>
      </c>
      <c r="H139" s="160">
        <f>Rates!BN96</f>
        <v>5.2996502000000003</v>
      </c>
    </row>
    <row r="140" spans="2:8">
      <c r="B140" s="139">
        <v>1990</v>
      </c>
      <c r="C140" s="159">
        <f>Deaths!V97</f>
        <v>516</v>
      </c>
      <c r="D140" s="159">
        <f>Deaths!AR97</f>
        <v>310</v>
      </c>
      <c r="E140" s="159">
        <f>Deaths!BN97</f>
        <v>826</v>
      </c>
      <c r="F140" s="160">
        <f>Rates!V97</f>
        <v>7.5987887000000001</v>
      </c>
      <c r="G140" s="160">
        <f>Rates!AR97</f>
        <v>3.8297639000000001</v>
      </c>
      <c r="H140" s="160">
        <f>Rates!BN97</f>
        <v>5.5330478999999997</v>
      </c>
    </row>
    <row r="141" spans="2:8">
      <c r="B141" s="139">
        <v>1991</v>
      </c>
      <c r="C141" s="159">
        <f>Deaths!V98</f>
        <v>513</v>
      </c>
      <c r="D141" s="159">
        <f>Deaths!AR98</f>
        <v>302</v>
      </c>
      <c r="E141" s="159">
        <f>Deaths!BN98</f>
        <v>815</v>
      </c>
      <c r="F141" s="160">
        <f>Rates!V98</f>
        <v>7.503101</v>
      </c>
      <c r="G141" s="160">
        <f>Rates!AR98</f>
        <v>3.7016795999999998</v>
      </c>
      <c r="H141" s="160">
        <f>Rates!BN98</f>
        <v>5.3803140000000003</v>
      </c>
    </row>
    <row r="142" spans="2:8">
      <c r="B142" s="139">
        <v>1992</v>
      </c>
      <c r="C142" s="159">
        <f>Deaths!V99</f>
        <v>527</v>
      </c>
      <c r="D142" s="159">
        <f>Deaths!AR99</f>
        <v>344</v>
      </c>
      <c r="E142" s="159">
        <f>Deaths!BN99</f>
        <v>871</v>
      </c>
      <c r="F142" s="160">
        <f>Rates!V99</f>
        <v>7.5596284999999996</v>
      </c>
      <c r="G142" s="160">
        <f>Rates!AR99</f>
        <v>4.0726488999999999</v>
      </c>
      <c r="H142" s="160">
        <f>Rates!BN99</f>
        <v>5.5713352</v>
      </c>
    </row>
    <row r="143" spans="2:8">
      <c r="B143" s="139">
        <v>1993</v>
      </c>
      <c r="C143" s="159">
        <f>Deaths!V100</f>
        <v>575</v>
      </c>
      <c r="D143" s="159">
        <f>Deaths!AR100</f>
        <v>279</v>
      </c>
      <c r="E143" s="159">
        <f>Deaths!BN100</f>
        <v>854</v>
      </c>
      <c r="F143" s="160">
        <f>Rates!V100</f>
        <v>7.9906141000000002</v>
      </c>
      <c r="G143" s="160">
        <f>Rates!AR100</f>
        <v>3.2373368999999999</v>
      </c>
      <c r="H143" s="160">
        <f>Rates!BN100</f>
        <v>5.3746837000000003</v>
      </c>
    </row>
    <row r="144" spans="2:8">
      <c r="B144" s="139">
        <v>1994</v>
      </c>
      <c r="C144" s="159">
        <f>Deaths!V101</f>
        <v>608</v>
      </c>
      <c r="D144" s="159">
        <f>Deaths!AR101</f>
        <v>285</v>
      </c>
      <c r="E144" s="159">
        <f>Deaths!BN101</f>
        <v>893</v>
      </c>
      <c r="F144" s="160">
        <f>Rates!V101</f>
        <v>8.2959210999999993</v>
      </c>
      <c r="G144" s="160">
        <f>Rates!AR101</f>
        <v>3.2395385000000001</v>
      </c>
      <c r="H144" s="160">
        <f>Rates!BN101</f>
        <v>5.4836647000000003</v>
      </c>
    </row>
    <row r="145" spans="2:8">
      <c r="B145" s="139">
        <v>1995</v>
      </c>
      <c r="C145" s="159">
        <f>Deaths!V102</f>
        <v>604</v>
      </c>
      <c r="D145" s="159">
        <f>Deaths!AR102</f>
        <v>327</v>
      </c>
      <c r="E145" s="159">
        <f>Deaths!BN102</f>
        <v>931</v>
      </c>
      <c r="F145" s="160">
        <f>Rates!V102</f>
        <v>8.1751614999999997</v>
      </c>
      <c r="G145" s="160">
        <f>Rates!AR102</f>
        <v>3.6461595999999998</v>
      </c>
      <c r="H145" s="160">
        <f>Rates!BN102</f>
        <v>5.6187180000000003</v>
      </c>
    </row>
    <row r="146" spans="2:8">
      <c r="B146" s="139">
        <v>1996</v>
      </c>
      <c r="C146" s="159">
        <f>Deaths!V103</f>
        <v>586</v>
      </c>
      <c r="D146" s="159">
        <f>Deaths!AR103</f>
        <v>326</v>
      </c>
      <c r="E146" s="159">
        <f>Deaths!BN103</f>
        <v>912</v>
      </c>
      <c r="F146" s="160">
        <f>Rates!V103</f>
        <v>7.8172819999999996</v>
      </c>
      <c r="G146" s="160">
        <f>Rates!AR103</f>
        <v>3.5283183999999999</v>
      </c>
      <c r="H146" s="160">
        <f>Rates!BN103</f>
        <v>5.3957617000000004</v>
      </c>
    </row>
    <row r="147" spans="2:8">
      <c r="B147" s="139">
        <v>1997</v>
      </c>
      <c r="C147" s="159">
        <f>Deaths!V104</f>
        <v>579</v>
      </c>
      <c r="D147" s="159">
        <f>Deaths!AR104</f>
        <v>329</v>
      </c>
      <c r="E147" s="159">
        <f>Deaths!BN104</f>
        <v>908</v>
      </c>
      <c r="F147" s="160">
        <f>Rates!V104</f>
        <v>7.2606878000000004</v>
      </c>
      <c r="G147" s="160">
        <f>Rates!AR104</f>
        <v>3.4727332</v>
      </c>
      <c r="H147" s="160">
        <f>Rates!BN104</f>
        <v>5.1711808000000001</v>
      </c>
    </row>
    <row r="148" spans="2:8">
      <c r="B148" s="139">
        <v>1998</v>
      </c>
      <c r="C148" s="159">
        <f>Deaths!V105</f>
        <v>623</v>
      </c>
      <c r="D148" s="159">
        <f>Deaths!AR105</f>
        <v>343</v>
      </c>
      <c r="E148" s="159">
        <f>Deaths!BN105</f>
        <v>966</v>
      </c>
      <c r="F148" s="160">
        <f>Rates!V105</f>
        <v>7.7315630000000004</v>
      </c>
      <c r="G148" s="160">
        <f>Rates!AR105</f>
        <v>3.4950996999999999</v>
      </c>
      <c r="H148" s="160">
        <f>Rates!BN105</f>
        <v>5.4091946999999996</v>
      </c>
    </row>
    <row r="149" spans="2:8">
      <c r="B149" s="139">
        <v>1999</v>
      </c>
      <c r="C149" s="159">
        <f>Deaths!V106</f>
        <v>631</v>
      </c>
      <c r="D149" s="159">
        <f>Deaths!AR106</f>
        <v>359</v>
      </c>
      <c r="E149" s="159">
        <f>Deaths!BN106</f>
        <v>990</v>
      </c>
      <c r="F149" s="160">
        <f>Rates!V106</f>
        <v>7.7585755000000001</v>
      </c>
      <c r="G149" s="160">
        <f>Rates!AR106</f>
        <v>3.5947939</v>
      </c>
      <c r="H149" s="160">
        <f>Rates!BN106</f>
        <v>5.4151408999999999</v>
      </c>
    </row>
    <row r="150" spans="2:8">
      <c r="B150" s="139">
        <v>2000</v>
      </c>
      <c r="C150" s="159">
        <f>Deaths!V107</f>
        <v>624</v>
      </c>
      <c r="D150" s="159">
        <f>Deaths!AR107</f>
        <v>356</v>
      </c>
      <c r="E150" s="159">
        <f>Deaths!BN107</f>
        <v>980</v>
      </c>
      <c r="F150" s="160">
        <f>Rates!V107</f>
        <v>7.4216451000000001</v>
      </c>
      <c r="G150" s="160">
        <f>Rates!AR107</f>
        <v>3.497166</v>
      </c>
      <c r="H150" s="160">
        <f>Rates!BN107</f>
        <v>5.2227544999999997</v>
      </c>
    </row>
    <row r="151" spans="2:8">
      <c r="B151" s="139">
        <v>2001</v>
      </c>
      <c r="C151" s="159">
        <f>Deaths!V108</f>
        <v>686</v>
      </c>
      <c r="D151" s="159">
        <f>Deaths!AR108</f>
        <v>383</v>
      </c>
      <c r="E151" s="159">
        <f>Deaths!BN108</f>
        <v>1069</v>
      </c>
      <c r="F151" s="160">
        <f>Rates!V108</f>
        <v>7.8397148999999997</v>
      </c>
      <c r="G151" s="160">
        <f>Rates!AR108</f>
        <v>3.6468962999999999</v>
      </c>
      <c r="H151" s="160">
        <f>Rates!BN108</f>
        <v>5.5439296999999996</v>
      </c>
    </row>
    <row r="152" spans="2:8">
      <c r="B152" s="139">
        <v>2002</v>
      </c>
      <c r="C152" s="159">
        <f>Deaths!V109</f>
        <v>716</v>
      </c>
      <c r="D152" s="159">
        <f>Deaths!AR109</f>
        <v>339</v>
      </c>
      <c r="E152" s="159">
        <f>Deaths!BN109</f>
        <v>1055</v>
      </c>
      <c r="F152" s="160">
        <f>Rates!V109</f>
        <v>8.1024466999999998</v>
      </c>
      <c r="G152" s="160">
        <f>Rates!AR109</f>
        <v>3.1182715999999999</v>
      </c>
      <c r="H152" s="160">
        <f>Rates!BN109</f>
        <v>5.3337298999999998</v>
      </c>
    </row>
    <row r="153" spans="2:8">
      <c r="B153" s="139">
        <v>2003</v>
      </c>
      <c r="C153" s="159">
        <f>Deaths!V110</f>
        <v>759</v>
      </c>
      <c r="D153" s="159">
        <f>Deaths!AR110</f>
        <v>373</v>
      </c>
      <c r="E153" s="159">
        <f>Deaths!BN110</f>
        <v>1132</v>
      </c>
      <c r="F153" s="160">
        <f>Rates!V110</f>
        <v>8.3547028000000001</v>
      </c>
      <c r="G153" s="160">
        <f>Rates!AR110</f>
        <v>3.3954430000000002</v>
      </c>
      <c r="H153" s="160">
        <f>Rates!BN110</f>
        <v>5.6037622999999996</v>
      </c>
    </row>
    <row r="154" spans="2:8">
      <c r="B154" s="139">
        <v>2004</v>
      </c>
      <c r="C154" s="159">
        <f>Deaths!V111</f>
        <v>821</v>
      </c>
      <c r="D154" s="159">
        <f>Deaths!AR111</f>
        <v>388</v>
      </c>
      <c r="E154" s="159">
        <f>Deaths!BN111</f>
        <v>1209</v>
      </c>
      <c r="F154" s="160">
        <f>Rates!V111</f>
        <v>8.8418957000000002</v>
      </c>
      <c r="G154" s="160">
        <f>Rates!AR111</f>
        <v>3.4405001999999998</v>
      </c>
      <c r="H154" s="160">
        <f>Rates!BN111</f>
        <v>5.8525895999999999</v>
      </c>
    </row>
    <row r="155" spans="2:8">
      <c r="B155" s="139">
        <v>2005</v>
      </c>
      <c r="C155" s="159">
        <f>Deaths!V112</f>
        <v>862</v>
      </c>
      <c r="D155" s="159">
        <f>Deaths!AR112</f>
        <v>411</v>
      </c>
      <c r="E155" s="159">
        <f>Deaths!BN112</f>
        <v>1273</v>
      </c>
      <c r="F155" s="160">
        <f>Rates!V112</f>
        <v>9.0428885000000001</v>
      </c>
      <c r="G155" s="160">
        <f>Rates!AR112</f>
        <v>3.5543629000000001</v>
      </c>
      <c r="H155" s="160">
        <f>Rates!BN112</f>
        <v>6.0070753999999997</v>
      </c>
    </row>
    <row r="156" spans="2:8">
      <c r="B156" s="139">
        <v>2006</v>
      </c>
      <c r="C156" s="159">
        <f>Deaths!V113</f>
        <v>786</v>
      </c>
      <c r="D156" s="159">
        <f>Deaths!AR113</f>
        <v>452</v>
      </c>
      <c r="E156" s="159">
        <f>Deaths!BN113</f>
        <v>1238</v>
      </c>
      <c r="F156" s="160">
        <f>Rates!V113</f>
        <v>8.1203605000000003</v>
      </c>
      <c r="G156" s="160">
        <f>Rates!AR113</f>
        <v>3.8732087000000002</v>
      </c>
      <c r="H156" s="160">
        <f>Rates!BN113</f>
        <v>5.7435003</v>
      </c>
    </row>
    <row r="157" spans="2:8">
      <c r="B157" s="139">
        <v>2007</v>
      </c>
      <c r="C157" s="159">
        <f>Deaths!V114</f>
        <v>865</v>
      </c>
      <c r="D157" s="159">
        <f>Deaths!AR114</f>
        <v>415</v>
      </c>
      <c r="E157" s="159">
        <f>Deaths!BN114</f>
        <v>1280</v>
      </c>
      <c r="F157" s="160">
        <f>Rates!V114</f>
        <v>8.6088743000000001</v>
      </c>
      <c r="G157" s="160">
        <f>Rates!AR114</f>
        <v>3.4489744</v>
      </c>
      <c r="H157" s="160">
        <f>Rates!BN114</f>
        <v>5.7545976999999997</v>
      </c>
    </row>
    <row r="158" spans="2:8">
      <c r="B158" s="139">
        <v>2008</v>
      </c>
      <c r="C158" s="159">
        <f>Deaths!V115</f>
        <v>964</v>
      </c>
      <c r="D158" s="159">
        <f>Deaths!AR115</f>
        <v>472</v>
      </c>
      <c r="E158" s="159">
        <f>Deaths!BN115</f>
        <v>1436</v>
      </c>
      <c r="F158" s="160">
        <f>Rates!V115</f>
        <v>9.3079797000000006</v>
      </c>
      <c r="G158" s="160">
        <f>Rates!AR115</f>
        <v>3.7839255999999999</v>
      </c>
      <c r="H158" s="160">
        <f>Rates!BN115</f>
        <v>6.2849304000000004</v>
      </c>
    </row>
    <row r="159" spans="2:8">
      <c r="B159" s="139">
        <v>2009</v>
      </c>
      <c r="C159" s="159">
        <f>Deaths!V116</f>
        <v>933</v>
      </c>
      <c r="D159" s="159">
        <f>Deaths!AR116</f>
        <v>452</v>
      </c>
      <c r="E159" s="159">
        <f>Deaths!BN116</f>
        <v>1385</v>
      </c>
      <c r="F159" s="160">
        <f>Rates!V116</f>
        <v>8.7786328000000005</v>
      </c>
      <c r="G159" s="160">
        <f>Rates!AR116</f>
        <v>3.5802546</v>
      </c>
      <c r="H159" s="160">
        <f>Rates!BN116</f>
        <v>5.9267325</v>
      </c>
    </row>
    <row r="160" spans="2:8">
      <c r="B160" s="139">
        <v>2010</v>
      </c>
      <c r="C160" s="159">
        <f>Deaths!V117</f>
        <v>993</v>
      </c>
      <c r="D160" s="159">
        <f>Deaths!AR117</f>
        <v>459</v>
      </c>
      <c r="E160" s="159">
        <f>Deaths!BN117</f>
        <v>1452</v>
      </c>
      <c r="F160" s="160">
        <f>Rates!V117</f>
        <v>9.0532150999999992</v>
      </c>
      <c r="G160" s="160">
        <f>Rates!AR117</f>
        <v>3.5412211999999998</v>
      </c>
      <c r="H160" s="160">
        <f>Rates!BN117</f>
        <v>6.0005309999999996</v>
      </c>
    </row>
    <row r="161" spans="2:8">
      <c r="B161" s="139">
        <v>2011</v>
      </c>
      <c r="C161" s="159">
        <f>Deaths!V118</f>
        <v>1071</v>
      </c>
      <c r="D161" s="159">
        <f>Deaths!AR118</f>
        <v>473</v>
      </c>
      <c r="E161" s="159">
        <f>Deaths!BN118</f>
        <v>1544</v>
      </c>
      <c r="F161" s="160">
        <f>Rates!V118</f>
        <v>9.5266193000000001</v>
      </c>
      <c r="G161" s="160">
        <f>Rates!AR118</f>
        <v>3.5306628</v>
      </c>
      <c r="H161" s="160">
        <f>Rates!BN118</f>
        <v>6.2359095</v>
      </c>
    </row>
    <row r="162" spans="2:8">
      <c r="B162" s="150">
        <f>IF($D$8&gt;=2012,2012,"")</f>
        <v>2012</v>
      </c>
      <c r="C162" s="159">
        <f>Deaths!V119</f>
        <v>1039</v>
      </c>
      <c r="D162" s="159">
        <f>Deaths!AR119</f>
        <v>476</v>
      </c>
      <c r="E162" s="159">
        <f>Deaths!BN119</f>
        <v>1515</v>
      </c>
      <c r="F162" s="160">
        <f>Rates!V119</f>
        <v>9.0014078000000008</v>
      </c>
      <c r="G162" s="160">
        <f>Rates!AR119</f>
        <v>3.4399481000000001</v>
      </c>
      <c r="H162" s="160">
        <f>Rates!BN119</f>
        <v>5.9490939999999997</v>
      </c>
    </row>
    <row r="163" spans="2:8">
      <c r="B163" s="150">
        <f>IF($D$8&gt;=2013,2013,"")</f>
        <v>2013</v>
      </c>
      <c r="C163" s="161">
        <f>Deaths!V120</f>
        <v>1107</v>
      </c>
      <c r="D163" s="159">
        <f>Deaths!AR120</f>
        <v>509</v>
      </c>
      <c r="E163" s="159">
        <f>Deaths!BN120</f>
        <v>1616</v>
      </c>
      <c r="F163" s="160">
        <f>Rates!V120</f>
        <v>9.2314808999999993</v>
      </c>
      <c r="G163" s="160">
        <f>Rates!AR120</f>
        <v>3.6527775</v>
      </c>
      <c r="H163" s="160">
        <f>Rates!BN120</f>
        <v>6.1871118999999997</v>
      </c>
    </row>
    <row r="164" spans="2:8">
      <c r="B164" s="150">
        <f>IF($D$8&gt;=2014,2014,"")</f>
        <v>2014</v>
      </c>
      <c r="C164" s="161">
        <f>Deaths!V121</f>
        <v>988</v>
      </c>
      <c r="D164" s="159">
        <f>Deaths!AR121</f>
        <v>479</v>
      </c>
      <c r="E164" s="159">
        <f>Deaths!BN121</f>
        <v>1467</v>
      </c>
      <c r="F164" s="160">
        <f>Rates!V121</f>
        <v>8.0782656999999993</v>
      </c>
      <c r="G164" s="160">
        <f>Rates!AR121</f>
        <v>3.3283972999999998</v>
      </c>
      <c r="H164" s="160">
        <f>Rates!BN121</f>
        <v>5.4846031000000002</v>
      </c>
    </row>
    <row r="165" spans="2:8">
      <c r="B165" s="150">
        <f>IF($D$8&gt;=2015,2015,"")</f>
        <v>2015</v>
      </c>
      <c r="C165" s="161">
        <f>Deaths!V122</f>
        <v>1004</v>
      </c>
      <c r="D165" s="159">
        <f>Deaths!AR122</f>
        <v>516</v>
      </c>
      <c r="E165" s="159">
        <f>Deaths!BN122</f>
        <v>1520</v>
      </c>
      <c r="F165" s="160">
        <f>Rates!V122</f>
        <v>7.9885354</v>
      </c>
      <c r="G165" s="160">
        <f>Rates!AR122</f>
        <v>3.4786679</v>
      </c>
      <c r="H165" s="160">
        <f>Rates!BN122</f>
        <v>5.5089889999999997</v>
      </c>
    </row>
    <row r="166" spans="2:8">
      <c r="B166" s="150">
        <f>IF($D$8&gt;=2016,2016,"")</f>
        <v>2016</v>
      </c>
      <c r="C166" s="161">
        <f>Deaths!V123</f>
        <v>863</v>
      </c>
      <c r="D166" s="159">
        <f>Deaths!AR123</f>
        <v>418</v>
      </c>
      <c r="E166" s="159">
        <f>Deaths!BN123</f>
        <v>1281</v>
      </c>
      <c r="F166" s="160">
        <f>Rates!V123</f>
        <v>6.6457480999999996</v>
      </c>
      <c r="G166" s="160">
        <f>Rates!AR123</f>
        <v>2.7152143</v>
      </c>
      <c r="H166" s="160">
        <f>Rates!BN123</f>
        <v>4.5125672999999997</v>
      </c>
    </row>
    <row r="167" spans="2:8">
      <c r="B167" s="150" t="str">
        <f>IF($D$8&gt;=2017,2017,"")</f>
        <v/>
      </c>
      <c r="C167" s="161" t="str">
        <f>Deaths!V124</f>
        <v/>
      </c>
      <c r="D167" s="159" t="str">
        <f>Deaths!AR124</f>
        <v/>
      </c>
      <c r="E167" s="159" t="str">
        <f>Deaths!BN124</f>
        <v/>
      </c>
      <c r="F167" s="160" t="str">
        <f>Rates!V124</f>
        <v/>
      </c>
      <c r="G167" s="160" t="str">
        <f>Rates!AR124</f>
        <v/>
      </c>
      <c r="H167" s="160" t="str">
        <f>Rates!BN124</f>
        <v/>
      </c>
    </row>
    <row r="168" spans="2:8">
      <c r="B168" s="150" t="str">
        <f>IF($D$8&gt;=2018,2018,"")</f>
        <v/>
      </c>
      <c r="C168" s="161" t="str">
        <f>Deaths!V125</f>
        <v/>
      </c>
      <c r="D168" s="159" t="str">
        <f>Deaths!AR125</f>
        <v/>
      </c>
      <c r="E168" s="159" t="str">
        <f>Deaths!BN125</f>
        <v/>
      </c>
      <c r="F168" s="160" t="str">
        <f>Rates!V125</f>
        <v/>
      </c>
      <c r="G168" s="160" t="str">
        <f>Rates!AR125</f>
        <v/>
      </c>
      <c r="H168" s="160" t="str">
        <f>Rates!BN125</f>
        <v/>
      </c>
    </row>
    <row r="169" spans="2:8">
      <c r="B169" s="150" t="str">
        <f>IF($D$8&gt;=2019,2019,"")</f>
        <v/>
      </c>
      <c r="C169" s="161" t="str">
        <f>Deaths!V126</f>
        <v/>
      </c>
      <c r="D169" s="159" t="str">
        <f>Deaths!AR126</f>
        <v/>
      </c>
      <c r="E169" s="159" t="str">
        <f>Deaths!BN126</f>
        <v/>
      </c>
      <c r="F169" s="160" t="str">
        <f>Rates!V126</f>
        <v/>
      </c>
      <c r="G169" s="160" t="str">
        <f>Rates!AR126</f>
        <v/>
      </c>
      <c r="H169" s="160" t="str">
        <f>Rates!BN126</f>
        <v/>
      </c>
    </row>
    <row r="170" spans="2:8">
      <c r="B170" s="150" t="str">
        <f>IF($D$8&gt;=2020,2020,"")</f>
        <v/>
      </c>
      <c r="C170" s="161" t="str">
        <f>Deaths!V127</f>
        <v/>
      </c>
      <c r="D170" s="159" t="str">
        <f>Deaths!AR127</f>
        <v/>
      </c>
      <c r="E170" s="159" t="str">
        <f>Deaths!BN127</f>
        <v/>
      </c>
      <c r="F170" s="160" t="str">
        <f>Rates!V127</f>
        <v/>
      </c>
      <c r="G170" s="160" t="str">
        <f>Rates!AR127</f>
        <v/>
      </c>
      <c r="H170" s="160" t="str">
        <f>Rates!BN127</f>
        <v/>
      </c>
    </row>
    <row r="171" spans="2:8">
      <c r="B171" s="150" t="str">
        <f>IF($D$8&gt;=2021,2021,"")</f>
        <v/>
      </c>
      <c r="C171" s="161" t="str">
        <f>Deaths!V128</f>
        <v/>
      </c>
      <c r="D171" s="159" t="str">
        <f>Deaths!AR128</f>
        <v/>
      </c>
      <c r="E171" s="159" t="str">
        <f>Deaths!BN128</f>
        <v/>
      </c>
      <c r="F171" s="160" t="str">
        <f>Rates!V128</f>
        <v/>
      </c>
      <c r="G171" s="160" t="str">
        <f>Rates!AR128</f>
        <v/>
      </c>
      <c r="H171" s="160" t="str">
        <f>Rates!BN128</f>
        <v/>
      </c>
    </row>
    <row r="172" spans="2:8">
      <c r="B172" s="150" t="str">
        <f>IF($D$8&gt;=2022,2022,"")</f>
        <v/>
      </c>
      <c r="C172" s="161" t="str">
        <f>Deaths!V129</f>
        <v/>
      </c>
      <c r="D172" s="159" t="str">
        <f>Deaths!AR129</f>
        <v/>
      </c>
      <c r="E172" s="159" t="str">
        <f>Deaths!BN129</f>
        <v/>
      </c>
      <c r="F172" s="160" t="str">
        <f>Rates!V129</f>
        <v/>
      </c>
      <c r="G172" s="160" t="str">
        <f>Rates!AR129</f>
        <v/>
      </c>
      <c r="H172" s="160" t="str">
        <f>Rates!BN129</f>
        <v/>
      </c>
    </row>
    <row r="173" spans="2:8">
      <c r="B173" s="150" t="str">
        <f>IF($D$8&gt;=2023,2023,"")</f>
        <v/>
      </c>
      <c r="C173" s="161" t="str">
        <f>Deaths!V130</f>
        <v/>
      </c>
      <c r="D173" s="159" t="str">
        <f>Deaths!AR130</f>
        <v/>
      </c>
      <c r="E173" s="159" t="str">
        <f>Deaths!BN130</f>
        <v/>
      </c>
      <c r="F173" s="160" t="str">
        <f>Rates!V130</f>
        <v/>
      </c>
      <c r="G173" s="160" t="str">
        <f>Rates!AR130</f>
        <v/>
      </c>
      <c r="H173" s="160" t="str">
        <f>Rates!BN130</f>
        <v/>
      </c>
    </row>
    <row r="174" spans="2:8">
      <c r="B174" s="150" t="str">
        <f>IF($D$8&gt;=2024,2024,"")</f>
        <v/>
      </c>
      <c r="C174" s="161" t="str">
        <f>Deaths!V131</f>
        <v/>
      </c>
      <c r="D174" s="159" t="str">
        <f>Deaths!AR131</f>
        <v/>
      </c>
      <c r="E174" s="159" t="str">
        <f>Deaths!BN131</f>
        <v/>
      </c>
      <c r="F174" s="160" t="str">
        <f>Rates!V131</f>
        <v/>
      </c>
      <c r="G174" s="160" t="str">
        <f>Rates!AR131</f>
        <v/>
      </c>
      <c r="H174" s="160" t="str">
        <f>Rates!BN131</f>
        <v/>
      </c>
    </row>
    <row r="175" spans="2:8">
      <c r="B175" s="150" t="str">
        <f>IF($D$8&gt;=2025,2025,"")</f>
        <v/>
      </c>
      <c r="C175" s="161" t="str">
        <f>Deaths!V132</f>
        <v/>
      </c>
      <c r="D175" s="159" t="str">
        <f>Deaths!AR132</f>
        <v/>
      </c>
      <c r="E175" s="159" t="str">
        <f>Deaths!BN132</f>
        <v/>
      </c>
      <c r="F175" s="160" t="str">
        <f>Rates!V132</f>
        <v/>
      </c>
      <c r="G175" s="160" t="str">
        <f>Rates!AR132</f>
        <v/>
      </c>
      <c r="H175" s="160" t="str">
        <f>Rates!BN132</f>
        <v/>
      </c>
    </row>
    <row r="176" spans="2:8">
      <c r="B176" s="139"/>
      <c r="C176" s="162" t="s">
        <v>147</v>
      </c>
    </row>
    <row r="177" spans="2:8">
      <c r="B177" s="82"/>
    </row>
    <row r="178" spans="2:8">
      <c r="B178" s="82" t="s">
        <v>70</v>
      </c>
    </row>
    <row r="179" spans="2:8">
      <c r="B179" s="82"/>
    </row>
    <row r="180" spans="2:8">
      <c r="B180" s="163"/>
      <c r="C180" s="164"/>
      <c r="D180" s="164"/>
      <c r="E180" s="164"/>
      <c r="F180" s="164"/>
      <c r="G180" s="164"/>
      <c r="H180" s="164"/>
    </row>
    <row r="181" spans="2:8">
      <c r="B181" s="165" t="s">
        <v>115</v>
      </c>
      <c r="C181" s="166"/>
      <c r="D181" s="166"/>
      <c r="E181" s="166"/>
      <c r="F181" s="166"/>
      <c r="G181" s="166"/>
      <c r="H181" s="166"/>
    </row>
    <row r="182" spans="2:8">
      <c r="B182" s="166"/>
      <c r="C182" s="166"/>
      <c r="D182" s="166"/>
      <c r="E182" s="166"/>
      <c r="F182" s="166"/>
      <c r="G182" s="166"/>
      <c r="H182" s="166"/>
    </row>
    <row r="183" spans="2:8">
      <c r="B183" s="166"/>
      <c r="C183" s="166"/>
      <c r="D183" s="166"/>
      <c r="E183" s="166"/>
      <c r="F183" s="167" t="s">
        <v>1</v>
      </c>
      <c r="G183" s="167" t="s">
        <v>3</v>
      </c>
      <c r="H183" s="167" t="s">
        <v>4</v>
      </c>
    </row>
    <row r="184" spans="2:8">
      <c r="B184" s="168" t="s">
        <v>66</v>
      </c>
      <c r="C184" s="169">
        <f>'Interactive summary tables'!$C$10</f>
        <v>1950</v>
      </c>
      <c r="D184" s="166"/>
      <c r="E184" s="168" t="s">
        <v>71</v>
      </c>
      <c r="F184" s="170">
        <f>INDEX($B$57:$H$175,MATCH($C$184,$B$57:$B$175,0),5)</f>
        <v>1.9462666</v>
      </c>
      <c r="G184" s="170">
        <f>INDEX($B$57:$H$175,MATCH($C$184,$B$57:$B$175,0),6)</f>
        <v>1.1946018</v>
      </c>
      <c r="H184" s="170">
        <f>INDEX($B$57:$H$175,MATCH($C$184,$B$57:$B$175,0),7)</f>
        <v>1.5637316999999999</v>
      </c>
    </row>
    <row r="185" spans="2:8">
      <c r="B185" s="168" t="s">
        <v>67</v>
      </c>
      <c r="C185" s="169">
        <f>'Interactive summary tables'!$G$10</f>
        <v>2016</v>
      </c>
      <c r="D185" s="166"/>
      <c r="E185" s="168" t="s">
        <v>72</v>
      </c>
      <c r="F185" s="170">
        <f>INDEX($B$57:$H$175,MATCH($C$185,$B$57:$B$175,0),5)</f>
        <v>6.6457480999999996</v>
      </c>
      <c r="G185" s="170">
        <f>INDEX($B$57:$H$175,MATCH($C$185,$B$57:$B$175,0),6)</f>
        <v>2.7152143</v>
      </c>
      <c r="H185" s="170">
        <f>INDEX($B$57:$H$175,MATCH($C$185,$B$57:$B$175,0),7)</f>
        <v>4.5125672999999997</v>
      </c>
    </row>
    <row r="186" spans="2:8">
      <c r="B186" s="171"/>
      <c r="C186" s="169"/>
      <c r="D186" s="166"/>
      <c r="E186" s="168" t="s">
        <v>74</v>
      </c>
      <c r="F186" s="172">
        <f>IF($C$185&lt;=$C$184,"-",(F$185-F$184)/F$184)</f>
        <v>2.4146134450439622</v>
      </c>
      <c r="G186" s="172">
        <f t="shared" ref="G186:H186" si="2">IF($C$185&lt;=$C$184,"-",(G$185-G$184)/G$184)</f>
        <v>1.2729032385519592</v>
      </c>
      <c r="H186" s="172">
        <f t="shared" si="2"/>
        <v>1.8857682555133979</v>
      </c>
    </row>
    <row r="187" spans="2:8">
      <c r="B187" s="168" t="s">
        <v>77</v>
      </c>
      <c r="C187" s="169">
        <f>$C$185-$C$184</f>
        <v>66</v>
      </c>
      <c r="D187" s="166"/>
      <c r="E187" s="168" t="s">
        <v>73</v>
      </c>
      <c r="F187" s="172">
        <f>IF($C$185&lt;=$C$184,"-",((F$185/F$184)^(1/($C$185-$C$184))-1))</f>
        <v>1.8781224325529422E-2</v>
      </c>
      <c r="G187" s="172">
        <f t="shared" ref="G187:H187" si="3">IF($C$185&lt;=$C$184,"-",((G$185/G$184)^(1/($C$185-$C$184))-1))</f>
        <v>1.2517974399049336E-2</v>
      </c>
      <c r="H187" s="172">
        <f t="shared" si="3"/>
        <v>1.618705532449316E-2</v>
      </c>
    </row>
    <row r="188" spans="2:8">
      <c r="B188" s="168" t="s">
        <v>90</v>
      </c>
      <c r="C188" s="169" t="str">
        <f>IF($C$185&lt;=$C$184,"Y","N")</f>
        <v>N</v>
      </c>
      <c r="D188" s="166"/>
      <c r="E188" s="168"/>
      <c r="F188" s="172"/>
      <c r="G188" s="172"/>
      <c r="H188" s="172"/>
    </row>
    <row r="189" spans="2:8">
      <c r="B189" s="168" t="s">
        <v>91</v>
      </c>
      <c r="C189" s="173" t="str">
        <f>IF($C$185=$C$184,"Y","N")</f>
        <v>N</v>
      </c>
      <c r="D189" s="166"/>
      <c r="E189" s="166"/>
      <c r="F189" s="166"/>
      <c r="G189" s="166"/>
      <c r="H189" s="166"/>
    </row>
    <row r="190" spans="2:8">
      <c r="B190" s="168"/>
      <c r="C190" s="173"/>
      <c r="D190" s="166"/>
      <c r="E190" s="166"/>
      <c r="F190" s="166"/>
      <c r="G190" s="166"/>
      <c r="H190" s="166"/>
    </row>
    <row r="191" spans="2:8">
      <c r="B191" s="168" t="s">
        <v>102</v>
      </c>
      <c r="C191" s="173" t="str">
        <f>IF($C$185&lt;=$C$184,"-",$C$184&amp;" – "&amp;$C$185)</f>
        <v>1950 – 2016</v>
      </c>
      <c r="D191" s="166"/>
      <c r="E191" s="166"/>
      <c r="F191" s="166"/>
      <c r="G191" s="166"/>
      <c r="H191" s="166"/>
    </row>
    <row r="192" spans="2:8">
      <c r="B192" s="168"/>
      <c r="C192" s="173"/>
      <c r="D192" s="166"/>
      <c r="E192" s="166"/>
      <c r="F192" s="166"/>
      <c r="G192" s="166"/>
      <c r="H192" s="166"/>
    </row>
    <row r="193" spans="2:8">
      <c r="B193" s="174" t="s">
        <v>75</v>
      </c>
      <c r="C193" s="166"/>
      <c r="D193" s="166"/>
      <c r="E193" s="166"/>
      <c r="F193" s="166"/>
      <c r="G193" s="166"/>
      <c r="H193" s="166"/>
    </row>
    <row r="194" spans="2:8" ht="14.45" customHeight="1">
      <c r="B194" s="325" t="s">
        <v>116</v>
      </c>
      <c r="C194" s="325"/>
      <c r="D194" s="325"/>
      <c r="E194" s="325"/>
      <c r="F194" s="325"/>
      <c r="G194" s="325"/>
      <c r="H194" s="325"/>
    </row>
    <row r="195" spans="2:8">
      <c r="B195" s="325"/>
      <c r="C195" s="325"/>
      <c r="D195" s="325"/>
      <c r="E195" s="325"/>
      <c r="F195" s="325"/>
      <c r="G195" s="325"/>
      <c r="H195" s="325"/>
    </row>
    <row r="196" spans="2:8">
      <c r="B196" s="175"/>
      <c r="C196" s="175"/>
      <c r="D196" s="175"/>
      <c r="E196" s="175"/>
      <c r="F196" s="175"/>
      <c r="G196" s="175"/>
      <c r="H196" s="175"/>
    </row>
    <row r="197" spans="2:8">
      <c r="B197" s="174" t="s">
        <v>99</v>
      </c>
      <c r="C197" s="175"/>
      <c r="D197" s="175"/>
      <c r="E197" s="175"/>
      <c r="F197" s="175"/>
      <c r="G197" s="175"/>
      <c r="H197" s="175"/>
    </row>
    <row r="198" spans="2:8">
      <c r="B198" s="176" t="str">
        <f>"Average annual and total change in mortality rates for "&amp;$B$6&amp;" (ICD-10 "&amp;$C$6&amp;") in Australia, "&amp;$C$184&amp;"–"&amp;$C$185&amp;"."</f>
        <v>Average annual and total change in mortality rates for Melanoma (ICD-10 C43) in Australia, 1950–2016.</v>
      </c>
      <c r="C198" s="175"/>
      <c r="D198" s="175"/>
      <c r="E198" s="175"/>
      <c r="F198" s="175"/>
      <c r="G198" s="175"/>
      <c r="H198" s="175"/>
    </row>
    <row r="199" spans="2:8">
      <c r="B199" s="176" t="s">
        <v>98</v>
      </c>
      <c r="C199" s="175"/>
      <c r="D199" s="175"/>
      <c r="E199" s="175"/>
      <c r="F199" s="175"/>
      <c r="G199" s="175"/>
      <c r="H199" s="175"/>
    </row>
    <row r="200" spans="2:8">
      <c r="B200" s="176"/>
      <c r="C200" s="175"/>
      <c r="D200" s="175"/>
      <c r="E200" s="175"/>
      <c r="F200" s="175"/>
      <c r="G200" s="175"/>
      <c r="H200" s="175"/>
    </row>
    <row r="201" spans="2:8">
      <c r="B201" s="177" t="s">
        <v>100</v>
      </c>
      <c r="C201" s="175"/>
      <c r="D201" s="175"/>
      <c r="E201" s="175"/>
      <c r="F201" s="175"/>
      <c r="G201" s="175"/>
      <c r="H201" s="175"/>
    </row>
    <row r="202" spans="2:8">
      <c r="B202" s="176" t="str">
        <f>IF($C$185&lt;=$C$184, $B$199, $B$198)</f>
        <v>Average annual and total change in mortality rates for Melanoma (ICD-10 C43) in Australia, 1950–2016.</v>
      </c>
      <c r="C202" s="175"/>
      <c r="D202" s="175"/>
      <c r="E202" s="175"/>
      <c r="F202" s="175"/>
      <c r="G202" s="175"/>
      <c r="H202" s="175"/>
    </row>
    <row r="203" spans="2:8">
      <c r="B203" s="178"/>
      <c r="C203" s="179"/>
      <c r="D203" s="179"/>
      <c r="E203" s="179"/>
      <c r="F203" s="179"/>
      <c r="G203" s="179"/>
      <c r="H203" s="179"/>
    </row>
    <row r="204" spans="2:8">
      <c r="B204" s="149"/>
    </row>
    <row r="205" spans="2:8">
      <c r="B205" s="180" t="s">
        <v>78</v>
      </c>
      <c r="C205" s="181"/>
      <c r="D205" s="181"/>
      <c r="E205" s="181"/>
      <c r="F205" s="181"/>
      <c r="G205" s="181"/>
      <c r="H205" s="181"/>
    </row>
    <row r="206" spans="2:8">
      <c r="B206" s="181"/>
      <c r="C206" s="181"/>
      <c r="D206" s="181"/>
      <c r="E206" s="181"/>
      <c r="F206" s="182" t="s">
        <v>1</v>
      </c>
      <c r="G206" s="182" t="s">
        <v>3</v>
      </c>
      <c r="H206" s="182" t="s">
        <v>4</v>
      </c>
    </row>
    <row r="207" spans="2:8">
      <c r="B207" s="183" t="s">
        <v>66</v>
      </c>
      <c r="C207" s="184">
        <f>'Interactive summary tables'!$C$34</f>
        <v>1950</v>
      </c>
      <c r="D207" s="181" t="s">
        <v>26</v>
      </c>
      <c r="E207" s="181" t="s">
        <v>88</v>
      </c>
      <c r="F207" s="185" t="str">
        <f ca="1">CELL("address",INDEX(Deaths!$C$7:$T$132,MATCH($C$207,Deaths!$B$7:$B$132,0),MATCH($C$210,Deaths!$C$6:$T$6,0)))</f>
        <v>'[grim-melanoma-2017.xlsx]Deaths'!$C$57</v>
      </c>
      <c r="G207" s="185" t="str">
        <f ca="1">CELL("address",INDEX(Deaths!$Y$7:$AP$132,MATCH($C$207,Deaths!$B$7:$B$132,0),MATCH($C$210,Deaths!$Y$6:$AP$6,0)))</f>
        <v>'[grim-melanoma-2017.xlsx]Deaths'!$Y$57</v>
      </c>
      <c r="H207" s="185" t="str">
        <f ca="1">CELL("address",INDEX(Deaths!$AU$7:$BL$132,MATCH($C$207,Deaths!$B$7:$B$132,0),MATCH($C$210,Deaths!$AU$6:$BL$6,0)))</f>
        <v>'[grim-melanoma-2017.xlsx]Deaths'!$AU$57</v>
      </c>
    </row>
    <row r="208" spans="2:8">
      <c r="B208" s="183" t="s">
        <v>67</v>
      </c>
      <c r="C208" s="184">
        <f>'Interactive summary tables'!$E$34</f>
        <v>2016</v>
      </c>
      <c r="D208" s="181"/>
      <c r="E208" s="181" t="s">
        <v>89</v>
      </c>
      <c r="F208" s="185" t="str">
        <f ca="1">CELL("address",INDEX(Deaths!$C$7:$T$132,MATCH($C$208,Deaths!$B$7:$B$132,0),MATCH($C$211,Deaths!$C$6:$T$6,0)))</f>
        <v>'[grim-melanoma-2017.xlsx]Deaths'!$T$123</v>
      </c>
      <c r="G208" s="185" t="str">
        <f ca="1">CELL("address",INDEX(Deaths!$Y$7:$AP$132,MATCH($C$208,Deaths!$B$7:$B$132,0),MATCH($C$211,Deaths!$Y$6:$AP$6,0)))</f>
        <v>'[grim-melanoma-2017.xlsx]Deaths'!$AP$123</v>
      </c>
      <c r="H208" s="185" t="str">
        <f ca="1">CELL("address",INDEX(Deaths!$AU$7:$BL$132,MATCH($C$208,Deaths!$B$7:$B$132,0),MATCH($C$211,Deaths!$AU$6:$BL$6,0)))</f>
        <v>'[grim-melanoma-2017.xlsx]Deaths'!$BL$123</v>
      </c>
    </row>
    <row r="209" spans="2:8">
      <c r="B209" s="183"/>
      <c r="C209" s="184"/>
      <c r="D209" s="181"/>
      <c r="E209" s="181" t="s">
        <v>95</v>
      </c>
      <c r="F209" s="186">
        <f ca="1">SUM(INDIRECT(F$207,1):INDIRECT(F$208,1))</f>
        <v>30000</v>
      </c>
      <c r="G209" s="187">
        <f ca="1">SUM(INDIRECT(G$207,1):INDIRECT(G$208,1))</f>
        <v>16702</v>
      </c>
      <c r="H209" s="187">
        <f ca="1">SUM(INDIRECT(H$207,1):INDIRECT(H$208,1))</f>
        <v>46702</v>
      </c>
    </row>
    <row r="210" spans="2:8">
      <c r="B210" s="183" t="s">
        <v>79</v>
      </c>
      <c r="C210" s="184" t="str">
        <f>'Interactive summary tables'!$G$34</f>
        <v>0–4</v>
      </c>
      <c r="D210" s="181"/>
      <c r="E210" s="181"/>
      <c r="F210" s="184"/>
      <c r="G210" s="184"/>
      <c r="H210" s="184"/>
    </row>
    <row r="211" spans="2:8">
      <c r="B211" s="183" t="s">
        <v>80</v>
      </c>
      <c r="C211" s="188" t="str">
        <f>'Interactive summary tables'!$I$34</f>
        <v>85+</v>
      </c>
      <c r="D211" s="181" t="s">
        <v>64</v>
      </c>
      <c r="E211" s="181" t="s">
        <v>88</v>
      </c>
      <c r="F211" s="185" t="str">
        <f ca="1">CELL("address",INDEX(Populations!$D$16:$U$141,MATCH($C$207,Populations!$C$16:$C$141,0),MATCH($C$210,Populations!$D$15:$U$15,0)))</f>
        <v>'[grim-melanoma-2017.xlsx]Populations'!$D$66</v>
      </c>
      <c r="G211" s="185" t="str">
        <f ca="1">CELL("address",INDEX(Populations!$Y$16:$AP$141,MATCH($C$207,Populations!$C$16:$C$141,0),MATCH($C$210,Populations!$Y$15:$AP$15,0)))</f>
        <v>'[grim-melanoma-2017.xlsx]Populations'!$Y$66</v>
      </c>
      <c r="H211" s="185" t="str">
        <f ca="1">CELL("address",INDEX(Populations!$AT$16:$BK$141,MATCH($C$207,Populations!$C$16:$C$141,0),MATCH($C$210,Populations!$AT$15:$BK$15,0)))</f>
        <v>'[grim-melanoma-2017.xlsx]Populations'!$AT$66</v>
      </c>
    </row>
    <row r="212" spans="2:8">
      <c r="B212" s="183"/>
      <c r="C212" s="181"/>
      <c r="D212" s="181"/>
      <c r="E212" s="181" t="s">
        <v>89</v>
      </c>
      <c r="F212" s="185" t="str">
        <f ca="1">CELL("address",INDEX(Populations!$D$16:$U$141,MATCH($C$208,Populations!$C$16:$C$141,0),MATCH($C$211,Populations!$D$15:$U$15,0)))</f>
        <v>'[grim-melanoma-2017.xlsx]Populations'!$U$132</v>
      </c>
      <c r="G212" s="185" t="str">
        <f ca="1">CELL("address",INDEX(Populations!$Y$16:$AP$141,MATCH($C$208,Populations!$C$16:$C$141,0),MATCH($C$211,Populations!$Y$15:$AP$15,0)))</f>
        <v>'[grim-melanoma-2017.xlsx]Populations'!$AP$132</v>
      </c>
      <c r="H212" s="185" t="str">
        <f ca="1">CELL("address",INDEX(Populations!$AT$16:$BK$141,MATCH($C$208,Populations!$C$16:$C$141,0),MATCH($C$211,Populations!$AT$15:$BK$15,0)))</f>
        <v>'[grim-melanoma-2017.xlsx]Populations'!$BK$132</v>
      </c>
    </row>
    <row r="213" spans="2:8">
      <c r="B213" s="183" t="s">
        <v>93</v>
      </c>
      <c r="C213" s="184">
        <f>INDEX($G$11:$G$28,MATCH($C$210,$F$11:$F$28,0))</f>
        <v>1</v>
      </c>
      <c r="D213" s="181"/>
      <c r="E213" s="181" t="s">
        <v>96</v>
      </c>
      <c r="F213" s="186">
        <f ca="1">SUM(INDIRECT(F$211,1):INDIRECT(F$212,1))</f>
        <v>520037928</v>
      </c>
      <c r="G213" s="187">
        <f ca="1">SUM(INDIRECT(G$211,1):INDIRECT(G$212,1))</f>
        <v>520994768</v>
      </c>
      <c r="H213" s="187">
        <f ca="1">SUM(INDIRECT(H$211,1):INDIRECT(H$212,1))</f>
        <v>1041032696</v>
      </c>
    </row>
    <row r="214" spans="2:8">
      <c r="B214" s="183" t="s">
        <v>94</v>
      </c>
      <c r="C214" s="184">
        <f>INDEX($G$11:$G$28,MATCH($C$211,$F$11:$F$28,0))</f>
        <v>18</v>
      </c>
      <c r="D214" s="181"/>
      <c r="E214" s="181"/>
      <c r="F214" s="184"/>
      <c r="G214" s="184"/>
      <c r="H214" s="184"/>
    </row>
    <row r="215" spans="2:8">
      <c r="B215" s="181"/>
      <c r="C215" s="181"/>
      <c r="D215" s="181" t="s">
        <v>97</v>
      </c>
      <c r="E215" s="181"/>
      <c r="F215" s="189">
        <f ca="1">IF($C$208&lt;$C$207,"-",IF($C$214&lt;$C$213,"-",F$209/F$213*100000))</f>
        <v>5.7688100011043817</v>
      </c>
      <c r="G215" s="189">
        <f t="shared" ref="G215:H215" ca="1" si="4">IF($C$208&lt;$C$207,"-",IF($C$214&lt;$C$213,"-",G$209/G$213*100000))</f>
        <v>3.2057903506624079</v>
      </c>
      <c r="H215" s="189">
        <f t="shared" ca="1" si="4"/>
        <v>4.4861223071518213</v>
      </c>
    </row>
    <row r="216" spans="2:8">
      <c r="B216" s="183" t="s">
        <v>90</v>
      </c>
      <c r="C216" s="184" t="str">
        <f>IF($C$208&lt;$C$207,"Y","N")</f>
        <v>N</v>
      </c>
      <c r="D216" s="181"/>
      <c r="E216" s="181"/>
      <c r="F216" s="189"/>
      <c r="G216" s="189"/>
      <c r="H216" s="189"/>
    </row>
    <row r="217" spans="2:8">
      <c r="B217" s="183" t="s">
        <v>91</v>
      </c>
      <c r="C217" s="184" t="str">
        <f>IF($C$208=$C$207,"Y","N")</f>
        <v>N</v>
      </c>
      <c r="D217" s="181"/>
      <c r="E217" s="181"/>
      <c r="F217" s="189"/>
      <c r="G217" s="189"/>
      <c r="H217" s="189"/>
    </row>
    <row r="218" spans="2:8">
      <c r="B218" s="183"/>
      <c r="C218" s="184"/>
      <c r="D218" s="181"/>
      <c r="E218" s="181"/>
      <c r="F218" s="189"/>
      <c r="G218" s="189"/>
      <c r="H218" s="189"/>
    </row>
    <row r="219" spans="2:8">
      <c r="B219" s="183" t="s">
        <v>102</v>
      </c>
      <c r="C219" s="184" t="str">
        <f>IF($C$208&lt;$C$207, "-", IF($C$214&lt;$C$213, "-", IF($C$208=$C$207, $C$207, $C$207 &amp;" – " &amp;$C$208)))</f>
        <v>1950 – 2016</v>
      </c>
      <c r="D219" s="181"/>
      <c r="E219" s="181"/>
      <c r="F219" s="189"/>
      <c r="G219" s="189"/>
      <c r="H219" s="189"/>
    </row>
    <row r="220" spans="2:8">
      <c r="B220" s="181"/>
      <c r="C220" s="181"/>
      <c r="D220" s="181"/>
      <c r="E220" s="181"/>
      <c r="F220" s="189"/>
      <c r="G220" s="189"/>
      <c r="H220" s="189"/>
    </row>
    <row r="221" spans="2:8">
      <c r="B221" s="180" t="s">
        <v>75</v>
      </c>
      <c r="C221" s="181"/>
      <c r="D221" s="181"/>
      <c r="E221" s="181"/>
      <c r="F221" s="181"/>
      <c r="G221" s="181"/>
      <c r="H221" s="181"/>
    </row>
    <row r="222" spans="2:8">
      <c r="B222" s="181" t="s">
        <v>85</v>
      </c>
      <c r="C222" s="181"/>
      <c r="D222" s="181"/>
      <c r="E222" s="181"/>
      <c r="F222" s="181"/>
      <c r="G222" s="181"/>
      <c r="H222" s="181"/>
    </row>
    <row r="223" spans="2:8">
      <c r="B223" s="181"/>
      <c r="C223" s="181"/>
      <c r="D223" s="181"/>
      <c r="E223" s="181"/>
      <c r="F223" s="181"/>
      <c r="G223" s="181"/>
      <c r="H223" s="181"/>
    </row>
    <row r="224" spans="2:8">
      <c r="B224" s="180" t="s">
        <v>99</v>
      </c>
      <c r="C224" s="181"/>
      <c r="D224" s="181"/>
      <c r="E224" s="181"/>
      <c r="F224" s="181"/>
      <c r="G224" s="181"/>
      <c r="H224" s="181"/>
    </row>
    <row r="225" spans="2:8">
      <c r="B225" s="181" t="str">
        <f>"Age-specific mortality rates (per 100,000 population) for "&amp;$B$6&amp;" (ICD-10 "&amp;$C$6&amp;")"&amp;" in Australia, "&amp;$C$207&amp;"–"&amp;$C$208&amp;", "&amp;$C$210&amp;" to "&amp;$C$211&amp;" years."</f>
        <v>Age-specific mortality rates (per 100,000 population) for Melanoma (ICD-10 C43) in Australia, 1950–2016, 0–4 to 85+ years.</v>
      </c>
      <c r="C225" s="181"/>
      <c r="D225" s="181"/>
      <c r="E225" s="181"/>
      <c r="F225" s="181"/>
      <c r="G225" s="181"/>
      <c r="H225" s="181"/>
    </row>
    <row r="226" spans="2:8">
      <c r="B226" s="181" t="str">
        <f>"Age-specific mortality rates (per 100,000 population) for "&amp;$B$6&amp;" (ICD-10 "&amp;$C$6&amp;")"&amp;" in Australia, "&amp;$C$207&amp;", "&amp;$C$210&amp;" to "&amp;$C$211&amp;" years."</f>
        <v>Age-specific mortality rates (per 100,000 population) for Melanoma (ICD-10 C43) in Australia, 1950, 0–4 to 85+ years.</v>
      </c>
      <c r="C226" s="181"/>
      <c r="D226" s="181"/>
      <c r="E226" s="181"/>
      <c r="F226" s="181"/>
      <c r="G226" s="181"/>
      <c r="H226" s="181"/>
    </row>
    <row r="227" spans="2:8">
      <c r="B227" s="181" t="str">
        <f>"Age-specific mortality rates (per 100,000 population) for "&amp;$B$6&amp;" (ICD-10 "&amp;$C$6&amp;")"&amp;" in Australia, "&amp;$C$207&amp;"–"&amp;$C$208&amp;", "&amp;$C$210&amp;" years."</f>
        <v>Age-specific mortality rates (per 100,000 population) for Melanoma (ICD-10 C43) in Australia, 1950–2016, 0–4 years.</v>
      </c>
      <c r="C227" s="181"/>
      <c r="D227" s="181"/>
      <c r="E227" s="181"/>
      <c r="F227" s="181"/>
      <c r="G227" s="181"/>
      <c r="H227" s="181"/>
    </row>
    <row r="228" spans="2:8">
      <c r="B228" s="181" t="str">
        <f>"Age-specific mortality rates (per 100,000 population) for "&amp;$B$6&amp;" (ICD-10 "&amp;$C$6&amp;")"&amp;" in Australia, "&amp;$C$207&amp;", "&amp;$C$210&amp;" years."</f>
        <v>Age-specific mortality rates (per 100,000 population) for Melanoma (ICD-10 C43) in Australia, 1950, 0–4 years.</v>
      </c>
      <c r="C228" s="181"/>
      <c r="D228" s="181"/>
      <c r="E228" s="181"/>
      <c r="F228" s="181"/>
      <c r="G228" s="181"/>
      <c r="H228" s="181"/>
    </row>
    <row r="229" spans="2:8">
      <c r="B229" s="181" t="s">
        <v>101</v>
      </c>
      <c r="C229" s="181"/>
      <c r="D229" s="181"/>
      <c r="E229" s="181"/>
      <c r="F229" s="181"/>
      <c r="G229" s="181"/>
      <c r="H229" s="181"/>
    </row>
    <row r="230" spans="2:8">
      <c r="B230" s="181" t="s">
        <v>98</v>
      </c>
      <c r="C230" s="181"/>
      <c r="D230" s="181"/>
      <c r="E230" s="181"/>
      <c r="F230" s="181"/>
      <c r="G230" s="181"/>
      <c r="H230" s="181"/>
    </row>
    <row r="231" spans="2:8">
      <c r="B231" s="181"/>
      <c r="C231" s="181"/>
      <c r="D231" s="181"/>
      <c r="E231" s="181"/>
      <c r="F231" s="181"/>
      <c r="G231" s="181"/>
      <c r="H231" s="181"/>
    </row>
    <row r="232" spans="2:8">
      <c r="B232" s="180" t="s">
        <v>100</v>
      </c>
      <c r="C232" s="181"/>
      <c r="D232" s="181"/>
      <c r="E232" s="181"/>
      <c r="F232" s="181"/>
      <c r="G232" s="181"/>
      <c r="H232" s="181"/>
    </row>
    <row r="233" spans="2:8">
      <c r="B233" s="181" t="str">
        <f>IF($C$208&lt;$C$207,$B$230,IF($C$214&lt;$C$213,$B229,IF(AND($C$208=$C$207,$C214=$C213),$B$228, IF(AND($C$208&gt;$C$207,$C214=$C213),$B$227, IF(AND($C$208=$C$207,$C214&gt;$C213), $B226, $B$225)))))</f>
        <v>Age-specific mortality rates (per 100,000 population) for Melanoma (ICD-10 C43) in Australia, 1950–2016, 0–4 to 85+ years.</v>
      </c>
      <c r="C233" s="181"/>
      <c r="D233" s="181"/>
      <c r="E233" s="181"/>
      <c r="F233" s="181"/>
      <c r="G233" s="181"/>
      <c r="H233" s="181"/>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D493C73B-76BF-444E-A65B-00B04D9C7A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Melanoma (ICD-10 C43), 1950–2016  (GRIM Books 2016; 6 June 2016 edition) AIHW</dc:title>
  <dc:creator>AIHW</dc:creator>
  <cp:lastModifiedBy>James</cp:lastModifiedBy>
  <cp:lastPrinted>2014-12-22T03:15:21Z</cp:lastPrinted>
  <dcterms:created xsi:type="dcterms:W3CDTF">2013-06-20T00:40:38Z</dcterms:created>
  <dcterms:modified xsi:type="dcterms:W3CDTF">2018-08-10T03:31:19Z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